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25B6CCE8-F1A5-4D8A-9DAF-CA86B75F8B28}" xr6:coauthVersionLast="47" xr6:coauthVersionMax="47" xr10:uidLastSave="{00000000-0000-0000-0000-000000000000}"/>
  <bookViews>
    <workbookView xWindow="-120" yWindow="-120" windowWidth="29040" windowHeight="15720" tabRatio="735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1" i="13" l="1"/>
  <c r="CB207" i="13"/>
  <c r="B207" i="13"/>
  <c r="CL207" i="13" s="1"/>
  <c r="CA206" i="13"/>
  <c r="B206" i="13"/>
  <c r="CL202" i="13"/>
  <c r="CK202" i="13"/>
  <c r="CB202" i="13"/>
  <c r="CA202" i="13"/>
  <c r="V202" i="13"/>
  <c r="C202" i="13"/>
  <c r="CL201" i="13"/>
  <c r="CK201" i="13"/>
  <c r="C201" i="13"/>
  <c r="CB201" i="13" s="1"/>
  <c r="CL200" i="13"/>
  <c r="CB200" i="13"/>
  <c r="C200" i="13"/>
  <c r="H196" i="13"/>
  <c r="C196" i="13"/>
  <c r="H195" i="13"/>
  <c r="C195" i="13"/>
  <c r="H194" i="13"/>
  <c r="C194" i="13"/>
  <c r="H193" i="13"/>
  <c r="C193" i="13"/>
  <c r="F189" i="13"/>
  <c r="B189" i="13"/>
  <c r="F188" i="13"/>
  <c r="B188" i="13"/>
  <c r="F187" i="13"/>
  <c r="B187" i="13"/>
  <c r="E183" i="13"/>
  <c r="B183" i="13"/>
  <c r="E182" i="13"/>
  <c r="B182" i="13"/>
  <c r="E178" i="13"/>
  <c r="B178" i="13"/>
  <c r="E177" i="13"/>
  <c r="B177" i="13"/>
  <c r="E176" i="13"/>
  <c r="B176" i="13"/>
  <c r="E175" i="13"/>
  <c r="B175" i="13"/>
  <c r="D170" i="13"/>
  <c r="C170" i="13"/>
  <c r="B170" i="13" s="1"/>
  <c r="D169" i="13"/>
  <c r="C169" i="13"/>
  <c r="B169" i="13" s="1"/>
  <c r="CL168" i="13"/>
  <c r="CK168" i="13"/>
  <c r="CB168" i="13"/>
  <c r="CA168" i="13"/>
  <c r="AJ168" i="13" s="1"/>
  <c r="D168" i="13"/>
  <c r="C168" i="13"/>
  <c r="B168" i="13" s="1"/>
  <c r="E163" i="13"/>
  <c r="D163" i="13"/>
  <c r="C163" i="13" s="1"/>
  <c r="E162" i="13"/>
  <c r="D162" i="13"/>
  <c r="C162" i="13"/>
  <c r="CL162" i="13" s="1"/>
  <c r="CL161" i="13"/>
  <c r="E161" i="13"/>
  <c r="D161" i="13"/>
  <c r="C161" i="13" s="1"/>
  <c r="CB160" i="13"/>
  <c r="E160" i="13"/>
  <c r="C160" i="13" s="1"/>
  <c r="D160" i="13"/>
  <c r="CL159" i="13"/>
  <c r="CB159" i="13"/>
  <c r="CA159" i="13"/>
  <c r="AJ159" i="13" s="1"/>
  <c r="E159" i="13"/>
  <c r="D159" i="13"/>
  <c r="C159" i="13" s="1"/>
  <c r="CK159" i="13" s="1"/>
  <c r="E158" i="13"/>
  <c r="D158" i="13"/>
  <c r="C158" i="13" s="1"/>
  <c r="E157" i="13"/>
  <c r="D157" i="13"/>
  <c r="CL156" i="13"/>
  <c r="E156" i="13"/>
  <c r="D156" i="13"/>
  <c r="C156" i="13" s="1"/>
  <c r="AS151" i="13"/>
  <c r="AR151" i="13"/>
  <c r="AQ151" i="13"/>
  <c r="AP151" i="13"/>
  <c r="AO151" i="13"/>
  <c r="AN151" i="13"/>
  <c r="AM151" i="13"/>
  <c r="AL151" i="13"/>
  <c r="AK151" i="13"/>
  <c r="AJ151" i="13"/>
  <c r="AI151" i="13"/>
  <c r="AH151" i="13"/>
  <c r="AG151" i="13"/>
  <c r="AF151" i="13"/>
  <c r="AE151" i="13"/>
  <c r="AD151" i="13"/>
  <c r="AC151" i="13"/>
  <c r="AB151" i="13"/>
  <c r="AA151" i="13"/>
  <c r="Z151" i="13"/>
  <c r="Y151" i="13"/>
  <c r="X151" i="13"/>
  <c r="W151" i="13"/>
  <c r="V151" i="13"/>
  <c r="U151" i="13"/>
  <c r="T151" i="13"/>
  <c r="S151" i="13"/>
  <c r="R151" i="13"/>
  <c r="Q151" i="13"/>
  <c r="P151" i="13"/>
  <c r="O151" i="13"/>
  <c r="N151" i="13"/>
  <c r="M151" i="13"/>
  <c r="L151" i="13"/>
  <c r="K151" i="13"/>
  <c r="J151" i="13"/>
  <c r="I151" i="13"/>
  <c r="H151" i="13"/>
  <c r="G151" i="13"/>
  <c r="F151" i="13"/>
  <c r="E150" i="13"/>
  <c r="D150" i="13"/>
  <c r="C150" i="13"/>
  <c r="CP149" i="13"/>
  <c r="CN149" i="13"/>
  <c r="CF149" i="13"/>
  <c r="CC149" i="13"/>
  <c r="E149" i="13"/>
  <c r="D149" i="13"/>
  <c r="C149" i="13" s="1"/>
  <c r="E148" i="13"/>
  <c r="D148" i="13"/>
  <c r="C148" i="13" s="1"/>
  <c r="E147" i="13"/>
  <c r="C147" i="13" s="1"/>
  <c r="D147" i="13"/>
  <c r="E146" i="13"/>
  <c r="D146" i="13"/>
  <c r="C146" i="13"/>
  <c r="CP145" i="13"/>
  <c r="CO145" i="13"/>
  <c r="CL145" i="13"/>
  <c r="CE145" i="13"/>
  <c r="E145" i="13"/>
  <c r="D145" i="13"/>
  <c r="C145" i="13"/>
  <c r="CN144" i="13"/>
  <c r="CL144" i="13"/>
  <c r="CG144" i="13"/>
  <c r="CF144" i="13"/>
  <c r="CE144" i="13"/>
  <c r="CD144" i="13"/>
  <c r="CC144" i="13"/>
  <c r="CB144" i="13"/>
  <c r="AU144" i="13" s="1"/>
  <c r="E144" i="13"/>
  <c r="D144" i="13"/>
  <c r="C144" i="13" s="1"/>
  <c r="CP144" i="13" s="1"/>
  <c r="E143" i="13"/>
  <c r="C143" i="13" s="1"/>
  <c r="D143" i="13"/>
  <c r="E142" i="13"/>
  <c r="D142" i="13"/>
  <c r="C142" i="13"/>
  <c r="CF142" i="13" s="1"/>
  <c r="CO141" i="13"/>
  <c r="CL141" i="13"/>
  <c r="E141" i="13"/>
  <c r="D141" i="13"/>
  <c r="C141" i="13"/>
  <c r="AS140" i="13"/>
  <c r="AR140" i="13"/>
  <c r="AQ140" i="13"/>
  <c r="AP140" i="13"/>
  <c r="AO140" i="13"/>
  <c r="AN140" i="13"/>
  <c r="AM140" i="13"/>
  <c r="AL140" i="13"/>
  <c r="AK140" i="13"/>
  <c r="AJ140" i="13"/>
  <c r="AI140" i="13"/>
  <c r="AH140" i="13"/>
  <c r="AG140" i="13"/>
  <c r="AF140" i="13"/>
  <c r="AE140" i="13"/>
  <c r="AD140" i="13"/>
  <c r="AC140" i="13"/>
  <c r="AB140" i="13"/>
  <c r="AA140" i="13"/>
  <c r="Z140" i="13"/>
  <c r="Y140" i="13"/>
  <c r="X140" i="13"/>
  <c r="W140" i="13"/>
  <c r="V140" i="13"/>
  <c r="U140" i="13"/>
  <c r="T140" i="13"/>
  <c r="S140" i="13"/>
  <c r="R140" i="13"/>
  <c r="Q140" i="13"/>
  <c r="P140" i="13"/>
  <c r="O140" i="13"/>
  <c r="N140" i="13"/>
  <c r="M140" i="13"/>
  <c r="L140" i="13"/>
  <c r="K140" i="13"/>
  <c r="J140" i="13"/>
  <c r="I140" i="13"/>
  <c r="H140" i="13"/>
  <c r="G140" i="13"/>
  <c r="F140" i="13"/>
  <c r="CQ139" i="13"/>
  <c r="CP139" i="13"/>
  <c r="CO139" i="13"/>
  <c r="CN139" i="13"/>
  <c r="CM139" i="13"/>
  <c r="CL139" i="13"/>
  <c r="CG139" i="13"/>
  <c r="E139" i="13"/>
  <c r="D139" i="13"/>
  <c r="C139" i="13" s="1"/>
  <c r="CM138" i="13"/>
  <c r="E138" i="13"/>
  <c r="C138" i="13" s="1"/>
  <c r="D138" i="13"/>
  <c r="CQ137" i="13"/>
  <c r="CO137" i="13"/>
  <c r="CM137" i="13"/>
  <c r="CG137" i="13"/>
  <c r="CF137" i="13"/>
  <c r="CE137" i="13"/>
  <c r="E137" i="13"/>
  <c r="D137" i="13"/>
  <c r="C137" i="13" s="1"/>
  <c r="E136" i="13"/>
  <c r="D136" i="13"/>
  <c r="C136" i="13" s="1"/>
  <c r="CC135" i="13"/>
  <c r="E135" i="13"/>
  <c r="D135" i="13"/>
  <c r="C135" i="13" s="1"/>
  <c r="E134" i="13"/>
  <c r="D134" i="13"/>
  <c r="C134" i="13" s="1"/>
  <c r="CQ133" i="13"/>
  <c r="CO133" i="13"/>
  <c r="CN133" i="13"/>
  <c r="CM133" i="13"/>
  <c r="CL133" i="13"/>
  <c r="CG133" i="13"/>
  <c r="CD133" i="13"/>
  <c r="E133" i="13"/>
  <c r="C133" i="13" s="1"/>
  <c r="D133" i="13"/>
  <c r="CC132" i="13"/>
  <c r="E132" i="13"/>
  <c r="D132" i="13"/>
  <c r="C132" i="13" s="1"/>
  <c r="CG131" i="13"/>
  <c r="E131" i="13"/>
  <c r="D131" i="13"/>
  <c r="C131" i="13" s="1"/>
  <c r="E130" i="13"/>
  <c r="E140" i="13" s="1"/>
  <c r="D130" i="13"/>
  <c r="D140" i="13" s="1"/>
  <c r="C140" i="13" s="1"/>
  <c r="C130" i="13"/>
  <c r="CQ125" i="13"/>
  <c r="CP125" i="13"/>
  <c r="CO125" i="13"/>
  <c r="CN125" i="13"/>
  <c r="CM125" i="13"/>
  <c r="CL125" i="13"/>
  <c r="CK125" i="13"/>
  <c r="CB125" i="13"/>
  <c r="B125" i="13"/>
  <c r="CG125" i="13" s="1"/>
  <c r="CQ124" i="13"/>
  <c r="CO124" i="13"/>
  <c r="CN124" i="13"/>
  <c r="CM124" i="13"/>
  <c r="CL124" i="13"/>
  <c r="CK124" i="13"/>
  <c r="CG124" i="13"/>
  <c r="CF124" i="13"/>
  <c r="CE124" i="13"/>
  <c r="CD124" i="13"/>
  <c r="CC124" i="13"/>
  <c r="CB124" i="13"/>
  <c r="CA124" i="13"/>
  <c r="AB124" i="13" s="1"/>
  <c r="B124" i="13"/>
  <c r="CP124" i="13" s="1"/>
  <c r="CO123" i="13"/>
  <c r="CM123" i="13"/>
  <c r="CL123" i="13"/>
  <c r="CK123" i="13"/>
  <c r="CI123" i="13"/>
  <c r="CE123" i="13"/>
  <c r="AB123" i="13" s="1"/>
  <c r="CD123" i="13"/>
  <c r="CC123" i="13"/>
  <c r="CB123" i="13"/>
  <c r="CA123" i="13"/>
  <c r="BZ123" i="13"/>
  <c r="BY123" i="13"/>
  <c r="B123" i="13"/>
  <c r="CN123" i="13" s="1"/>
  <c r="T118" i="13"/>
  <c r="S118" i="13"/>
  <c r="R118" i="13"/>
  <c r="Q118" i="13"/>
  <c r="P118" i="13"/>
  <c r="O118" i="13"/>
  <c r="N118" i="13"/>
  <c r="M118" i="13"/>
  <c r="L118" i="13"/>
  <c r="K118" i="13"/>
  <c r="J118" i="13"/>
  <c r="I118" i="13"/>
  <c r="H118" i="13"/>
  <c r="G118" i="13"/>
  <c r="F118" i="13"/>
  <c r="E118" i="13"/>
  <c r="D118" i="13"/>
  <c r="C118" i="13"/>
  <c r="CM117" i="13"/>
  <c r="CL117" i="13"/>
  <c r="CK117" i="13"/>
  <c r="CG117" i="13"/>
  <c r="CE117" i="13"/>
  <c r="CD117" i="13"/>
  <c r="CC117" i="13"/>
  <c r="CB117" i="13"/>
  <c r="CA117" i="13"/>
  <c r="B117" i="13"/>
  <c r="CL116" i="13"/>
  <c r="CB116" i="13"/>
  <c r="B116" i="13"/>
  <c r="W112" i="13"/>
  <c r="V112" i="13"/>
  <c r="U112" i="13"/>
  <c r="T112" i="13"/>
  <c r="S112" i="13"/>
  <c r="R112" i="13"/>
  <c r="Q112" i="13"/>
  <c r="P112" i="13"/>
  <c r="O112" i="13"/>
  <c r="N112" i="13"/>
  <c r="M112" i="13"/>
  <c r="L112" i="13"/>
  <c r="K112" i="13"/>
  <c r="J112" i="13"/>
  <c r="I112" i="13"/>
  <c r="H112" i="13"/>
  <c r="G112" i="13"/>
  <c r="F112" i="13"/>
  <c r="E112" i="13"/>
  <c r="D112" i="13"/>
  <c r="C112" i="13"/>
  <c r="CR111" i="13"/>
  <c r="CQ111" i="13"/>
  <c r="CL111" i="13"/>
  <c r="CK111" i="13"/>
  <c r="CE111" i="13"/>
  <c r="CC111" i="13"/>
  <c r="CB111" i="13"/>
  <c r="CA111" i="13"/>
  <c r="B111" i="13"/>
  <c r="CO110" i="13"/>
  <c r="CM110" i="13"/>
  <c r="CJ110" i="13"/>
  <c r="CI110" i="13"/>
  <c r="CE110" i="13"/>
  <c r="CC110" i="13"/>
  <c r="CA110" i="13"/>
  <c r="BZ110" i="13"/>
  <c r="BY110" i="13"/>
  <c r="B110" i="13"/>
  <c r="CP110" i="13" s="1"/>
  <c r="CJ109" i="13"/>
  <c r="CI109" i="13"/>
  <c r="CA109" i="13"/>
  <c r="BZ109" i="13"/>
  <c r="B109" i="13"/>
  <c r="AU104" i="13"/>
  <c r="AT104" i="13"/>
  <c r="AS104" i="13"/>
  <c r="AR104" i="13"/>
  <c r="AQ104" i="13"/>
  <c r="AP104" i="13"/>
  <c r="AO104" i="13"/>
  <c r="AN104" i="13"/>
  <c r="AM104" i="13"/>
  <c r="AL104" i="13"/>
  <c r="AK104" i="13"/>
  <c r="AJ104" i="13"/>
  <c r="AI104" i="13"/>
  <c r="AH104" i="13"/>
  <c r="AG104" i="13"/>
  <c r="AF104" i="13"/>
  <c r="AE104" i="13"/>
  <c r="AD104" i="13"/>
  <c r="AC104" i="13"/>
  <c r="AB104" i="13"/>
  <c r="AA104" i="13"/>
  <c r="Z104" i="13"/>
  <c r="Y104" i="13"/>
  <c r="X104" i="13"/>
  <c r="W104" i="13"/>
  <c r="V104" i="13"/>
  <c r="U104" i="13"/>
  <c r="T104" i="13"/>
  <c r="S104" i="13"/>
  <c r="R104" i="13"/>
  <c r="Q104" i="13"/>
  <c r="P104" i="13"/>
  <c r="O104" i="13"/>
  <c r="N104" i="13"/>
  <c r="M104" i="13"/>
  <c r="L104" i="13"/>
  <c r="K104" i="13"/>
  <c r="J104" i="13"/>
  <c r="I104" i="13"/>
  <c r="H104" i="13"/>
  <c r="G104" i="13"/>
  <c r="F104" i="13"/>
  <c r="E104" i="13"/>
  <c r="D104" i="13"/>
  <c r="CP103" i="13"/>
  <c r="CD103" i="13"/>
  <c r="E103" i="13"/>
  <c r="D103" i="13"/>
  <c r="C103" i="13"/>
  <c r="CK102" i="13"/>
  <c r="E102" i="13"/>
  <c r="D102" i="13"/>
  <c r="C102" i="13" s="1"/>
  <c r="CP101" i="13"/>
  <c r="CN101" i="13"/>
  <c r="CM101" i="13"/>
  <c r="CL101" i="13"/>
  <c r="CK101" i="13"/>
  <c r="CE101" i="13"/>
  <c r="CD101" i="13"/>
  <c r="CB101" i="13"/>
  <c r="E101" i="13"/>
  <c r="C101" i="13" s="1"/>
  <c r="D101" i="13"/>
  <c r="E100" i="13"/>
  <c r="D100" i="13"/>
  <c r="E99" i="13"/>
  <c r="D99" i="13"/>
  <c r="C99" i="13" s="1"/>
  <c r="E98" i="13"/>
  <c r="D98" i="13"/>
  <c r="C98" i="13" s="1"/>
  <c r="CN97" i="13"/>
  <c r="CK97" i="13"/>
  <c r="E97" i="13"/>
  <c r="D97" i="13"/>
  <c r="C97" i="13" s="1"/>
  <c r="CN96" i="13"/>
  <c r="CM96" i="13"/>
  <c r="CL96" i="13"/>
  <c r="CK96" i="13"/>
  <c r="CF96" i="13"/>
  <c r="CE96" i="13"/>
  <c r="CD96" i="13"/>
  <c r="CC96" i="13"/>
  <c r="CB96" i="13"/>
  <c r="E96" i="13"/>
  <c r="C96" i="13" s="1"/>
  <c r="CP96" i="13" s="1"/>
  <c r="CD95" i="13"/>
  <c r="E95" i="13"/>
  <c r="D95" i="13"/>
  <c r="C95" i="13"/>
  <c r="AS90" i="13"/>
  <c r="AR90" i="13"/>
  <c r="AQ90" i="13"/>
  <c r="AP90" i="13"/>
  <c r="AO90" i="13"/>
  <c r="AN90" i="13"/>
  <c r="AM90" i="13"/>
  <c r="AL90" i="13"/>
  <c r="AK90" i="13"/>
  <c r="AJ90" i="13"/>
  <c r="AI90" i="13"/>
  <c r="AH90" i="13"/>
  <c r="AG90" i="13"/>
  <c r="AF90" i="13"/>
  <c r="AD90" i="13"/>
  <c r="AC90" i="13"/>
  <c r="AB90" i="13"/>
  <c r="AA90" i="13"/>
  <c r="Y90" i="13"/>
  <c r="X90" i="13"/>
  <c r="W90" i="13"/>
  <c r="V90" i="13"/>
  <c r="U90" i="13"/>
  <c r="T90" i="13"/>
  <c r="S90" i="13"/>
  <c r="R90" i="13"/>
  <c r="Q90" i="13"/>
  <c r="P90" i="13"/>
  <c r="O90" i="13"/>
  <c r="N90" i="13"/>
  <c r="M90" i="13"/>
  <c r="L90" i="13"/>
  <c r="K90" i="13"/>
  <c r="J90" i="13"/>
  <c r="I90" i="13"/>
  <c r="H90" i="13"/>
  <c r="G90" i="13"/>
  <c r="F90" i="13"/>
  <c r="E90" i="13"/>
  <c r="D90" i="13"/>
  <c r="C90" i="13"/>
  <c r="B90" i="13" s="1"/>
  <c r="CP89" i="13"/>
  <c r="CN89" i="13"/>
  <c r="CM89" i="13"/>
  <c r="CL89" i="13"/>
  <c r="CG89" i="13"/>
  <c r="CF89" i="13"/>
  <c r="CE89" i="13"/>
  <c r="CD89" i="13"/>
  <c r="CC89" i="13"/>
  <c r="CB89" i="13"/>
  <c r="AT89" i="13" s="1"/>
  <c r="CA89" i="13"/>
  <c r="AE89" i="13"/>
  <c r="Z89" i="13"/>
  <c r="B89" i="13"/>
  <c r="CQ89" i="13" s="1"/>
  <c r="CL88" i="13"/>
  <c r="CG88" i="13"/>
  <c r="CE88" i="13"/>
  <c r="CD88" i="13"/>
  <c r="CC88" i="13"/>
  <c r="CB88" i="13"/>
  <c r="CA88" i="13"/>
  <c r="AE88" i="13"/>
  <c r="Z88" i="13"/>
  <c r="B88" i="13"/>
  <c r="CN88" i="13" s="1"/>
  <c r="CE87" i="13"/>
  <c r="AE87" i="13"/>
  <c r="CL87" i="13" s="1"/>
  <c r="Z87" i="13"/>
  <c r="CB87" i="13" s="1"/>
  <c r="B87" i="13"/>
  <c r="CQ86" i="13"/>
  <c r="CP86" i="13"/>
  <c r="CG86" i="13"/>
  <c r="CE86" i="13"/>
  <c r="CC86" i="13"/>
  <c r="CA86" i="13"/>
  <c r="AE86" i="13"/>
  <c r="Z86" i="13"/>
  <c r="B86" i="13"/>
  <c r="CO85" i="13"/>
  <c r="AE85" i="13"/>
  <c r="Z85" i="13"/>
  <c r="B85" i="13"/>
  <c r="CQ84" i="13"/>
  <c r="CP84" i="13"/>
  <c r="CO84" i="13"/>
  <c r="CN84" i="13"/>
  <c r="CM84" i="13"/>
  <c r="CL84" i="13"/>
  <c r="CC84" i="13"/>
  <c r="CA84" i="13"/>
  <c r="AE84" i="13"/>
  <c r="CB84" i="13" s="1"/>
  <c r="Z84" i="13"/>
  <c r="B84" i="13"/>
  <c r="AE83" i="13"/>
  <c r="Z83" i="13"/>
  <c r="B83" i="13"/>
  <c r="CP82" i="13"/>
  <c r="CO82" i="13"/>
  <c r="CN82" i="13"/>
  <c r="CM82" i="13"/>
  <c r="CG82" i="13"/>
  <c r="CE82" i="13"/>
  <c r="AE82" i="13"/>
  <c r="CB82" i="13" s="1"/>
  <c r="Z82" i="13"/>
  <c r="B82" i="13"/>
  <c r="CN81" i="13"/>
  <c r="CL81" i="13"/>
  <c r="CK81" i="13"/>
  <c r="CG81" i="13"/>
  <c r="CF81" i="13"/>
  <c r="CE81" i="13"/>
  <c r="CD81" i="13"/>
  <c r="CC81" i="13"/>
  <c r="AE81" i="13"/>
  <c r="Z81" i="13"/>
  <c r="B81" i="13"/>
  <c r="CP81" i="13" s="1"/>
  <c r="CQ80" i="13"/>
  <c r="CP80" i="13"/>
  <c r="CO80" i="13"/>
  <c r="CN80" i="13"/>
  <c r="CL80" i="13"/>
  <c r="CK80" i="13"/>
  <c r="CG80" i="13"/>
  <c r="CF80" i="13"/>
  <c r="CE80" i="13"/>
  <c r="CD80" i="13"/>
  <c r="CC80" i="13"/>
  <c r="CB80" i="13"/>
  <c r="CA80" i="13"/>
  <c r="AT80" i="13" s="1"/>
  <c r="AE80" i="13"/>
  <c r="Z80" i="13"/>
  <c r="B80" i="13"/>
  <c r="CM80" i="13" s="1"/>
  <c r="CP79" i="13"/>
  <c r="CN79" i="13"/>
  <c r="CM79" i="13"/>
  <c r="CG79" i="13"/>
  <c r="CF79" i="13"/>
  <c r="CE79" i="13"/>
  <c r="CD79" i="13"/>
  <c r="CC79" i="13"/>
  <c r="CA79" i="13"/>
  <c r="AE79" i="13"/>
  <c r="CL79" i="13" s="1"/>
  <c r="Z79" i="13"/>
  <c r="B79" i="13"/>
  <c r="CQ79" i="13" s="1"/>
  <c r="CN78" i="13"/>
  <c r="CL78" i="13"/>
  <c r="CG78" i="13"/>
  <c r="CE78" i="13"/>
  <c r="CD78" i="13"/>
  <c r="CC78" i="13"/>
  <c r="CB78" i="13"/>
  <c r="CA78" i="13"/>
  <c r="AE78" i="13"/>
  <c r="Z78" i="13"/>
  <c r="B78" i="13"/>
  <c r="AE77" i="13"/>
  <c r="CL77" i="13" s="1"/>
  <c r="Z77" i="13"/>
  <c r="B77" i="13"/>
  <c r="CQ76" i="13"/>
  <c r="CP76" i="13"/>
  <c r="CG76" i="13"/>
  <c r="CE76" i="13"/>
  <c r="CC76" i="13"/>
  <c r="CA76" i="13"/>
  <c r="AE76" i="13"/>
  <c r="Z76" i="13"/>
  <c r="B76" i="13"/>
  <c r="AE75" i="13"/>
  <c r="Z75" i="13"/>
  <c r="B75" i="13"/>
  <c r="CQ74" i="13"/>
  <c r="CP74" i="13"/>
  <c r="CO74" i="13"/>
  <c r="CN74" i="13"/>
  <c r="CM74" i="13"/>
  <c r="CC74" i="13"/>
  <c r="CA74" i="13"/>
  <c r="AE74" i="13"/>
  <c r="CB74" i="13" s="1"/>
  <c r="Z74" i="13"/>
  <c r="B74" i="13"/>
  <c r="CK73" i="13"/>
  <c r="CG73" i="13"/>
  <c r="CA73" i="13"/>
  <c r="AE73" i="13"/>
  <c r="Z73" i="13"/>
  <c r="B73" i="13"/>
  <c r="CP72" i="13"/>
  <c r="CO72" i="13"/>
  <c r="CN72" i="13"/>
  <c r="CM72" i="13"/>
  <c r="CK72" i="13"/>
  <c r="CG72" i="13"/>
  <c r="CE72" i="13"/>
  <c r="AE72" i="13"/>
  <c r="Z72" i="13"/>
  <c r="B72" i="13"/>
  <c r="CQ71" i="13"/>
  <c r="CP71" i="13"/>
  <c r="CN71" i="13"/>
  <c r="CM71" i="13"/>
  <c r="CL71" i="13"/>
  <c r="CK71" i="13"/>
  <c r="CG71" i="13"/>
  <c r="CF71" i="13"/>
  <c r="CE71" i="13"/>
  <c r="AE71" i="13"/>
  <c r="Z71" i="13"/>
  <c r="B71" i="13"/>
  <c r="CQ70" i="13"/>
  <c r="CP70" i="13"/>
  <c r="CO70" i="13"/>
  <c r="CN70" i="13"/>
  <c r="CL70" i="13"/>
  <c r="CK70" i="13"/>
  <c r="CG70" i="13"/>
  <c r="CF70" i="13"/>
  <c r="CE70" i="13"/>
  <c r="CD70" i="13"/>
  <c r="CC70" i="13"/>
  <c r="CB70" i="13"/>
  <c r="CA70" i="13"/>
  <c r="AT70" i="13" s="1"/>
  <c r="AE70" i="13"/>
  <c r="Z70" i="13"/>
  <c r="B70" i="13"/>
  <c r="CM70" i="13" s="1"/>
  <c r="CP69" i="13"/>
  <c r="CN69" i="13"/>
  <c r="CM69" i="13"/>
  <c r="CG69" i="13"/>
  <c r="CF69" i="13"/>
  <c r="CE69" i="13"/>
  <c r="CD69" i="13"/>
  <c r="CC69" i="13"/>
  <c r="CA69" i="13"/>
  <c r="AE69" i="13"/>
  <c r="Z69" i="13"/>
  <c r="B69" i="13"/>
  <c r="CQ69" i="13" s="1"/>
  <c r="CN68" i="13"/>
  <c r="CL68" i="13"/>
  <c r="CK68" i="13"/>
  <c r="CG68" i="13"/>
  <c r="CE68" i="13"/>
  <c r="CD68" i="13"/>
  <c r="CC68" i="13"/>
  <c r="CA68" i="13"/>
  <c r="AE68" i="13"/>
  <c r="CB68" i="13" s="1"/>
  <c r="Z68" i="13"/>
  <c r="B68" i="13"/>
  <c r="CA67" i="13"/>
  <c r="AE67" i="13"/>
  <c r="CL67" i="13" s="1"/>
  <c r="Z67" i="13"/>
  <c r="B67" i="13"/>
  <c r="CQ66" i="13"/>
  <c r="CP66" i="13"/>
  <c r="CG66" i="13"/>
  <c r="CD66" i="13"/>
  <c r="CC66" i="13"/>
  <c r="AE66" i="13"/>
  <c r="Z66" i="13"/>
  <c r="B66" i="13"/>
  <c r="CQ65" i="13"/>
  <c r="CP65" i="13"/>
  <c r="CO65" i="13"/>
  <c r="CN65" i="13"/>
  <c r="CE65" i="13"/>
  <c r="CC65" i="13"/>
  <c r="CB65" i="13"/>
  <c r="CA65" i="13"/>
  <c r="AE65" i="13"/>
  <c r="CL65" i="13" s="1"/>
  <c r="Z65" i="13"/>
  <c r="B65" i="13"/>
  <c r="AE64" i="13"/>
  <c r="Z64" i="13"/>
  <c r="B64" i="13"/>
  <c r="CN64" i="13" s="1"/>
  <c r="CQ63" i="13"/>
  <c r="CP63" i="13"/>
  <c r="CO63" i="13"/>
  <c r="CN63" i="13"/>
  <c r="CM63" i="13"/>
  <c r="CL63" i="13"/>
  <c r="AE63" i="13"/>
  <c r="Z63" i="13"/>
  <c r="B63" i="13"/>
  <c r="CF62" i="13"/>
  <c r="AE62" i="13"/>
  <c r="Z62" i="13"/>
  <c r="B62" i="13"/>
  <c r="CQ61" i="13"/>
  <c r="CP61" i="13"/>
  <c r="CL61" i="13"/>
  <c r="CF61" i="13"/>
  <c r="AE61" i="13"/>
  <c r="Z61" i="13"/>
  <c r="B61" i="13"/>
  <c r="CQ60" i="13"/>
  <c r="CP60" i="13"/>
  <c r="CO60" i="13"/>
  <c r="CN60" i="13"/>
  <c r="CL60" i="13"/>
  <c r="CK60" i="13"/>
  <c r="CG60" i="13"/>
  <c r="CF60" i="13"/>
  <c r="CE60" i="13"/>
  <c r="CD60" i="13"/>
  <c r="CC60" i="13"/>
  <c r="CB60" i="13"/>
  <c r="CA60" i="13"/>
  <c r="AE60" i="13"/>
  <c r="Z60" i="13"/>
  <c r="B60" i="13"/>
  <c r="CM60" i="13" s="1"/>
  <c r="CP59" i="13"/>
  <c r="CN59" i="13"/>
  <c r="CM59" i="13"/>
  <c r="CL59" i="13"/>
  <c r="CG59" i="13"/>
  <c r="CF59" i="13"/>
  <c r="CE59" i="13"/>
  <c r="CD59" i="13"/>
  <c r="CC59" i="13"/>
  <c r="CB59" i="13"/>
  <c r="CA59" i="13"/>
  <c r="AT59" i="13" s="1"/>
  <c r="AE59" i="13"/>
  <c r="Z59" i="13"/>
  <c r="B59" i="13"/>
  <c r="CQ59" i="13" s="1"/>
  <c r="CK58" i="13"/>
  <c r="AE58" i="13"/>
  <c r="Z58" i="13"/>
  <c r="B58" i="13"/>
  <c r="CG57" i="13"/>
  <c r="CF57" i="13"/>
  <c r="CE57" i="13"/>
  <c r="CC57" i="13"/>
  <c r="CA57" i="13"/>
  <c r="AE57" i="13"/>
  <c r="Z57" i="13"/>
  <c r="CL57" i="13" s="1"/>
  <c r="B57" i="13"/>
  <c r="CA56" i="13"/>
  <c r="AE56" i="13"/>
  <c r="Z56" i="13"/>
  <c r="B56" i="13"/>
  <c r="CQ55" i="13"/>
  <c r="CP55" i="13"/>
  <c r="CO55" i="13"/>
  <c r="CN55" i="13"/>
  <c r="CE55" i="13"/>
  <c r="CB55" i="13"/>
  <c r="CA55" i="13"/>
  <c r="AE55" i="13"/>
  <c r="Z55" i="13"/>
  <c r="B55" i="13"/>
  <c r="CQ54" i="13"/>
  <c r="CO54" i="13"/>
  <c r="CN54" i="13"/>
  <c r="CM54" i="13"/>
  <c r="CL54" i="13"/>
  <c r="CC54" i="13"/>
  <c r="CA54" i="13"/>
  <c r="AE54" i="13"/>
  <c r="CB54" i="13" s="1"/>
  <c r="Z54" i="13"/>
  <c r="B54" i="13"/>
  <c r="CP54" i="13" s="1"/>
  <c r="CM53" i="13"/>
  <c r="AE53" i="13"/>
  <c r="Z53" i="13"/>
  <c r="B53" i="13"/>
  <c r="CP52" i="13"/>
  <c r="CO52" i="13"/>
  <c r="CN52" i="13"/>
  <c r="CM52" i="13"/>
  <c r="CL52" i="13"/>
  <c r="CK52" i="13"/>
  <c r="CG52" i="13"/>
  <c r="AE52" i="13"/>
  <c r="CB52" i="13" s="1"/>
  <c r="Z52" i="13"/>
  <c r="B52" i="13"/>
  <c r="CQ51" i="13"/>
  <c r="CE51" i="13"/>
  <c r="CD51" i="13"/>
  <c r="CC51" i="13"/>
  <c r="AE51" i="13"/>
  <c r="Z51" i="13"/>
  <c r="B51" i="13"/>
  <c r="CQ50" i="13"/>
  <c r="CP50" i="13"/>
  <c r="CO50" i="13"/>
  <c r="CN50" i="13"/>
  <c r="CL50" i="13"/>
  <c r="CK50" i="13"/>
  <c r="CG50" i="13"/>
  <c r="CF50" i="13"/>
  <c r="CE50" i="13"/>
  <c r="CD50" i="13"/>
  <c r="CC50" i="13"/>
  <c r="CB50" i="13"/>
  <c r="CA50" i="13"/>
  <c r="AE50" i="13"/>
  <c r="Z50" i="13"/>
  <c r="B50" i="13"/>
  <c r="CM50" i="13" s="1"/>
  <c r="CP49" i="13"/>
  <c r="CN49" i="13"/>
  <c r="CM49" i="13"/>
  <c r="CL49" i="13"/>
  <c r="CG49" i="13"/>
  <c r="CF49" i="13"/>
  <c r="CE49" i="13"/>
  <c r="CD49" i="13"/>
  <c r="CC49" i="13"/>
  <c r="CB49" i="13"/>
  <c r="CA49" i="13"/>
  <c r="AT49" i="13" s="1"/>
  <c r="AE49" i="13"/>
  <c r="Z49" i="13"/>
  <c r="B49" i="13"/>
  <c r="CQ49" i="13" s="1"/>
  <c r="CK48" i="13"/>
  <c r="CG48" i="13"/>
  <c r="CE48" i="13"/>
  <c r="CD48" i="13"/>
  <c r="CC48" i="13"/>
  <c r="CB48" i="13"/>
  <c r="CA48" i="13"/>
  <c r="AE48" i="13"/>
  <c r="Z48" i="13"/>
  <c r="B48" i="13"/>
  <c r="CN48" i="13" s="1"/>
  <c r="AE47" i="13"/>
  <c r="CL47" i="13" s="1"/>
  <c r="Z47" i="13"/>
  <c r="B47" i="13"/>
  <c r="CQ46" i="13"/>
  <c r="CP46" i="13"/>
  <c r="CG46" i="13"/>
  <c r="CE46" i="13"/>
  <c r="CD46" i="13"/>
  <c r="CC46" i="13"/>
  <c r="AE46" i="13"/>
  <c r="Z46" i="13"/>
  <c r="B46" i="13"/>
  <c r="CQ45" i="13"/>
  <c r="AE45" i="13"/>
  <c r="Z45" i="13"/>
  <c r="B45" i="13"/>
  <c r="CQ44" i="13"/>
  <c r="CP44" i="13"/>
  <c r="CO44" i="13"/>
  <c r="CN44" i="13"/>
  <c r="CC44" i="13"/>
  <c r="AE44" i="13"/>
  <c r="Z44" i="13"/>
  <c r="B44" i="13"/>
  <c r="AE43" i="13"/>
  <c r="Z43" i="13"/>
  <c r="B43" i="13"/>
  <c r="CG43" i="13" s="1"/>
  <c r="CN42" i="13"/>
  <c r="CK42" i="13"/>
  <c r="AE42" i="13"/>
  <c r="Z42" i="13"/>
  <c r="B42" i="13"/>
  <c r="AE41" i="13"/>
  <c r="Z41" i="13"/>
  <c r="B41" i="13"/>
  <c r="CM41" i="13" s="1"/>
  <c r="CQ40" i="13"/>
  <c r="CP40" i="13"/>
  <c r="CO40" i="13"/>
  <c r="CN40" i="13"/>
  <c r="CL40" i="13"/>
  <c r="CK40" i="13"/>
  <c r="CG40" i="13"/>
  <c r="CF40" i="13"/>
  <c r="CE40" i="13"/>
  <c r="CD40" i="13"/>
  <c r="CC40" i="13"/>
  <c r="CB40" i="13"/>
  <c r="CA40" i="13"/>
  <c r="AT40" i="13" s="1"/>
  <c r="AE40" i="13"/>
  <c r="Z40" i="13"/>
  <c r="B40" i="13"/>
  <c r="CM40" i="13" s="1"/>
  <c r="CP39" i="13"/>
  <c r="CN39" i="13"/>
  <c r="CM39" i="13"/>
  <c r="CL39" i="13"/>
  <c r="CG39" i="13"/>
  <c r="CF39" i="13"/>
  <c r="CE39" i="13"/>
  <c r="CD39" i="13"/>
  <c r="CC39" i="13"/>
  <c r="CA39" i="13"/>
  <c r="AT39" i="13"/>
  <c r="AE39" i="13"/>
  <c r="CB39" i="13" s="1"/>
  <c r="Z39" i="13"/>
  <c r="B39" i="13"/>
  <c r="CQ39" i="13" s="1"/>
  <c r="CN38" i="13"/>
  <c r="CL38" i="13"/>
  <c r="CK38" i="13"/>
  <c r="CD38" i="13"/>
  <c r="CA38" i="13"/>
  <c r="AE38" i="13"/>
  <c r="Z38" i="13"/>
  <c r="B38" i="13"/>
  <c r="CG37" i="13"/>
  <c r="CF37" i="13"/>
  <c r="CE37" i="13"/>
  <c r="CC37" i="13"/>
  <c r="CA37" i="13"/>
  <c r="AE37" i="13"/>
  <c r="CB37" i="13" s="1"/>
  <c r="Z37" i="13"/>
  <c r="Z90" i="13" s="1"/>
  <c r="B37" i="13"/>
  <c r="CP36" i="13"/>
  <c r="CD36" i="13"/>
  <c r="AE36" i="13"/>
  <c r="Z36" i="13"/>
  <c r="B36" i="13"/>
  <c r="CQ35" i="13"/>
  <c r="CP35" i="13"/>
  <c r="CO35" i="13"/>
  <c r="CN35" i="13"/>
  <c r="CE35" i="13"/>
  <c r="CC35" i="13"/>
  <c r="CB35" i="13"/>
  <c r="CA35" i="13"/>
  <c r="AE35" i="13"/>
  <c r="Z35" i="13"/>
  <c r="B35" i="13"/>
  <c r="CM29" i="13"/>
  <c r="CL29" i="13"/>
  <c r="CK29" i="13"/>
  <c r="CC29" i="13"/>
  <c r="CB29" i="13"/>
  <c r="CA29" i="13"/>
  <c r="B29" i="13"/>
  <c r="B28" i="13"/>
  <c r="E24" i="13"/>
  <c r="D24" i="13"/>
  <c r="C24" i="13"/>
  <c r="B23" i="13"/>
  <c r="B22" i="13"/>
  <c r="B24" i="13" s="1"/>
  <c r="B21" i="13"/>
  <c r="B20" i="13"/>
  <c r="B19" i="13"/>
  <c r="Z16" i="13"/>
  <c r="Y16" i="13"/>
  <c r="X16" i="13"/>
  <c r="W16" i="13"/>
  <c r="V16" i="13"/>
  <c r="U16" i="13"/>
  <c r="T16" i="13"/>
  <c r="S16" i="13"/>
  <c r="R16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CC15" i="13"/>
  <c r="CB15" i="13"/>
  <c r="CA15" i="13"/>
  <c r="B15" i="13"/>
  <c r="CP14" i="13"/>
  <c r="CO14" i="13"/>
  <c r="CB14" i="13"/>
  <c r="B14" i="13"/>
  <c r="CP13" i="13"/>
  <c r="B13" i="13"/>
  <c r="B12" i="13"/>
  <c r="B11" i="13"/>
  <c r="A5" i="13"/>
  <c r="A4" i="13"/>
  <c r="A3" i="13"/>
  <c r="A2" i="13"/>
  <c r="B211" i="12"/>
  <c r="CA207" i="12"/>
  <c r="M207" i="12"/>
  <c r="B207" i="12"/>
  <c r="CB207" i="12" s="1"/>
  <c r="CA206" i="12"/>
  <c r="B206" i="12"/>
  <c r="CL202" i="12"/>
  <c r="CK202" i="12"/>
  <c r="CB202" i="12"/>
  <c r="CA202" i="12"/>
  <c r="V202" i="12"/>
  <c r="C202" i="12"/>
  <c r="C201" i="12"/>
  <c r="CL200" i="12"/>
  <c r="C200" i="12"/>
  <c r="CA200" i="12" s="1"/>
  <c r="H196" i="12"/>
  <c r="C196" i="12"/>
  <c r="H195" i="12"/>
  <c r="C195" i="12"/>
  <c r="H194" i="12"/>
  <c r="C194" i="12"/>
  <c r="H193" i="12"/>
  <c r="C193" i="12"/>
  <c r="F189" i="12"/>
  <c r="B189" i="12"/>
  <c r="F188" i="12"/>
  <c r="B188" i="12"/>
  <c r="F187" i="12"/>
  <c r="B187" i="12"/>
  <c r="E183" i="12"/>
  <c r="B183" i="12"/>
  <c r="E182" i="12"/>
  <c r="B182" i="12"/>
  <c r="E178" i="12"/>
  <c r="B178" i="12"/>
  <c r="E177" i="12"/>
  <c r="B177" i="12"/>
  <c r="E176" i="12"/>
  <c r="B176" i="12"/>
  <c r="E175" i="12"/>
  <c r="B175" i="12"/>
  <c r="D170" i="12"/>
  <c r="B170" i="12" s="1"/>
  <c r="C170" i="12"/>
  <c r="D169" i="12"/>
  <c r="C169" i="12"/>
  <c r="D168" i="12"/>
  <c r="C168" i="12"/>
  <c r="B168" i="12" s="1"/>
  <c r="CA168" i="12" s="1"/>
  <c r="CK163" i="12"/>
  <c r="CA163" i="12"/>
  <c r="E163" i="12"/>
  <c r="D163" i="12"/>
  <c r="C163" i="12" s="1"/>
  <c r="E162" i="12"/>
  <c r="D162" i="12"/>
  <c r="C162" i="12" s="1"/>
  <c r="CK162" i="12" s="1"/>
  <c r="E161" i="12"/>
  <c r="D161" i="12"/>
  <c r="C161" i="12"/>
  <c r="E160" i="12"/>
  <c r="D160" i="12"/>
  <c r="C160" i="12"/>
  <c r="CB160" i="12" s="1"/>
  <c r="CL159" i="12"/>
  <c r="CK159" i="12"/>
  <c r="CB159" i="12"/>
  <c r="E159" i="12"/>
  <c r="D159" i="12"/>
  <c r="C159" i="12" s="1"/>
  <c r="CA159" i="12" s="1"/>
  <c r="AJ159" i="12" s="1"/>
  <c r="CK158" i="12"/>
  <c r="E158" i="12"/>
  <c r="D158" i="12"/>
  <c r="C158" i="12" s="1"/>
  <c r="E157" i="12"/>
  <c r="D157" i="12"/>
  <c r="C157" i="12"/>
  <c r="CL157" i="12" s="1"/>
  <c r="E156" i="12"/>
  <c r="D156" i="12"/>
  <c r="C156" i="12"/>
  <c r="CL156" i="12" s="1"/>
  <c r="AS151" i="12"/>
  <c r="AR151" i="12"/>
  <c r="AQ151" i="12"/>
  <c r="AP151" i="12"/>
  <c r="AO151" i="12"/>
  <c r="AN151" i="12"/>
  <c r="AM151" i="12"/>
  <c r="AL151" i="12"/>
  <c r="AK151" i="12"/>
  <c r="AJ151" i="12"/>
  <c r="AI151" i="12"/>
  <c r="AH151" i="12"/>
  <c r="AG151" i="12"/>
  <c r="AF151" i="12"/>
  <c r="AE151" i="12"/>
  <c r="AD151" i="12"/>
  <c r="AC151" i="12"/>
  <c r="AB151" i="12"/>
  <c r="AA151" i="12"/>
  <c r="Z151" i="12"/>
  <c r="Y151" i="12"/>
  <c r="X151" i="12"/>
  <c r="W151" i="12"/>
  <c r="V151" i="12"/>
  <c r="U151" i="12"/>
  <c r="T151" i="12"/>
  <c r="S151" i="12"/>
  <c r="R151" i="12"/>
  <c r="Q151" i="12"/>
  <c r="P151" i="12"/>
  <c r="O151" i="12"/>
  <c r="N151" i="12"/>
  <c r="M151" i="12"/>
  <c r="L151" i="12"/>
  <c r="K151" i="12"/>
  <c r="J151" i="12"/>
  <c r="I151" i="12"/>
  <c r="H151" i="12"/>
  <c r="G151" i="12"/>
  <c r="F151" i="12"/>
  <c r="E150" i="12"/>
  <c r="D150" i="12"/>
  <c r="C150" i="12" s="1"/>
  <c r="CQ149" i="12"/>
  <c r="CP149" i="12"/>
  <c r="CO149" i="12"/>
  <c r="CN149" i="12"/>
  <c r="CL149" i="12"/>
  <c r="CG149" i="12"/>
  <c r="CF149" i="12"/>
  <c r="CE149" i="12"/>
  <c r="CD149" i="12"/>
  <c r="CC149" i="12"/>
  <c r="E149" i="12"/>
  <c r="C149" i="12" s="1"/>
  <c r="CM149" i="12" s="1"/>
  <c r="D149" i="12"/>
  <c r="CG148" i="12"/>
  <c r="CF148" i="12"/>
  <c r="E148" i="12"/>
  <c r="D148" i="12"/>
  <c r="C148" i="12"/>
  <c r="CB148" i="12" s="1"/>
  <c r="E147" i="12"/>
  <c r="D147" i="12"/>
  <c r="C147" i="12" s="1"/>
  <c r="CQ147" i="12" s="1"/>
  <c r="CP146" i="12"/>
  <c r="CO146" i="12"/>
  <c r="CN146" i="12"/>
  <c r="CM146" i="12"/>
  <c r="CL146" i="12"/>
  <c r="CC146" i="12"/>
  <c r="E146" i="12"/>
  <c r="D146" i="12"/>
  <c r="C146" i="12"/>
  <c r="E145" i="12"/>
  <c r="D145" i="12"/>
  <c r="C145" i="12" s="1"/>
  <c r="CQ144" i="12"/>
  <c r="CP144" i="12"/>
  <c r="CO144" i="12"/>
  <c r="CN144" i="12"/>
  <c r="CL144" i="12"/>
  <c r="CG144" i="12"/>
  <c r="CF144" i="12"/>
  <c r="CE144" i="12"/>
  <c r="CD144" i="12"/>
  <c r="CC144" i="12"/>
  <c r="CB144" i="12"/>
  <c r="AU144" i="12" s="1"/>
  <c r="E144" i="12"/>
  <c r="C144" i="12" s="1"/>
  <c r="CM144" i="12" s="1"/>
  <c r="D144" i="12"/>
  <c r="E143" i="12"/>
  <c r="E151" i="12" s="1"/>
  <c r="D143" i="12"/>
  <c r="C143" i="12" s="1"/>
  <c r="CP142" i="12"/>
  <c r="CE142" i="12"/>
  <c r="CD142" i="12"/>
  <c r="E142" i="12"/>
  <c r="D142" i="12"/>
  <c r="C142" i="12"/>
  <c r="E141" i="12"/>
  <c r="D141" i="12"/>
  <c r="C141" i="12"/>
  <c r="CN141" i="12" s="1"/>
  <c r="AS140" i="12"/>
  <c r="AR140" i="12"/>
  <c r="AQ140" i="12"/>
  <c r="AP140" i="12"/>
  <c r="AO140" i="12"/>
  <c r="AN140" i="12"/>
  <c r="AM140" i="12"/>
  <c r="AL140" i="12"/>
  <c r="AK140" i="12"/>
  <c r="AJ140" i="12"/>
  <c r="AI140" i="12"/>
  <c r="AH140" i="12"/>
  <c r="AG140" i="12"/>
  <c r="AF140" i="12"/>
  <c r="AE140" i="12"/>
  <c r="AD140" i="12"/>
  <c r="AC140" i="12"/>
  <c r="AB140" i="12"/>
  <c r="AA140" i="12"/>
  <c r="Z140" i="12"/>
  <c r="Y140" i="12"/>
  <c r="X140" i="12"/>
  <c r="W140" i="12"/>
  <c r="V140" i="12"/>
  <c r="U140" i="12"/>
  <c r="T140" i="12"/>
  <c r="S140" i="12"/>
  <c r="R140" i="12"/>
  <c r="Q140" i="12"/>
  <c r="P140" i="12"/>
  <c r="O140" i="12"/>
  <c r="N140" i="12"/>
  <c r="M140" i="12"/>
  <c r="L140" i="12"/>
  <c r="K140" i="12"/>
  <c r="J140" i="12"/>
  <c r="I140" i="12"/>
  <c r="H140" i="12"/>
  <c r="G140" i="12"/>
  <c r="F140" i="12"/>
  <c r="E139" i="12"/>
  <c r="D139" i="12"/>
  <c r="C139" i="12" s="1"/>
  <c r="CQ138" i="12"/>
  <c r="CO138" i="12"/>
  <c r="CN138" i="12"/>
  <c r="CM138" i="12"/>
  <c r="CL138" i="12"/>
  <c r="CG138" i="12"/>
  <c r="CF138" i="12"/>
  <c r="CE138" i="12"/>
  <c r="CD138" i="12"/>
  <c r="E138" i="12"/>
  <c r="D138" i="12"/>
  <c r="C138" i="12"/>
  <c r="E137" i="12"/>
  <c r="D137" i="12"/>
  <c r="E136" i="12"/>
  <c r="D136" i="12"/>
  <c r="C136" i="12" s="1"/>
  <c r="CP135" i="12"/>
  <c r="CG135" i="12"/>
  <c r="CF135" i="12"/>
  <c r="CC135" i="12"/>
  <c r="CB135" i="12"/>
  <c r="E135" i="12"/>
  <c r="D135" i="12"/>
  <c r="C135" i="12" s="1"/>
  <c r="CN134" i="12"/>
  <c r="E134" i="12"/>
  <c r="D134" i="12"/>
  <c r="C134" i="12"/>
  <c r="CC134" i="12" s="1"/>
  <c r="CM133" i="12"/>
  <c r="CG133" i="12"/>
  <c r="CF133" i="12"/>
  <c r="E133" i="12"/>
  <c r="D133" i="12"/>
  <c r="C133" i="12" s="1"/>
  <c r="CO132" i="12"/>
  <c r="CN132" i="12"/>
  <c r="CG132" i="12"/>
  <c r="CF132" i="12"/>
  <c r="E132" i="12"/>
  <c r="D132" i="12"/>
  <c r="C132" i="12" s="1"/>
  <c r="CC132" i="12" s="1"/>
  <c r="E131" i="12"/>
  <c r="D131" i="12"/>
  <c r="D140" i="12" s="1"/>
  <c r="C131" i="12"/>
  <c r="CO131" i="12" s="1"/>
  <c r="CQ130" i="12"/>
  <c r="CP130" i="12"/>
  <c r="CO130" i="12"/>
  <c r="CG130" i="12"/>
  <c r="CF130" i="12"/>
  <c r="CD130" i="12"/>
  <c r="CC130" i="12"/>
  <c r="CB130" i="12"/>
  <c r="E130" i="12"/>
  <c r="D130" i="12"/>
  <c r="C130" i="12"/>
  <c r="CP125" i="12"/>
  <c r="CM125" i="12"/>
  <c r="CK125" i="12"/>
  <c r="CD125" i="12"/>
  <c r="CC125" i="12"/>
  <c r="CA125" i="12"/>
  <c r="B125" i="12"/>
  <c r="CQ124" i="12"/>
  <c r="CO124" i="12"/>
  <c r="CN124" i="12"/>
  <c r="CM124" i="12"/>
  <c r="CL124" i="12"/>
  <c r="CE124" i="12"/>
  <c r="CD124" i="12"/>
  <c r="B124" i="12"/>
  <c r="CO123" i="12"/>
  <c r="CN123" i="12"/>
  <c r="CM123" i="12"/>
  <c r="CL123" i="12"/>
  <c r="CK123" i="12"/>
  <c r="CJ123" i="12"/>
  <c r="CI123" i="12"/>
  <c r="CE123" i="12"/>
  <c r="CD123" i="12"/>
  <c r="CC123" i="12"/>
  <c r="CB123" i="12"/>
  <c r="CA123" i="12"/>
  <c r="BZ123" i="12"/>
  <c r="BY123" i="12"/>
  <c r="B123" i="12"/>
  <c r="T118" i="12"/>
  <c r="S118" i="12"/>
  <c r="R118" i="12"/>
  <c r="Q118" i="12"/>
  <c r="P118" i="12"/>
  <c r="O118" i="12"/>
  <c r="N118" i="12"/>
  <c r="M118" i="12"/>
  <c r="L118" i="12"/>
  <c r="K118" i="12"/>
  <c r="J118" i="12"/>
  <c r="I118" i="12"/>
  <c r="H118" i="12"/>
  <c r="G118" i="12"/>
  <c r="F118" i="12"/>
  <c r="E118" i="12"/>
  <c r="D118" i="12"/>
  <c r="C118" i="12"/>
  <c r="CL117" i="12"/>
  <c r="CG117" i="12"/>
  <c r="CE117" i="12"/>
  <c r="CD117" i="12"/>
  <c r="CC117" i="12"/>
  <c r="CB117" i="12"/>
  <c r="B117" i="12"/>
  <c r="CM116" i="12"/>
  <c r="CL116" i="12"/>
  <c r="CH116" i="12"/>
  <c r="CB116" i="12"/>
  <c r="B116" i="12"/>
  <c r="W112" i="12"/>
  <c r="V112" i="12"/>
  <c r="U112" i="12"/>
  <c r="T112" i="12"/>
  <c r="S112" i="12"/>
  <c r="R112" i="12"/>
  <c r="Q112" i="12"/>
  <c r="P112" i="12"/>
  <c r="O112" i="12"/>
  <c r="N112" i="12"/>
  <c r="M112" i="12"/>
  <c r="L112" i="12"/>
  <c r="K112" i="12"/>
  <c r="J112" i="12"/>
  <c r="I112" i="12"/>
  <c r="H112" i="12"/>
  <c r="G112" i="12"/>
  <c r="F112" i="12"/>
  <c r="E112" i="12"/>
  <c r="D112" i="12"/>
  <c r="C112" i="12"/>
  <c r="B112" i="12"/>
  <c r="CR111" i="12"/>
  <c r="CQ111" i="12"/>
  <c r="CM111" i="12"/>
  <c r="CL111" i="12"/>
  <c r="CK111" i="12"/>
  <c r="CH111" i="12"/>
  <c r="CG111" i="12"/>
  <c r="CF111" i="12"/>
  <c r="CE111" i="12"/>
  <c r="CC111" i="12"/>
  <c r="CB111" i="12"/>
  <c r="B111" i="12"/>
  <c r="CP110" i="12"/>
  <c r="CM110" i="12"/>
  <c r="CJ110" i="12"/>
  <c r="CI110" i="12"/>
  <c r="CF110" i="12"/>
  <c r="CD110" i="12"/>
  <c r="CC110" i="12"/>
  <c r="CB110" i="12"/>
  <c r="CA110" i="12"/>
  <c r="BZ110" i="12"/>
  <c r="BY110" i="12"/>
  <c r="B110" i="12"/>
  <c r="CP109" i="12"/>
  <c r="CK109" i="12"/>
  <c r="CJ109" i="12"/>
  <c r="CI109" i="12"/>
  <c r="CA109" i="12"/>
  <c r="BZ109" i="12"/>
  <c r="B109" i="12"/>
  <c r="AU104" i="12"/>
  <c r="AT104" i="12"/>
  <c r="AS104" i="12"/>
  <c r="AR104" i="12"/>
  <c r="AQ104" i="12"/>
  <c r="AP104" i="12"/>
  <c r="AO104" i="12"/>
  <c r="AN104" i="12"/>
  <c r="AM104" i="12"/>
  <c r="AL104" i="12"/>
  <c r="AK104" i="12"/>
  <c r="AJ104" i="12"/>
  <c r="AI104" i="12"/>
  <c r="AH104" i="12"/>
  <c r="AG104" i="12"/>
  <c r="AF104" i="12"/>
  <c r="AE104" i="12"/>
  <c r="AD104" i="12"/>
  <c r="AC104" i="12"/>
  <c r="AB104" i="12"/>
  <c r="AA104" i="12"/>
  <c r="Z104" i="12"/>
  <c r="Y104" i="12"/>
  <c r="X104" i="12"/>
  <c r="W104" i="12"/>
  <c r="V104" i="12"/>
  <c r="U104" i="12"/>
  <c r="T104" i="12"/>
  <c r="S104" i="12"/>
  <c r="R104" i="12"/>
  <c r="Q104" i="12"/>
  <c r="P104" i="12"/>
  <c r="O104" i="12"/>
  <c r="N104" i="12"/>
  <c r="M104" i="12"/>
  <c r="L104" i="12"/>
  <c r="K104" i="12"/>
  <c r="J104" i="12"/>
  <c r="I104" i="12"/>
  <c r="H104" i="12"/>
  <c r="G104" i="12"/>
  <c r="F104" i="12"/>
  <c r="E104" i="12"/>
  <c r="D104" i="12"/>
  <c r="CC103" i="12"/>
  <c r="E103" i="12"/>
  <c r="D103" i="12"/>
  <c r="C103" i="12"/>
  <c r="CP102" i="12"/>
  <c r="CO102" i="12"/>
  <c r="CN102" i="12"/>
  <c r="CM102" i="12"/>
  <c r="CL102" i="12"/>
  <c r="CK102" i="12"/>
  <c r="CF102" i="12"/>
  <c r="CB102" i="12"/>
  <c r="CA102" i="12"/>
  <c r="E102" i="12"/>
  <c r="D102" i="12"/>
  <c r="C102" i="12"/>
  <c r="CN101" i="12"/>
  <c r="CK101" i="12"/>
  <c r="CF101" i="12"/>
  <c r="CE101" i="12"/>
  <c r="CD101" i="12"/>
  <c r="CC101" i="12"/>
  <c r="CB101" i="12"/>
  <c r="E101" i="12"/>
  <c r="D101" i="12"/>
  <c r="C101" i="12"/>
  <c r="E100" i="12"/>
  <c r="D100" i="12"/>
  <c r="C100" i="12" s="1"/>
  <c r="CN100" i="12" s="1"/>
  <c r="CN99" i="12"/>
  <c r="CM99" i="12"/>
  <c r="CK99" i="12"/>
  <c r="CF99" i="12"/>
  <c r="CE99" i="12"/>
  <c r="CD99" i="12"/>
  <c r="CC99" i="12"/>
  <c r="AV99" i="12" s="1"/>
  <c r="CB99" i="12"/>
  <c r="CA99" i="12"/>
  <c r="E99" i="12"/>
  <c r="D99" i="12"/>
  <c r="C99" i="12"/>
  <c r="E98" i="12"/>
  <c r="D98" i="12"/>
  <c r="C98" i="12"/>
  <c r="CP97" i="12"/>
  <c r="CN97" i="12"/>
  <c r="CM97" i="12"/>
  <c r="CL97" i="12"/>
  <c r="E97" i="12"/>
  <c r="D97" i="12"/>
  <c r="C97" i="12" s="1"/>
  <c r="CP96" i="12"/>
  <c r="E96" i="12"/>
  <c r="C96" i="12"/>
  <c r="CA96" i="12" s="1"/>
  <c r="E95" i="12"/>
  <c r="D95" i="12"/>
  <c r="C95" i="12" s="1"/>
  <c r="AS90" i="12"/>
  <c r="AR90" i="12"/>
  <c r="AQ90" i="12"/>
  <c r="AP90" i="12"/>
  <c r="AO90" i="12"/>
  <c r="AN90" i="12"/>
  <c r="AM90" i="12"/>
  <c r="AL90" i="12"/>
  <c r="AK90" i="12"/>
  <c r="AJ90" i="12"/>
  <c r="AI90" i="12"/>
  <c r="AH90" i="12"/>
  <c r="AG90" i="12"/>
  <c r="AF90" i="12"/>
  <c r="AD90" i="12"/>
  <c r="AC90" i="12"/>
  <c r="AB90" i="12"/>
  <c r="AA90" i="12"/>
  <c r="Y90" i="12"/>
  <c r="X90" i="12"/>
  <c r="W90" i="12"/>
  <c r="V90" i="12"/>
  <c r="U90" i="12"/>
  <c r="T90" i="12"/>
  <c r="S90" i="12"/>
  <c r="R90" i="12"/>
  <c r="Q90" i="12"/>
  <c r="P90" i="12"/>
  <c r="O90" i="12"/>
  <c r="N90" i="12"/>
  <c r="M90" i="12"/>
  <c r="L90" i="12"/>
  <c r="K90" i="12"/>
  <c r="J90" i="12"/>
  <c r="I90" i="12"/>
  <c r="H90" i="12"/>
  <c r="G90" i="12"/>
  <c r="B90" i="12" s="1"/>
  <c r="F90" i="12"/>
  <c r="E90" i="12"/>
  <c r="D90" i="12"/>
  <c r="C90" i="12"/>
  <c r="CQ89" i="12"/>
  <c r="CP89" i="12"/>
  <c r="CO89" i="12"/>
  <c r="CN89" i="12"/>
  <c r="CM89" i="12"/>
  <c r="CL89" i="12"/>
  <c r="CK89" i="12"/>
  <c r="CG89" i="12"/>
  <c r="CF89" i="12"/>
  <c r="CE89" i="12"/>
  <c r="CD89" i="12"/>
  <c r="CC89" i="12"/>
  <c r="AT89" i="12" s="1"/>
  <c r="CB89" i="12"/>
  <c r="CA89" i="12"/>
  <c r="AE89" i="12"/>
  <c r="Z89" i="12"/>
  <c r="B89" i="12"/>
  <c r="AE88" i="12"/>
  <c r="Z88" i="12"/>
  <c r="B88" i="12"/>
  <c r="CO88" i="12" s="1"/>
  <c r="CN87" i="12"/>
  <c r="CM87" i="12"/>
  <c r="CK87" i="12"/>
  <c r="CG87" i="12"/>
  <c r="CF87" i="12"/>
  <c r="CE87" i="12"/>
  <c r="CD87" i="12"/>
  <c r="AE87" i="12"/>
  <c r="Z87" i="12"/>
  <c r="B87" i="12"/>
  <c r="CQ86" i="12"/>
  <c r="CP86" i="12"/>
  <c r="CK86" i="12"/>
  <c r="CF86" i="12"/>
  <c r="CE86" i="12"/>
  <c r="CD86" i="12"/>
  <c r="CC86" i="12"/>
  <c r="CA86" i="12"/>
  <c r="AE86" i="12"/>
  <c r="CL86" i="12" s="1"/>
  <c r="Z86" i="12"/>
  <c r="CB86" i="12" s="1"/>
  <c r="B86" i="12"/>
  <c r="CN85" i="12"/>
  <c r="CD85" i="12"/>
  <c r="CC85" i="12"/>
  <c r="AE85" i="12"/>
  <c r="Z85" i="12"/>
  <c r="B85" i="12"/>
  <c r="CN84" i="12"/>
  <c r="CA84" i="12"/>
  <c r="AE84" i="12"/>
  <c r="CL84" i="12" s="1"/>
  <c r="Z84" i="12"/>
  <c r="B84" i="12"/>
  <c r="CQ83" i="12"/>
  <c r="CP83" i="12"/>
  <c r="CO83" i="12"/>
  <c r="CN83" i="12"/>
  <c r="CM83" i="12"/>
  <c r="CL83" i="12"/>
  <c r="CK83" i="12"/>
  <c r="CG83" i="12"/>
  <c r="CC83" i="12"/>
  <c r="CB83" i="12"/>
  <c r="AE83" i="12"/>
  <c r="Z83" i="12"/>
  <c r="B83" i="12"/>
  <c r="CP82" i="12"/>
  <c r="CM82" i="12"/>
  <c r="CK82" i="12"/>
  <c r="CG82" i="12"/>
  <c r="CF82" i="12"/>
  <c r="CE82" i="12"/>
  <c r="CA82" i="12"/>
  <c r="AE82" i="12"/>
  <c r="Z82" i="12"/>
  <c r="CL82" i="12" s="1"/>
  <c r="B82" i="12"/>
  <c r="CQ81" i="12"/>
  <c r="CP81" i="12"/>
  <c r="CO81" i="12"/>
  <c r="CN81" i="12"/>
  <c r="CM81" i="12"/>
  <c r="CK81" i="12"/>
  <c r="CG81" i="12"/>
  <c r="CF81" i="12"/>
  <c r="CE81" i="12"/>
  <c r="CD81" i="12"/>
  <c r="CC81" i="12"/>
  <c r="AE81" i="12"/>
  <c r="Z81" i="12"/>
  <c r="B81" i="12"/>
  <c r="CA81" i="12" s="1"/>
  <c r="CQ80" i="12"/>
  <c r="CP80" i="12"/>
  <c r="CO80" i="12"/>
  <c r="CN80" i="12"/>
  <c r="CM80" i="12"/>
  <c r="AE80" i="12"/>
  <c r="Z80" i="12"/>
  <c r="B80" i="12"/>
  <c r="CK80" i="12" s="1"/>
  <c r="CQ79" i="12"/>
  <c r="CP79" i="12"/>
  <c r="CO79" i="12"/>
  <c r="CN79" i="12"/>
  <c r="CM79" i="12"/>
  <c r="CL79" i="12"/>
  <c r="CK79" i="12"/>
  <c r="CG79" i="12"/>
  <c r="CF79" i="12"/>
  <c r="CE79" i="12"/>
  <c r="AT79" i="12" s="1"/>
  <c r="CD79" i="12"/>
  <c r="CC79" i="12"/>
  <c r="CA79" i="12"/>
  <c r="AE79" i="12"/>
  <c r="CB79" i="12" s="1"/>
  <c r="Z79" i="12"/>
  <c r="B79" i="12"/>
  <c r="CL78" i="12"/>
  <c r="CG78" i="12"/>
  <c r="CF78" i="12"/>
  <c r="CE78" i="12"/>
  <c r="CD78" i="12"/>
  <c r="CC78" i="12"/>
  <c r="CB78" i="12"/>
  <c r="CA78" i="12"/>
  <c r="AE78" i="12"/>
  <c r="Z78" i="12"/>
  <c r="B78" i="12"/>
  <c r="CG77" i="12"/>
  <c r="AE77" i="12"/>
  <c r="Z77" i="12"/>
  <c r="B77" i="12"/>
  <c r="CD77" i="12" s="1"/>
  <c r="CP76" i="12"/>
  <c r="CE76" i="12"/>
  <c r="CA76" i="12"/>
  <c r="AE76" i="12"/>
  <c r="Z76" i="12"/>
  <c r="B76" i="12"/>
  <c r="CQ75" i="12"/>
  <c r="CP75" i="12"/>
  <c r="CO75" i="12"/>
  <c r="CN75" i="12"/>
  <c r="CG75" i="12"/>
  <c r="CF75" i="12"/>
  <c r="CD75" i="12"/>
  <c r="CC75" i="12"/>
  <c r="AE75" i="12"/>
  <c r="Z75" i="12"/>
  <c r="B75" i="12"/>
  <c r="CP74" i="12"/>
  <c r="CO74" i="12"/>
  <c r="CN74" i="12"/>
  <c r="CM74" i="12"/>
  <c r="CL74" i="12"/>
  <c r="CE74" i="12"/>
  <c r="CD74" i="12"/>
  <c r="CB74" i="12"/>
  <c r="CA74" i="12"/>
  <c r="AE74" i="12"/>
  <c r="Z74" i="12"/>
  <c r="B74" i="12"/>
  <c r="AE73" i="12"/>
  <c r="CB73" i="12" s="1"/>
  <c r="Z73" i="12"/>
  <c r="B73" i="12"/>
  <c r="CQ72" i="12"/>
  <c r="CP72" i="12"/>
  <c r="CO72" i="12"/>
  <c r="CN72" i="12"/>
  <c r="CM72" i="12"/>
  <c r="CL72" i="12"/>
  <c r="CE72" i="12"/>
  <c r="CA72" i="12"/>
  <c r="AE72" i="12"/>
  <c r="Z72" i="12"/>
  <c r="B72" i="12"/>
  <c r="CQ71" i="12"/>
  <c r="CP71" i="12"/>
  <c r="CO71" i="12"/>
  <c r="CN71" i="12"/>
  <c r="CM71" i="12"/>
  <c r="CL71" i="12"/>
  <c r="CK71" i="12"/>
  <c r="CG71" i="12"/>
  <c r="CF71" i="12"/>
  <c r="CE71" i="12"/>
  <c r="CD71" i="12"/>
  <c r="CC71" i="12"/>
  <c r="AE71" i="12"/>
  <c r="Z71" i="12"/>
  <c r="B71" i="12"/>
  <c r="CA71" i="12" s="1"/>
  <c r="CQ70" i="12"/>
  <c r="CP70" i="12"/>
  <c r="CO70" i="12"/>
  <c r="CN70" i="12"/>
  <c r="CM70" i="12"/>
  <c r="CL70" i="12"/>
  <c r="CK70" i="12"/>
  <c r="CG70" i="12"/>
  <c r="CF70" i="12"/>
  <c r="CE70" i="12"/>
  <c r="CD70" i="12"/>
  <c r="CC70" i="12"/>
  <c r="CB70" i="12"/>
  <c r="CA70" i="12"/>
  <c r="AT70" i="12" s="1"/>
  <c r="AE70" i="12"/>
  <c r="Z70" i="12"/>
  <c r="B70" i="12"/>
  <c r="CQ69" i="12"/>
  <c r="CP69" i="12"/>
  <c r="CO69" i="12"/>
  <c r="CN69" i="12"/>
  <c r="CM69" i="12"/>
  <c r="CK69" i="12"/>
  <c r="CG69" i="12"/>
  <c r="CF69" i="12"/>
  <c r="CE69" i="12"/>
  <c r="CD69" i="12"/>
  <c r="CC69" i="12"/>
  <c r="CA69" i="12"/>
  <c r="AE69" i="12"/>
  <c r="CL69" i="12" s="1"/>
  <c r="Z69" i="12"/>
  <c r="B69" i="12"/>
  <c r="CP68" i="12"/>
  <c r="CK68" i="12"/>
  <c r="CG68" i="12"/>
  <c r="CD68" i="12"/>
  <c r="CC68" i="12"/>
  <c r="CB68" i="12"/>
  <c r="CA68" i="12"/>
  <c r="AE68" i="12"/>
  <c r="Z68" i="12"/>
  <c r="B68" i="12"/>
  <c r="AE67" i="12"/>
  <c r="Z67" i="12"/>
  <c r="CB67" i="12" s="1"/>
  <c r="B67" i="12"/>
  <c r="CN67" i="12" s="1"/>
  <c r="CQ66" i="12"/>
  <c r="CP66" i="12"/>
  <c r="CL66" i="12"/>
  <c r="CK66" i="12"/>
  <c r="CF66" i="12"/>
  <c r="CE66" i="12"/>
  <c r="CD66" i="12"/>
  <c r="CC66" i="12"/>
  <c r="CB66" i="12"/>
  <c r="CA66" i="12"/>
  <c r="AE66" i="12"/>
  <c r="Z66" i="12"/>
  <c r="B66" i="12"/>
  <c r="CG65" i="12"/>
  <c r="CD65" i="12"/>
  <c r="CC65" i="12"/>
  <c r="CA65" i="12"/>
  <c r="AE65" i="12"/>
  <c r="CL65" i="12" s="1"/>
  <c r="Z65" i="12"/>
  <c r="B65" i="12"/>
  <c r="CQ64" i="12"/>
  <c r="AE64" i="12"/>
  <c r="Z64" i="12"/>
  <c r="B64" i="12"/>
  <c r="CM63" i="12"/>
  <c r="CG63" i="12"/>
  <c r="CC63" i="12"/>
  <c r="AE63" i="12"/>
  <c r="Z63" i="12"/>
  <c r="CL63" i="12" s="1"/>
  <c r="B63" i="12"/>
  <c r="AE62" i="12"/>
  <c r="Z62" i="12"/>
  <c r="CL62" i="12" s="1"/>
  <c r="B62" i="12"/>
  <c r="CN62" i="12" s="1"/>
  <c r="CQ61" i="12"/>
  <c r="CP61" i="12"/>
  <c r="CO61" i="12"/>
  <c r="CN61" i="12"/>
  <c r="CM61" i="12"/>
  <c r="CK61" i="12"/>
  <c r="CG61" i="12"/>
  <c r="CF61" i="12"/>
  <c r="CE61" i="12"/>
  <c r="CD61" i="12"/>
  <c r="CC61" i="12"/>
  <c r="AE61" i="12"/>
  <c r="Z61" i="12"/>
  <c r="B61" i="12"/>
  <c r="CA61" i="12" s="1"/>
  <c r="CO60" i="12"/>
  <c r="CM60" i="12"/>
  <c r="CF60" i="12"/>
  <c r="CB60" i="12"/>
  <c r="CA60" i="12"/>
  <c r="AE60" i="12"/>
  <c r="Z60" i="12"/>
  <c r="B60" i="12"/>
  <c r="CQ59" i="12"/>
  <c r="CP59" i="12"/>
  <c r="CO59" i="12"/>
  <c r="CN59" i="12"/>
  <c r="CM59" i="12"/>
  <c r="CK59" i="12"/>
  <c r="CG59" i="12"/>
  <c r="CF59" i="12"/>
  <c r="CE59" i="12"/>
  <c r="CD59" i="12"/>
  <c r="CC59" i="12"/>
  <c r="CB59" i="12"/>
  <c r="AT59" i="12" s="1"/>
  <c r="CA59" i="12"/>
  <c r="AE59" i="12"/>
  <c r="CL59" i="12" s="1"/>
  <c r="Z59" i="12"/>
  <c r="B59" i="12"/>
  <c r="CP58" i="12"/>
  <c r="CO58" i="12"/>
  <c r="CM58" i="12"/>
  <c r="CL58" i="12"/>
  <c r="CK58" i="12"/>
  <c r="CG58" i="12"/>
  <c r="CF58" i="12"/>
  <c r="CE58" i="12"/>
  <c r="CD58" i="12"/>
  <c r="CC58" i="12"/>
  <c r="AE58" i="12"/>
  <c r="CB58" i="12" s="1"/>
  <c r="Z58" i="12"/>
  <c r="B58" i="12"/>
  <c r="CM57" i="12"/>
  <c r="CK57" i="12"/>
  <c r="CG57" i="12"/>
  <c r="CF57" i="12"/>
  <c r="CE57" i="12"/>
  <c r="CD57" i="12"/>
  <c r="CC57" i="12"/>
  <c r="CB57" i="12"/>
  <c r="AT57" i="12" s="1"/>
  <c r="CA57" i="12"/>
  <c r="AE57" i="12"/>
  <c r="CL57" i="12" s="1"/>
  <c r="Z57" i="12"/>
  <c r="B57" i="12"/>
  <c r="CA56" i="12"/>
  <c r="AE56" i="12"/>
  <c r="Z56" i="12"/>
  <c r="B56" i="12"/>
  <c r="CQ55" i="12"/>
  <c r="CP55" i="12"/>
  <c r="CO55" i="12"/>
  <c r="CN55" i="12"/>
  <c r="CG55" i="12"/>
  <c r="CF55" i="12"/>
  <c r="CA55" i="12"/>
  <c r="AE55" i="12"/>
  <c r="Z55" i="12"/>
  <c r="B55" i="12"/>
  <c r="CQ54" i="12"/>
  <c r="CP54" i="12"/>
  <c r="CO54" i="12"/>
  <c r="CN54" i="12"/>
  <c r="CM54" i="12"/>
  <c r="CE54" i="12"/>
  <c r="CD54" i="12"/>
  <c r="CB54" i="12"/>
  <c r="CA54" i="12"/>
  <c r="AE54" i="12"/>
  <c r="CL54" i="12" s="1"/>
  <c r="Z54" i="12"/>
  <c r="B54" i="12"/>
  <c r="CP53" i="12"/>
  <c r="CL53" i="12"/>
  <c r="CK53" i="12"/>
  <c r="AE53" i="12"/>
  <c r="CB53" i="12" s="1"/>
  <c r="Z53" i="12"/>
  <c r="B53" i="12"/>
  <c r="CO53" i="12" s="1"/>
  <c r="AE52" i="12"/>
  <c r="Z52" i="12"/>
  <c r="B52" i="12"/>
  <c r="CO52" i="12" s="1"/>
  <c r="CQ51" i="12"/>
  <c r="CP51" i="12"/>
  <c r="CO51" i="12"/>
  <c r="CN51" i="12"/>
  <c r="CM51" i="12"/>
  <c r="CK51" i="12"/>
  <c r="CG51" i="12"/>
  <c r="CF51" i="12"/>
  <c r="CE51" i="12"/>
  <c r="CD51" i="12"/>
  <c r="CC51" i="12"/>
  <c r="AE51" i="12"/>
  <c r="CB51" i="12" s="1"/>
  <c r="Z51" i="12"/>
  <c r="B51" i="12"/>
  <c r="CA51" i="12" s="1"/>
  <c r="CQ50" i="12"/>
  <c r="CP50" i="12"/>
  <c r="CO50" i="12"/>
  <c r="CN50" i="12"/>
  <c r="CM50" i="12"/>
  <c r="CL50" i="12"/>
  <c r="CK50" i="12"/>
  <c r="CG50" i="12"/>
  <c r="CF50" i="12"/>
  <c r="CE50" i="12"/>
  <c r="CD50" i="12"/>
  <c r="CC50" i="12"/>
  <c r="CB50" i="12"/>
  <c r="CA50" i="12"/>
  <c r="AE50" i="12"/>
  <c r="Z50" i="12"/>
  <c r="B50" i="12"/>
  <c r="CQ49" i="12"/>
  <c r="CP49" i="12"/>
  <c r="CO49" i="12"/>
  <c r="CN49" i="12"/>
  <c r="CM49" i="12"/>
  <c r="CL49" i="12"/>
  <c r="CK49" i="12"/>
  <c r="CG49" i="12"/>
  <c r="CF49" i="12"/>
  <c r="CE49" i="12"/>
  <c r="CD49" i="12"/>
  <c r="CC49" i="12"/>
  <c r="CA49" i="12"/>
  <c r="AE49" i="12"/>
  <c r="CB49" i="12" s="1"/>
  <c r="AT49" i="12" s="1"/>
  <c r="Z49" i="12"/>
  <c r="B49" i="12"/>
  <c r="CF48" i="12"/>
  <c r="CD48" i="12"/>
  <c r="CC48" i="12"/>
  <c r="CA48" i="12"/>
  <c r="AE48" i="12"/>
  <c r="CL48" i="12" s="1"/>
  <c r="Z48" i="12"/>
  <c r="B48" i="12"/>
  <c r="CN47" i="12"/>
  <c r="AE47" i="12"/>
  <c r="Z47" i="12"/>
  <c r="B47" i="12"/>
  <c r="CF46" i="12"/>
  <c r="CC46" i="12"/>
  <c r="CB46" i="12"/>
  <c r="AE46" i="12"/>
  <c r="Z46" i="12"/>
  <c r="CL46" i="12" s="1"/>
  <c r="B46" i="12"/>
  <c r="AE45" i="12"/>
  <c r="Z45" i="12"/>
  <c r="B45" i="12"/>
  <c r="CQ44" i="12"/>
  <c r="CM44" i="12"/>
  <c r="CB44" i="12"/>
  <c r="CA44" i="12"/>
  <c r="AE44" i="12"/>
  <c r="Z44" i="12"/>
  <c r="CL44" i="12" s="1"/>
  <c r="B44" i="12"/>
  <c r="CQ43" i="12"/>
  <c r="CP43" i="12"/>
  <c r="CO43" i="12"/>
  <c r="CN43" i="12"/>
  <c r="CM43" i="12"/>
  <c r="CK43" i="12"/>
  <c r="AE43" i="12"/>
  <c r="CB43" i="12" s="1"/>
  <c r="Z43" i="12"/>
  <c r="B43" i="12"/>
  <c r="CQ42" i="12"/>
  <c r="CP42" i="12"/>
  <c r="CO42" i="12"/>
  <c r="CN42" i="12"/>
  <c r="CM42" i="12"/>
  <c r="CL42" i="12"/>
  <c r="CK42" i="12"/>
  <c r="CG42" i="12"/>
  <c r="CF42" i="12"/>
  <c r="CE42" i="12"/>
  <c r="CA42" i="12"/>
  <c r="AE42" i="12"/>
  <c r="CB42" i="12" s="1"/>
  <c r="Z42" i="12"/>
  <c r="B42" i="12"/>
  <c r="CQ41" i="12"/>
  <c r="CP41" i="12"/>
  <c r="CO41" i="12"/>
  <c r="CN41" i="12"/>
  <c r="CM41" i="12"/>
  <c r="CL41" i="12"/>
  <c r="CK41" i="12"/>
  <c r="CG41" i="12"/>
  <c r="CF41" i="12"/>
  <c r="CE41" i="12"/>
  <c r="CD41" i="12"/>
  <c r="CC41" i="12"/>
  <c r="AE41" i="12"/>
  <c r="CB41" i="12" s="1"/>
  <c r="Z41" i="12"/>
  <c r="B41" i="12"/>
  <c r="CA41" i="12" s="1"/>
  <c r="CG40" i="12"/>
  <c r="CC40" i="12"/>
  <c r="CB40" i="12"/>
  <c r="CA40" i="12"/>
  <c r="AE40" i="12"/>
  <c r="Z40" i="12"/>
  <c r="B40" i="12"/>
  <c r="CQ39" i="12"/>
  <c r="CP39" i="12"/>
  <c r="CO39" i="12"/>
  <c r="CN39" i="12"/>
  <c r="CM39" i="12"/>
  <c r="CL39" i="12"/>
  <c r="CK39" i="12"/>
  <c r="CG39" i="12"/>
  <c r="CF39" i="12"/>
  <c r="CE39" i="12"/>
  <c r="CD39" i="12"/>
  <c r="CC39" i="12"/>
  <c r="CA39" i="12"/>
  <c r="AT39" i="12" s="1"/>
  <c r="AE39" i="12"/>
  <c r="CB39" i="12" s="1"/>
  <c r="Z39" i="12"/>
  <c r="B39" i="12"/>
  <c r="CP38" i="12"/>
  <c r="CO38" i="12"/>
  <c r="CM38" i="12"/>
  <c r="CL38" i="12"/>
  <c r="CK38" i="12"/>
  <c r="CG38" i="12"/>
  <c r="CF38" i="12"/>
  <c r="CE38" i="12"/>
  <c r="CA38" i="12"/>
  <c r="AE38" i="12"/>
  <c r="Z38" i="12"/>
  <c r="B38" i="12"/>
  <c r="CN37" i="12"/>
  <c r="CM37" i="12"/>
  <c r="CK37" i="12"/>
  <c r="CG37" i="12"/>
  <c r="CF37" i="12"/>
  <c r="CE37" i="12"/>
  <c r="CD37" i="12"/>
  <c r="CC37" i="12"/>
  <c r="CA37" i="12"/>
  <c r="AE37" i="12"/>
  <c r="CL37" i="12" s="1"/>
  <c r="Z37" i="12"/>
  <c r="B37" i="12"/>
  <c r="CP36" i="12"/>
  <c r="CL36" i="12"/>
  <c r="AE36" i="12"/>
  <c r="CB36" i="12" s="1"/>
  <c r="Z36" i="12"/>
  <c r="B36" i="12"/>
  <c r="CQ35" i="12"/>
  <c r="CP35" i="12"/>
  <c r="CO35" i="12"/>
  <c r="CN35" i="12"/>
  <c r="CC35" i="12"/>
  <c r="AE35" i="12"/>
  <c r="Z35" i="12"/>
  <c r="Z90" i="12" s="1"/>
  <c r="B35" i="12"/>
  <c r="CM29" i="12"/>
  <c r="CL29" i="12"/>
  <c r="CK29" i="12"/>
  <c r="CC29" i="12"/>
  <c r="CB29" i="12"/>
  <c r="CA29" i="12"/>
  <c r="Z29" i="12" s="1"/>
  <c r="B29" i="12"/>
  <c r="CL28" i="12"/>
  <c r="CK28" i="12"/>
  <c r="CB28" i="12"/>
  <c r="B28" i="12"/>
  <c r="E24" i="12"/>
  <c r="D24" i="12"/>
  <c r="C24" i="12"/>
  <c r="B23" i="12"/>
  <c r="B22" i="12"/>
  <c r="B21" i="12"/>
  <c r="B20" i="12"/>
  <c r="B19" i="12"/>
  <c r="B24" i="12" s="1"/>
  <c r="Z16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B16" i="12" s="1"/>
  <c r="E16" i="12"/>
  <c r="D16" i="12"/>
  <c r="C16" i="12"/>
  <c r="B15" i="12"/>
  <c r="CN15" i="12" s="1"/>
  <c r="CK14" i="12"/>
  <c r="CC14" i="12"/>
  <c r="CB14" i="12"/>
  <c r="B14" i="12"/>
  <c r="CP13" i="12"/>
  <c r="CO13" i="12"/>
  <c r="CN13" i="12"/>
  <c r="CM13" i="12"/>
  <c r="CL13" i="12"/>
  <c r="CK13" i="12"/>
  <c r="CF13" i="12"/>
  <c r="CE13" i="12"/>
  <c r="CA13" i="12"/>
  <c r="B13" i="12"/>
  <c r="CD13" i="12" s="1"/>
  <c r="CP12" i="12"/>
  <c r="CO12" i="12"/>
  <c r="CN12" i="12"/>
  <c r="CM12" i="12"/>
  <c r="CL12" i="12"/>
  <c r="CK12" i="12"/>
  <c r="CF12" i="12"/>
  <c r="CE12" i="12"/>
  <c r="CD12" i="12"/>
  <c r="B12" i="12"/>
  <c r="B11" i="12"/>
  <c r="CF11" i="12" s="1"/>
  <c r="A5" i="12"/>
  <c r="A4" i="12"/>
  <c r="A3" i="12"/>
  <c r="A2" i="12"/>
  <c r="B211" i="9"/>
  <c r="B207" i="9"/>
  <c r="B206" i="9"/>
  <c r="CL202" i="9"/>
  <c r="CK202" i="9"/>
  <c r="CB202" i="9"/>
  <c r="CA202" i="9"/>
  <c r="V202" i="9"/>
  <c r="C202" i="9"/>
  <c r="C201" i="9"/>
  <c r="CL200" i="9"/>
  <c r="CK200" i="9"/>
  <c r="CB200" i="9"/>
  <c r="CA200" i="9"/>
  <c r="C200" i="9"/>
  <c r="H196" i="9"/>
  <c r="C196" i="9"/>
  <c r="H195" i="9"/>
  <c r="C195" i="9"/>
  <c r="H194" i="9"/>
  <c r="C194" i="9"/>
  <c r="H193" i="9"/>
  <c r="C193" i="9"/>
  <c r="F189" i="9"/>
  <c r="B189" i="9"/>
  <c r="F188" i="9"/>
  <c r="B188" i="9"/>
  <c r="F187" i="9"/>
  <c r="B187" i="9"/>
  <c r="E183" i="9"/>
  <c r="B183" i="9"/>
  <c r="E182" i="9"/>
  <c r="B182" i="9"/>
  <c r="E178" i="9"/>
  <c r="B178" i="9"/>
  <c r="E177" i="9"/>
  <c r="B177" i="9"/>
  <c r="E176" i="9"/>
  <c r="B176" i="9"/>
  <c r="E175" i="9"/>
  <c r="B175" i="9"/>
  <c r="D170" i="9"/>
  <c r="C170" i="9"/>
  <c r="B170" i="9"/>
  <c r="D169" i="9"/>
  <c r="C169" i="9"/>
  <c r="B169" i="9"/>
  <c r="CL168" i="9"/>
  <c r="CK168" i="9"/>
  <c r="CA168" i="9"/>
  <c r="AJ168" i="9"/>
  <c r="D168" i="9"/>
  <c r="C168" i="9"/>
  <c r="B168" i="9" s="1"/>
  <c r="CB168" i="9" s="1"/>
  <c r="E163" i="9"/>
  <c r="D163" i="9"/>
  <c r="C163" i="9"/>
  <c r="E162" i="9"/>
  <c r="D162" i="9"/>
  <c r="C162" i="9"/>
  <c r="CL161" i="9"/>
  <c r="E161" i="9"/>
  <c r="D161" i="9"/>
  <c r="C161" i="9" s="1"/>
  <c r="CL160" i="9"/>
  <c r="CK160" i="9"/>
  <c r="CB160" i="9"/>
  <c r="CA160" i="9"/>
  <c r="AJ160" i="9" s="1"/>
  <c r="E160" i="9"/>
  <c r="D160" i="9"/>
  <c r="C160" i="9"/>
  <c r="CB159" i="9"/>
  <c r="CA159" i="9"/>
  <c r="AJ159" i="9"/>
  <c r="E159" i="9"/>
  <c r="D159" i="9"/>
  <c r="C159" i="9" s="1"/>
  <c r="CL159" i="9" s="1"/>
  <c r="CK158" i="9"/>
  <c r="E158" i="9"/>
  <c r="C158" i="9" s="1"/>
  <c r="CL158" i="9" s="1"/>
  <c r="D158" i="9"/>
  <c r="E157" i="9"/>
  <c r="D157" i="9"/>
  <c r="C157" i="9" s="1"/>
  <c r="E156" i="9"/>
  <c r="D156" i="9"/>
  <c r="C156" i="9"/>
  <c r="AS151" i="9"/>
  <c r="AR151" i="9"/>
  <c r="AQ151" i="9"/>
  <c r="AP151" i="9"/>
  <c r="AO151" i="9"/>
  <c r="AN151" i="9"/>
  <c r="AM151" i="9"/>
  <c r="AL151" i="9"/>
  <c r="AK151" i="9"/>
  <c r="AJ151" i="9"/>
  <c r="AI151" i="9"/>
  <c r="AH151" i="9"/>
  <c r="AG151" i="9"/>
  <c r="AF151" i="9"/>
  <c r="AE151" i="9"/>
  <c r="AD151" i="9"/>
  <c r="AC151" i="9"/>
  <c r="AB151" i="9"/>
  <c r="AA151" i="9"/>
  <c r="Z151" i="9"/>
  <c r="Y151" i="9"/>
  <c r="X151" i="9"/>
  <c r="W151" i="9"/>
  <c r="V151" i="9"/>
  <c r="U151" i="9"/>
  <c r="T151" i="9"/>
  <c r="S151" i="9"/>
  <c r="R151" i="9"/>
  <c r="Q151" i="9"/>
  <c r="P151" i="9"/>
  <c r="O151" i="9"/>
  <c r="N151" i="9"/>
  <c r="M151" i="9"/>
  <c r="L151" i="9"/>
  <c r="K151" i="9"/>
  <c r="J151" i="9"/>
  <c r="I151" i="9"/>
  <c r="H151" i="9"/>
  <c r="G151" i="9"/>
  <c r="F151" i="9"/>
  <c r="E150" i="9"/>
  <c r="D150" i="9"/>
  <c r="C150" i="9" s="1"/>
  <c r="CQ149" i="9"/>
  <c r="E149" i="9"/>
  <c r="D149" i="9"/>
  <c r="C149" i="9" s="1"/>
  <c r="E148" i="9"/>
  <c r="D148" i="9"/>
  <c r="C148" i="9"/>
  <c r="CQ147" i="9"/>
  <c r="CP147" i="9"/>
  <c r="CL147" i="9"/>
  <c r="CG147" i="9"/>
  <c r="CF147" i="9"/>
  <c r="CE147" i="9"/>
  <c r="CD147" i="9"/>
  <c r="CC147" i="9"/>
  <c r="CB147" i="9"/>
  <c r="AU147" i="9" s="1"/>
  <c r="E147" i="9"/>
  <c r="D147" i="9"/>
  <c r="C147" i="9"/>
  <c r="CO147" i="9" s="1"/>
  <c r="CD146" i="9"/>
  <c r="E146" i="9"/>
  <c r="D146" i="9"/>
  <c r="C146" i="9"/>
  <c r="E145" i="9"/>
  <c r="D145" i="9"/>
  <c r="C145" i="9"/>
  <c r="CE145" i="9" s="1"/>
  <c r="CQ144" i="9"/>
  <c r="CP144" i="9"/>
  <c r="CO144" i="9"/>
  <c r="CN144" i="9"/>
  <c r="CC144" i="9"/>
  <c r="CB144" i="9"/>
  <c r="E144" i="9"/>
  <c r="D144" i="9"/>
  <c r="C144" i="9" s="1"/>
  <c r="CP143" i="9"/>
  <c r="CO143" i="9"/>
  <c r="CE143" i="9"/>
  <c r="E143" i="9"/>
  <c r="D143" i="9"/>
  <c r="C143" i="9" s="1"/>
  <c r="CL142" i="9"/>
  <c r="CG142" i="9"/>
  <c r="CF142" i="9"/>
  <c r="CD142" i="9"/>
  <c r="CC142" i="9"/>
  <c r="CB142" i="9"/>
  <c r="E142" i="9"/>
  <c r="D142" i="9"/>
  <c r="C142" i="9"/>
  <c r="CQ142" i="9" s="1"/>
  <c r="E141" i="9"/>
  <c r="E151" i="9" s="1"/>
  <c r="D141" i="9"/>
  <c r="AS140" i="9"/>
  <c r="AR140" i="9"/>
  <c r="AQ140" i="9"/>
  <c r="AP140" i="9"/>
  <c r="AO140" i="9"/>
  <c r="AN140" i="9"/>
  <c r="AM140" i="9"/>
  <c r="AL140" i="9"/>
  <c r="AK140" i="9"/>
  <c r="AJ140" i="9"/>
  <c r="AI140" i="9"/>
  <c r="AH140" i="9"/>
  <c r="AG140" i="9"/>
  <c r="AF140" i="9"/>
  <c r="AE140" i="9"/>
  <c r="AD140" i="9"/>
  <c r="AC140" i="9"/>
  <c r="AB140" i="9"/>
  <c r="AA140" i="9"/>
  <c r="Z140" i="9"/>
  <c r="Y140" i="9"/>
  <c r="X140" i="9"/>
  <c r="W140" i="9"/>
  <c r="V140" i="9"/>
  <c r="U140" i="9"/>
  <c r="T140" i="9"/>
  <c r="S140" i="9"/>
  <c r="R140" i="9"/>
  <c r="Q140" i="9"/>
  <c r="P140" i="9"/>
  <c r="O140" i="9"/>
  <c r="N140" i="9"/>
  <c r="M140" i="9"/>
  <c r="L140" i="9"/>
  <c r="K140" i="9"/>
  <c r="J140" i="9"/>
  <c r="I140" i="9"/>
  <c r="H140" i="9"/>
  <c r="G140" i="9"/>
  <c r="F140" i="9"/>
  <c r="E139" i="9"/>
  <c r="D139" i="9"/>
  <c r="CM138" i="9"/>
  <c r="E138" i="9"/>
  <c r="D138" i="9"/>
  <c r="C138" i="9"/>
  <c r="CO137" i="9"/>
  <c r="CN137" i="9"/>
  <c r="E137" i="9"/>
  <c r="D137" i="9"/>
  <c r="C137" i="9" s="1"/>
  <c r="E136" i="9"/>
  <c r="D136" i="9"/>
  <c r="C136" i="9"/>
  <c r="CQ135" i="9"/>
  <c r="CP135" i="9"/>
  <c r="CE135" i="9"/>
  <c r="CD135" i="9"/>
  <c r="CC135" i="9"/>
  <c r="E135" i="9"/>
  <c r="C135" i="9" s="1"/>
  <c r="D135" i="9"/>
  <c r="CQ134" i="9"/>
  <c r="CP134" i="9"/>
  <c r="CO134" i="9"/>
  <c r="CN134" i="9"/>
  <c r="CM134" i="9"/>
  <c r="CL134" i="9"/>
  <c r="CG134" i="9"/>
  <c r="CC134" i="9"/>
  <c r="CB134" i="9"/>
  <c r="E134" i="9"/>
  <c r="D134" i="9"/>
  <c r="C134" i="9"/>
  <c r="CQ133" i="9"/>
  <c r="E133" i="9"/>
  <c r="D133" i="9"/>
  <c r="C133" i="9"/>
  <c r="CQ132" i="9"/>
  <c r="CP132" i="9"/>
  <c r="CO132" i="9"/>
  <c r="CN132" i="9"/>
  <c r="CM132" i="9"/>
  <c r="CC132" i="9"/>
  <c r="CB132" i="9"/>
  <c r="E132" i="9"/>
  <c r="D132" i="9"/>
  <c r="C132" i="9" s="1"/>
  <c r="CO131" i="9"/>
  <c r="CN131" i="9"/>
  <c r="CM131" i="9"/>
  <c r="CL131" i="9"/>
  <c r="E131" i="9"/>
  <c r="D131" i="9"/>
  <c r="C131" i="9"/>
  <c r="E130" i="9"/>
  <c r="D130" i="9"/>
  <c r="CQ125" i="9"/>
  <c r="CO125" i="9"/>
  <c r="CN125" i="9"/>
  <c r="CM125" i="9"/>
  <c r="CL125" i="9"/>
  <c r="CK125" i="9"/>
  <c r="CD125" i="9"/>
  <c r="B125" i="9"/>
  <c r="CK124" i="9"/>
  <c r="B124" i="9"/>
  <c r="CO123" i="9"/>
  <c r="CN123" i="9"/>
  <c r="CM123" i="9"/>
  <c r="CL123" i="9"/>
  <c r="CK123" i="9"/>
  <c r="CJ123" i="9"/>
  <c r="CI123" i="9"/>
  <c r="CE123" i="9"/>
  <c r="CD123" i="9"/>
  <c r="CC123" i="9"/>
  <c r="CB123" i="9"/>
  <c r="CA123" i="9"/>
  <c r="BZ123" i="9"/>
  <c r="BY123" i="9"/>
  <c r="AB123" i="9"/>
  <c r="B123" i="9"/>
  <c r="T118" i="9"/>
  <c r="S118" i="9"/>
  <c r="R118" i="9"/>
  <c r="Q118" i="9"/>
  <c r="P118" i="9"/>
  <c r="O118" i="9"/>
  <c r="N118" i="9"/>
  <c r="M118" i="9"/>
  <c r="L118" i="9"/>
  <c r="K118" i="9"/>
  <c r="J118" i="9"/>
  <c r="I118" i="9"/>
  <c r="H118" i="9"/>
  <c r="G118" i="9"/>
  <c r="F118" i="9"/>
  <c r="E118" i="9"/>
  <c r="D118" i="9"/>
  <c r="C118" i="9"/>
  <c r="B118" i="9"/>
  <c r="CL117" i="9"/>
  <c r="CK117" i="9"/>
  <c r="CH117" i="9"/>
  <c r="CG117" i="9"/>
  <c r="CB117" i="9"/>
  <c r="B117" i="9"/>
  <c r="CL116" i="9"/>
  <c r="CB116" i="9"/>
  <c r="B116" i="9"/>
  <c r="CR116" i="9" s="1"/>
  <c r="W112" i="9"/>
  <c r="V112" i="9"/>
  <c r="U112" i="9"/>
  <c r="T112" i="9"/>
  <c r="S112" i="9"/>
  <c r="R112" i="9"/>
  <c r="Q112" i="9"/>
  <c r="P112" i="9"/>
  <c r="O112" i="9"/>
  <c r="N112" i="9"/>
  <c r="M112" i="9"/>
  <c r="L112" i="9"/>
  <c r="K112" i="9"/>
  <c r="J112" i="9"/>
  <c r="I112" i="9"/>
  <c r="H112" i="9"/>
  <c r="G112" i="9"/>
  <c r="F112" i="9"/>
  <c r="E112" i="9"/>
  <c r="D112" i="9"/>
  <c r="C112" i="9"/>
  <c r="B112" i="9"/>
  <c r="CL111" i="9"/>
  <c r="CK111" i="9"/>
  <c r="CH111" i="9"/>
  <c r="CF111" i="9"/>
  <c r="CE111" i="9"/>
  <c r="CD111" i="9"/>
  <c r="CC111" i="9"/>
  <c r="CB111" i="9"/>
  <c r="CA111" i="9"/>
  <c r="B111" i="9"/>
  <c r="CO110" i="9"/>
  <c r="CN110" i="9"/>
  <c r="CM110" i="9"/>
  <c r="CJ110" i="9"/>
  <c r="CI110" i="9"/>
  <c r="CD110" i="9"/>
  <c r="CC110" i="9"/>
  <c r="CB110" i="9"/>
  <c r="CA110" i="9"/>
  <c r="BZ110" i="9"/>
  <c r="B110" i="9"/>
  <c r="CP109" i="9"/>
  <c r="CO109" i="9"/>
  <c r="CN109" i="9"/>
  <c r="CM109" i="9"/>
  <c r="CL109" i="9"/>
  <c r="CK109" i="9"/>
  <c r="CJ109" i="9"/>
  <c r="CI109" i="9"/>
  <c r="CE109" i="9"/>
  <c r="CD109" i="9"/>
  <c r="CC109" i="9"/>
  <c r="CB109" i="9"/>
  <c r="CA109" i="9"/>
  <c r="BZ109" i="9"/>
  <c r="BY109" i="9"/>
  <c r="B109" i="9"/>
  <c r="CF109" i="9" s="1"/>
  <c r="X109" i="9" s="1"/>
  <c r="AU104" i="9"/>
  <c r="AT104" i="9"/>
  <c r="AS104" i="9"/>
  <c r="AR104" i="9"/>
  <c r="AQ104" i="9"/>
  <c r="AP104" i="9"/>
  <c r="AO104" i="9"/>
  <c r="AN104" i="9"/>
  <c r="AM104" i="9"/>
  <c r="AL104" i="9"/>
  <c r="AK104" i="9"/>
  <c r="AJ104" i="9"/>
  <c r="AI104" i="9"/>
  <c r="AH104" i="9"/>
  <c r="AG104" i="9"/>
  <c r="AF104" i="9"/>
  <c r="AE104" i="9"/>
  <c r="AD104" i="9"/>
  <c r="AC104" i="9"/>
  <c r="AB104" i="9"/>
  <c r="AA104" i="9"/>
  <c r="Z104" i="9"/>
  <c r="Y104" i="9"/>
  <c r="X104" i="9"/>
  <c r="W104" i="9"/>
  <c r="V104" i="9"/>
  <c r="U104" i="9"/>
  <c r="T104" i="9"/>
  <c r="S104" i="9"/>
  <c r="R104" i="9"/>
  <c r="Q104" i="9"/>
  <c r="P104" i="9"/>
  <c r="O104" i="9"/>
  <c r="N104" i="9"/>
  <c r="M104" i="9"/>
  <c r="L104" i="9"/>
  <c r="K104" i="9"/>
  <c r="J104" i="9"/>
  <c r="I104" i="9"/>
  <c r="H104" i="9"/>
  <c r="G104" i="9"/>
  <c r="F104" i="9"/>
  <c r="CP103" i="9"/>
  <c r="CO103" i="9"/>
  <c r="CN103" i="9"/>
  <c r="CF103" i="9"/>
  <c r="CE103" i="9"/>
  <c r="CD103" i="9"/>
  <c r="CC103" i="9"/>
  <c r="CB103" i="9"/>
  <c r="CA103" i="9"/>
  <c r="AV103" i="9" s="1"/>
  <c r="E103" i="9"/>
  <c r="C103" i="9" s="1"/>
  <c r="D103" i="9"/>
  <c r="CP102" i="9"/>
  <c r="CO102" i="9"/>
  <c r="CN102" i="9"/>
  <c r="CL102" i="9"/>
  <c r="CK102" i="9"/>
  <c r="CA102" i="9"/>
  <c r="E102" i="9"/>
  <c r="D102" i="9"/>
  <c r="C102" i="9"/>
  <c r="E101" i="9"/>
  <c r="D101" i="9"/>
  <c r="C101" i="9"/>
  <c r="CP101" i="9" s="1"/>
  <c r="E100" i="9"/>
  <c r="D100" i="9"/>
  <c r="CD99" i="9"/>
  <c r="E99" i="9"/>
  <c r="D99" i="9"/>
  <c r="C99" i="9"/>
  <c r="CE98" i="9"/>
  <c r="E98" i="9"/>
  <c r="C98" i="9" s="1"/>
  <c r="D98" i="9"/>
  <c r="E97" i="9"/>
  <c r="E104" i="9" s="1"/>
  <c r="D97" i="9"/>
  <c r="D104" i="9" s="1"/>
  <c r="C97" i="9"/>
  <c r="CB97" i="9" s="1"/>
  <c r="E96" i="9"/>
  <c r="C96" i="9"/>
  <c r="CP95" i="9"/>
  <c r="CO95" i="9"/>
  <c r="CN95" i="9"/>
  <c r="CM95" i="9"/>
  <c r="CL95" i="9"/>
  <c r="CK95" i="9"/>
  <c r="CF95" i="9"/>
  <c r="CC95" i="9"/>
  <c r="CB95" i="9"/>
  <c r="CA95" i="9"/>
  <c r="E95" i="9"/>
  <c r="D95" i="9"/>
  <c r="C95" i="9"/>
  <c r="AS90" i="9"/>
  <c r="AR90" i="9"/>
  <c r="AQ90" i="9"/>
  <c r="AP90" i="9"/>
  <c r="AO90" i="9"/>
  <c r="AN90" i="9"/>
  <c r="AM90" i="9"/>
  <c r="AL90" i="9"/>
  <c r="AK90" i="9"/>
  <c r="AJ90" i="9"/>
  <c r="AI90" i="9"/>
  <c r="AH90" i="9"/>
  <c r="AG90" i="9"/>
  <c r="AF90" i="9"/>
  <c r="AD90" i="9"/>
  <c r="AC90" i="9"/>
  <c r="AB90" i="9"/>
  <c r="AA90" i="9"/>
  <c r="Y90" i="9"/>
  <c r="X90" i="9"/>
  <c r="W90" i="9"/>
  <c r="V90" i="9"/>
  <c r="U90" i="9"/>
  <c r="T90" i="9"/>
  <c r="S90" i="9"/>
  <c r="R90" i="9"/>
  <c r="Q90" i="9"/>
  <c r="P90" i="9"/>
  <c r="O90" i="9"/>
  <c r="N90" i="9"/>
  <c r="M90" i="9"/>
  <c r="L90" i="9"/>
  <c r="K90" i="9"/>
  <c r="J90" i="9"/>
  <c r="I90" i="9"/>
  <c r="H90" i="9"/>
  <c r="G90" i="9"/>
  <c r="F90" i="9"/>
  <c r="B90" i="9" s="1"/>
  <c r="E90" i="9"/>
  <c r="D90" i="9"/>
  <c r="C90" i="9"/>
  <c r="CQ89" i="9"/>
  <c r="CP89" i="9"/>
  <c r="CO89" i="9"/>
  <c r="CN89" i="9"/>
  <c r="CM89" i="9"/>
  <c r="CL89" i="9"/>
  <c r="CK89" i="9"/>
  <c r="CG89" i="9"/>
  <c r="CF89" i="9"/>
  <c r="CE89" i="9"/>
  <c r="CD89" i="9"/>
  <c r="CC89" i="9"/>
  <c r="CB89" i="9"/>
  <c r="CA89" i="9"/>
  <c r="AT89" i="9" s="1"/>
  <c r="AE89" i="9"/>
  <c r="Z89" i="9"/>
  <c r="B89" i="9"/>
  <c r="CP88" i="9"/>
  <c r="CL88" i="9"/>
  <c r="AE88" i="9"/>
  <c r="Z88" i="9"/>
  <c r="B88" i="9"/>
  <c r="CG88" i="9" s="1"/>
  <c r="CK87" i="9"/>
  <c r="CG87" i="9"/>
  <c r="CF87" i="9"/>
  <c r="CD87" i="9"/>
  <c r="CA87" i="9"/>
  <c r="AE87" i="9"/>
  <c r="Z87" i="9"/>
  <c r="B87" i="9"/>
  <c r="CQ86" i="9"/>
  <c r="CP86" i="9"/>
  <c r="CL86" i="9"/>
  <c r="CK86" i="9"/>
  <c r="CG86" i="9"/>
  <c r="CF86" i="9"/>
  <c r="AE86" i="9"/>
  <c r="Z86" i="9"/>
  <c r="B86" i="9"/>
  <c r="CP85" i="9"/>
  <c r="CO85" i="9"/>
  <c r="CN85" i="9"/>
  <c r="CG85" i="9"/>
  <c r="CF85" i="9"/>
  <c r="CE85" i="9"/>
  <c r="CD85" i="9"/>
  <c r="CC85" i="9"/>
  <c r="CB85" i="9"/>
  <c r="CA85" i="9"/>
  <c r="AT85" i="9"/>
  <c r="AE85" i="9"/>
  <c r="CL85" i="9" s="1"/>
  <c r="Z85" i="9"/>
  <c r="B85" i="9"/>
  <c r="CQ85" i="9" s="1"/>
  <c r="CQ84" i="9"/>
  <c r="CP84" i="9"/>
  <c r="CO84" i="9"/>
  <c r="CN84" i="9"/>
  <c r="CM84" i="9"/>
  <c r="CE84" i="9"/>
  <c r="CD84" i="9"/>
  <c r="CC84" i="9"/>
  <c r="CB84" i="9"/>
  <c r="CA84" i="9"/>
  <c r="AE84" i="9"/>
  <c r="CL84" i="9" s="1"/>
  <c r="Z84" i="9"/>
  <c r="B84" i="9"/>
  <c r="CK84" i="9" s="1"/>
  <c r="CP83" i="9"/>
  <c r="CO83" i="9"/>
  <c r="CN83" i="9"/>
  <c r="CM83" i="9"/>
  <c r="CC83" i="9"/>
  <c r="CB83" i="9"/>
  <c r="CA83" i="9"/>
  <c r="AE83" i="9"/>
  <c r="CL83" i="9" s="1"/>
  <c r="Z83" i="9"/>
  <c r="B83" i="9"/>
  <c r="CQ82" i="9"/>
  <c r="CN82" i="9"/>
  <c r="CM82" i="9"/>
  <c r="CL82" i="9"/>
  <c r="CK82" i="9"/>
  <c r="CG82" i="9"/>
  <c r="CF82" i="9"/>
  <c r="CE82" i="9"/>
  <c r="CA82" i="9"/>
  <c r="AE82" i="9"/>
  <c r="Z82" i="9"/>
  <c r="B82" i="9"/>
  <c r="CQ81" i="9"/>
  <c r="CP81" i="9"/>
  <c r="CO81" i="9"/>
  <c r="AE81" i="9"/>
  <c r="Z81" i="9"/>
  <c r="B81" i="9"/>
  <c r="CG81" i="9" s="1"/>
  <c r="CQ80" i="9"/>
  <c r="CP80" i="9"/>
  <c r="CO80" i="9"/>
  <c r="CE80" i="9"/>
  <c r="CA80" i="9"/>
  <c r="AE80" i="9"/>
  <c r="Z80" i="9"/>
  <c r="B80" i="9"/>
  <c r="CQ79" i="9"/>
  <c r="CP79" i="9"/>
  <c r="CO79" i="9"/>
  <c r="CN79" i="9"/>
  <c r="CM79" i="9"/>
  <c r="CL79" i="9"/>
  <c r="CK79" i="9"/>
  <c r="CG79" i="9"/>
  <c r="CF79" i="9"/>
  <c r="CE79" i="9"/>
  <c r="CD79" i="9"/>
  <c r="CC79" i="9"/>
  <c r="CB79" i="9"/>
  <c r="CA79" i="9"/>
  <c r="AT79" i="9" s="1"/>
  <c r="AE79" i="9"/>
  <c r="Z79" i="9"/>
  <c r="B79" i="9"/>
  <c r="CP78" i="9"/>
  <c r="CO78" i="9"/>
  <c r="CN78" i="9"/>
  <c r="CM78" i="9"/>
  <c r="CC78" i="9"/>
  <c r="CB78" i="9"/>
  <c r="CA78" i="9"/>
  <c r="AE78" i="9"/>
  <c r="Z78" i="9"/>
  <c r="B78" i="9"/>
  <c r="CN77" i="9"/>
  <c r="CM77" i="9"/>
  <c r="CK77" i="9"/>
  <c r="CG77" i="9"/>
  <c r="CF77" i="9"/>
  <c r="CE77" i="9"/>
  <c r="CD77" i="9"/>
  <c r="CA77" i="9"/>
  <c r="AE77" i="9"/>
  <c r="Z77" i="9"/>
  <c r="B77" i="9"/>
  <c r="AE76" i="9"/>
  <c r="CL76" i="9" s="1"/>
  <c r="Z76" i="9"/>
  <c r="B76" i="9"/>
  <c r="CQ75" i="9"/>
  <c r="CN75" i="9"/>
  <c r="CG75" i="9"/>
  <c r="CF75" i="9"/>
  <c r="CE75" i="9"/>
  <c r="CD75" i="9"/>
  <c r="CC75" i="9"/>
  <c r="AE75" i="9"/>
  <c r="Z75" i="9"/>
  <c r="B75" i="9"/>
  <c r="CP75" i="9" s="1"/>
  <c r="CQ74" i="9"/>
  <c r="CP74" i="9"/>
  <c r="CO74" i="9"/>
  <c r="CN74" i="9"/>
  <c r="CM74" i="9"/>
  <c r="CL74" i="9"/>
  <c r="CE74" i="9"/>
  <c r="CD74" i="9"/>
  <c r="CC74" i="9"/>
  <c r="CA74" i="9"/>
  <c r="AE74" i="9"/>
  <c r="Z74" i="9"/>
  <c r="B74" i="9"/>
  <c r="CK74" i="9" s="1"/>
  <c r="AE73" i="9"/>
  <c r="Z73" i="9"/>
  <c r="B73" i="9"/>
  <c r="CQ72" i="9"/>
  <c r="CN72" i="9"/>
  <c r="CM72" i="9"/>
  <c r="CK72" i="9"/>
  <c r="CG72" i="9"/>
  <c r="CF72" i="9"/>
  <c r="CE72" i="9"/>
  <c r="CA72" i="9"/>
  <c r="AE72" i="9"/>
  <c r="Z72" i="9"/>
  <c r="B72" i="9"/>
  <c r="CL71" i="9"/>
  <c r="CK71" i="9"/>
  <c r="CG71" i="9"/>
  <c r="CF71" i="9"/>
  <c r="CE71" i="9"/>
  <c r="CD71" i="9"/>
  <c r="CC71" i="9"/>
  <c r="AE71" i="9"/>
  <c r="Z71" i="9"/>
  <c r="B71" i="9"/>
  <c r="CN70" i="9"/>
  <c r="CM70" i="9"/>
  <c r="CG70" i="9"/>
  <c r="CE70" i="9"/>
  <c r="CD70" i="9"/>
  <c r="AE70" i="9"/>
  <c r="Z70" i="9"/>
  <c r="B70" i="9"/>
  <c r="CQ69" i="9"/>
  <c r="CP69" i="9"/>
  <c r="CO69" i="9"/>
  <c r="CN69" i="9"/>
  <c r="CM69" i="9"/>
  <c r="CK69" i="9"/>
  <c r="CG69" i="9"/>
  <c r="CF69" i="9"/>
  <c r="CE69" i="9"/>
  <c r="CD69" i="9"/>
  <c r="AT69" i="9" s="1"/>
  <c r="CC69" i="9"/>
  <c r="CB69" i="9"/>
  <c r="CA69" i="9"/>
  <c r="AE69" i="9"/>
  <c r="CL69" i="9" s="1"/>
  <c r="Z69" i="9"/>
  <c r="B69" i="9"/>
  <c r="CO68" i="9"/>
  <c r="CN68" i="9"/>
  <c r="CA68" i="9"/>
  <c r="AE68" i="9"/>
  <c r="Z68" i="9"/>
  <c r="B68" i="9"/>
  <c r="CN67" i="9"/>
  <c r="CM67" i="9"/>
  <c r="CK67" i="9"/>
  <c r="CG67" i="9"/>
  <c r="CF67" i="9"/>
  <c r="CE67" i="9"/>
  <c r="CD67" i="9"/>
  <c r="CA67" i="9"/>
  <c r="AE67" i="9"/>
  <c r="CB67" i="9" s="1"/>
  <c r="Z67" i="9"/>
  <c r="B67" i="9"/>
  <c r="AE66" i="9"/>
  <c r="CL66" i="9" s="1"/>
  <c r="Z66" i="9"/>
  <c r="B66" i="9"/>
  <c r="AE65" i="9"/>
  <c r="Z65" i="9"/>
  <c r="B65" i="9"/>
  <c r="CQ65" i="9" s="1"/>
  <c r="CQ64" i="9"/>
  <c r="CP64" i="9"/>
  <c r="CO64" i="9"/>
  <c r="CN64" i="9"/>
  <c r="CM64" i="9"/>
  <c r="CL64" i="9"/>
  <c r="CE64" i="9"/>
  <c r="CD64" i="9"/>
  <c r="CC64" i="9"/>
  <c r="CB64" i="9"/>
  <c r="CA64" i="9"/>
  <c r="AE64" i="9"/>
  <c r="Z64" i="9"/>
  <c r="B64" i="9"/>
  <c r="CK64" i="9" s="1"/>
  <c r="CP63" i="9"/>
  <c r="CO63" i="9"/>
  <c r="CM63" i="9"/>
  <c r="CL63" i="9"/>
  <c r="CK63" i="9"/>
  <c r="CG63" i="9"/>
  <c r="CC63" i="9"/>
  <c r="CB63" i="9"/>
  <c r="AE63" i="9"/>
  <c r="Z63" i="9"/>
  <c r="B63" i="9"/>
  <c r="CN62" i="9"/>
  <c r="CG62" i="9"/>
  <c r="AE62" i="9"/>
  <c r="Z62" i="9"/>
  <c r="B62" i="9"/>
  <c r="AE61" i="9"/>
  <c r="Z61" i="9"/>
  <c r="B61" i="9"/>
  <c r="CQ60" i="9"/>
  <c r="CB60" i="9"/>
  <c r="CA60" i="9"/>
  <c r="AE60" i="9"/>
  <c r="Z60" i="9"/>
  <c r="B60" i="9"/>
  <c r="CQ59" i="9"/>
  <c r="CP59" i="9"/>
  <c r="CO59" i="9"/>
  <c r="CN59" i="9"/>
  <c r="CM59" i="9"/>
  <c r="CL59" i="9"/>
  <c r="CK59" i="9"/>
  <c r="CG59" i="9"/>
  <c r="CF59" i="9"/>
  <c r="CE59" i="9"/>
  <c r="CD59" i="9"/>
  <c r="CC59" i="9"/>
  <c r="CA59" i="9"/>
  <c r="AE59" i="9"/>
  <c r="CB59" i="9" s="1"/>
  <c r="AT59" i="9" s="1"/>
  <c r="Z59" i="9"/>
  <c r="B59" i="9"/>
  <c r="CP58" i="9"/>
  <c r="CO58" i="9"/>
  <c r="CN58" i="9"/>
  <c r="CG58" i="9"/>
  <c r="CF58" i="9"/>
  <c r="CC58" i="9"/>
  <c r="CA58" i="9"/>
  <c r="AE58" i="9"/>
  <c r="Z58" i="9"/>
  <c r="B58" i="9"/>
  <c r="CK57" i="9"/>
  <c r="CG57" i="9"/>
  <c r="AE57" i="9"/>
  <c r="Z57" i="9"/>
  <c r="B57" i="9"/>
  <c r="CK56" i="9"/>
  <c r="CG56" i="9"/>
  <c r="CF56" i="9"/>
  <c r="CE56" i="9"/>
  <c r="CD56" i="9"/>
  <c r="CC56" i="9"/>
  <c r="AE56" i="9"/>
  <c r="Z56" i="9"/>
  <c r="CB56" i="9" s="1"/>
  <c r="B56" i="9"/>
  <c r="CQ56" i="9" s="1"/>
  <c r="CQ55" i="9"/>
  <c r="CP55" i="9"/>
  <c r="CF55" i="9"/>
  <c r="CE55" i="9"/>
  <c r="CD55" i="9"/>
  <c r="AE55" i="9"/>
  <c r="Z55" i="9"/>
  <c r="B55" i="9"/>
  <c r="CA55" i="9" s="1"/>
  <c r="CQ54" i="9"/>
  <c r="CP54" i="9"/>
  <c r="CO54" i="9"/>
  <c r="CN54" i="9"/>
  <c r="CM54" i="9"/>
  <c r="CE54" i="9"/>
  <c r="CD54" i="9"/>
  <c r="CC54" i="9"/>
  <c r="CA54" i="9"/>
  <c r="AE54" i="9"/>
  <c r="Z54" i="9"/>
  <c r="B54" i="9"/>
  <c r="CK54" i="9" s="1"/>
  <c r="CP53" i="9"/>
  <c r="CO53" i="9"/>
  <c r="CN53" i="9"/>
  <c r="CM53" i="9"/>
  <c r="CL53" i="9"/>
  <c r="CK53" i="9"/>
  <c r="CG53" i="9"/>
  <c r="CC53" i="9"/>
  <c r="CB53" i="9"/>
  <c r="CA53" i="9"/>
  <c r="AE53" i="9"/>
  <c r="Z53" i="9"/>
  <c r="B53" i="9"/>
  <c r="CN52" i="9"/>
  <c r="CM52" i="9"/>
  <c r="CL52" i="9"/>
  <c r="CG52" i="9"/>
  <c r="CF52" i="9"/>
  <c r="CE52" i="9"/>
  <c r="CA52" i="9"/>
  <c r="AE52" i="9"/>
  <c r="CB52" i="9" s="1"/>
  <c r="Z52" i="9"/>
  <c r="B52" i="9"/>
  <c r="CQ51" i="9"/>
  <c r="CP51" i="9"/>
  <c r="CO51" i="9"/>
  <c r="CL51" i="9"/>
  <c r="CK51" i="9"/>
  <c r="CE51" i="9"/>
  <c r="AE51" i="9"/>
  <c r="Z51" i="9"/>
  <c r="B51" i="9"/>
  <c r="CP50" i="9"/>
  <c r="CO50" i="9"/>
  <c r="CN50" i="9"/>
  <c r="CM50" i="9"/>
  <c r="CG50" i="9"/>
  <c r="CF50" i="9"/>
  <c r="AE50" i="9"/>
  <c r="Z50" i="9"/>
  <c r="B50" i="9"/>
  <c r="CB50" i="9" s="1"/>
  <c r="CQ49" i="9"/>
  <c r="CP49" i="9"/>
  <c r="CO49" i="9"/>
  <c r="CN49" i="9"/>
  <c r="CM49" i="9"/>
  <c r="CL49" i="9"/>
  <c r="CK49" i="9"/>
  <c r="CG49" i="9"/>
  <c r="CF49" i="9"/>
  <c r="CE49" i="9"/>
  <c r="CD49" i="9"/>
  <c r="CC49" i="9"/>
  <c r="CA49" i="9"/>
  <c r="AT49" i="9"/>
  <c r="AE49" i="9"/>
  <c r="CB49" i="9" s="1"/>
  <c r="Z49" i="9"/>
  <c r="B49" i="9"/>
  <c r="CO48" i="9"/>
  <c r="CN48" i="9"/>
  <c r="CC48" i="9"/>
  <c r="CA48" i="9"/>
  <c r="AE48" i="9"/>
  <c r="Z48" i="9"/>
  <c r="CB48" i="9" s="1"/>
  <c r="B48" i="9"/>
  <c r="CN47" i="9"/>
  <c r="CM47" i="9"/>
  <c r="CL47" i="9"/>
  <c r="CK47" i="9"/>
  <c r="CE47" i="9"/>
  <c r="CD47" i="9"/>
  <c r="CA47" i="9"/>
  <c r="AE47" i="9"/>
  <c r="Z47" i="9"/>
  <c r="B47" i="9"/>
  <c r="CQ46" i="9"/>
  <c r="CP46" i="9"/>
  <c r="CL46" i="9"/>
  <c r="CK46" i="9"/>
  <c r="CG46" i="9"/>
  <c r="CF46" i="9"/>
  <c r="CE46" i="9"/>
  <c r="CD46" i="9"/>
  <c r="CC46" i="9"/>
  <c r="CB46" i="9"/>
  <c r="AE46" i="9"/>
  <c r="Z46" i="9"/>
  <c r="B46" i="9"/>
  <c r="CQ45" i="9"/>
  <c r="CP45" i="9"/>
  <c r="CO45" i="9"/>
  <c r="CN45" i="9"/>
  <c r="AE45" i="9"/>
  <c r="Z45" i="9"/>
  <c r="B45" i="9"/>
  <c r="CA45" i="9" s="1"/>
  <c r="CQ44" i="9"/>
  <c r="CP44" i="9"/>
  <c r="CO44" i="9"/>
  <c r="CN44" i="9"/>
  <c r="CM44" i="9"/>
  <c r="CL44" i="9"/>
  <c r="CE44" i="9"/>
  <c r="CD44" i="9"/>
  <c r="CC44" i="9"/>
  <c r="CA44" i="9"/>
  <c r="AE44" i="9"/>
  <c r="CB44" i="9" s="1"/>
  <c r="Z44" i="9"/>
  <c r="B44" i="9"/>
  <c r="CK44" i="9" s="1"/>
  <c r="AE43" i="9"/>
  <c r="Z43" i="9"/>
  <c r="B43" i="9"/>
  <c r="AE42" i="9"/>
  <c r="CL42" i="9" s="1"/>
  <c r="Z42" i="9"/>
  <c r="B42" i="9"/>
  <c r="CQ41" i="9"/>
  <c r="AE41" i="9"/>
  <c r="Z41" i="9"/>
  <c r="B41" i="9"/>
  <c r="CK41" i="9" s="1"/>
  <c r="CQ40" i="9"/>
  <c r="CP40" i="9"/>
  <c r="CO40" i="9"/>
  <c r="CN40" i="9"/>
  <c r="CM40" i="9"/>
  <c r="CG40" i="9"/>
  <c r="CF40" i="9"/>
  <c r="CE40" i="9"/>
  <c r="CD40" i="9"/>
  <c r="CC40" i="9"/>
  <c r="CB40" i="9"/>
  <c r="CA40" i="9"/>
  <c r="AE40" i="9"/>
  <c r="Z40" i="9"/>
  <c r="B40" i="9"/>
  <c r="CQ39" i="9"/>
  <c r="CP39" i="9"/>
  <c r="CO39" i="9"/>
  <c r="CN39" i="9"/>
  <c r="CM39" i="9"/>
  <c r="CK39" i="9"/>
  <c r="CG39" i="9"/>
  <c r="CF39" i="9"/>
  <c r="CE39" i="9"/>
  <c r="CD39" i="9"/>
  <c r="CC39" i="9"/>
  <c r="CA39" i="9"/>
  <c r="AE39" i="9"/>
  <c r="CL39" i="9" s="1"/>
  <c r="Z39" i="9"/>
  <c r="B39" i="9"/>
  <c r="CP38" i="9"/>
  <c r="CN38" i="9"/>
  <c r="CM38" i="9"/>
  <c r="CK38" i="9"/>
  <c r="CG38" i="9"/>
  <c r="CF38" i="9"/>
  <c r="CC38" i="9"/>
  <c r="CB38" i="9"/>
  <c r="CA38" i="9"/>
  <c r="AE38" i="9"/>
  <c r="CL38" i="9" s="1"/>
  <c r="Z38" i="9"/>
  <c r="B38" i="9"/>
  <c r="CK37" i="9"/>
  <c r="CG37" i="9"/>
  <c r="CF37" i="9"/>
  <c r="CD37" i="9"/>
  <c r="CA37" i="9"/>
  <c r="AE37" i="9"/>
  <c r="Z37" i="9"/>
  <c r="B37" i="9"/>
  <c r="CE36" i="9"/>
  <c r="AE36" i="9"/>
  <c r="Z36" i="9"/>
  <c r="B36" i="9"/>
  <c r="CP35" i="9"/>
  <c r="CO35" i="9"/>
  <c r="CN35" i="9"/>
  <c r="CG35" i="9"/>
  <c r="CF35" i="9"/>
  <c r="CE35" i="9"/>
  <c r="CD35" i="9"/>
  <c r="CC35" i="9"/>
  <c r="AT35" i="9" s="1"/>
  <c r="CB35" i="9"/>
  <c r="CA35" i="9"/>
  <c r="AE35" i="9"/>
  <c r="CL35" i="9" s="1"/>
  <c r="Z35" i="9"/>
  <c r="B35" i="9"/>
  <c r="CQ35" i="9" s="1"/>
  <c r="CM29" i="9"/>
  <c r="CL29" i="9"/>
  <c r="CK29" i="9"/>
  <c r="CC29" i="9"/>
  <c r="CB29" i="9"/>
  <c r="CA29" i="9"/>
  <c r="B29" i="9"/>
  <c r="B28" i="9"/>
  <c r="CM28" i="9" s="1"/>
  <c r="E24" i="9"/>
  <c r="D24" i="9"/>
  <c r="C24" i="9"/>
  <c r="B23" i="9"/>
  <c r="B22" i="9"/>
  <c r="B21" i="9"/>
  <c r="B20" i="9"/>
  <c r="B24" i="9" s="1"/>
  <c r="B19" i="9"/>
  <c r="Z16" i="9"/>
  <c r="Y16" i="9"/>
  <c r="X16" i="9"/>
  <c r="W16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H16" i="9"/>
  <c r="B16" i="9" s="1"/>
  <c r="G16" i="9"/>
  <c r="F16" i="9"/>
  <c r="E16" i="9"/>
  <c r="D16" i="9"/>
  <c r="C16" i="9"/>
  <c r="CP15" i="9"/>
  <c r="CO15" i="9"/>
  <c r="CN15" i="9"/>
  <c r="CM15" i="9"/>
  <c r="CL15" i="9"/>
  <c r="CK15" i="9"/>
  <c r="CF15" i="9"/>
  <c r="CC15" i="9"/>
  <c r="CB15" i="9"/>
  <c r="CA15" i="9"/>
  <c r="B15" i="9"/>
  <c r="CP14" i="9"/>
  <c r="CO14" i="9"/>
  <c r="CK14" i="9"/>
  <c r="CF14" i="9"/>
  <c r="CE14" i="9"/>
  <c r="CD14" i="9"/>
  <c r="CC14" i="9"/>
  <c r="AA14" i="9" s="1"/>
  <c r="CB14" i="9"/>
  <c r="CA14" i="9"/>
  <c r="B14" i="9"/>
  <c r="CN14" i="9" s="1"/>
  <c r="CO13" i="9"/>
  <c r="CN13" i="9"/>
  <c r="CM13" i="9"/>
  <c r="CL13" i="9"/>
  <c r="CK13" i="9"/>
  <c r="CF13" i="9"/>
  <c r="CE13" i="9"/>
  <c r="CA13" i="9"/>
  <c r="B13" i="9"/>
  <c r="CP12" i="9"/>
  <c r="CO12" i="9"/>
  <c r="CD12" i="9"/>
  <c r="CC12" i="9"/>
  <c r="CB12" i="9"/>
  <c r="CA12" i="9"/>
  <c r="B12" i="9"/>
  <c r="B11" i="9"/>
  <c r="CM11" i="9" s="1"/>
  <c r="A5" i="9"/>
  <c r="A4" i="9"/>
  <c r="A3" i="9"/>
  <c r="A2" i="9"/>
  <c r="B211" i="11"/>
  <c r="CL207" i="11"/>
  <c r="CK207" i="11"/>
  <c r="CB207" i="11"/>
  <c r="CA207" i="11"/>
  <c r="M207" i="11" s="1"/>
  <c r="B207" i="11"/>
  <c r="CL206" i="11"/>
  <c r="CK206" i="11"/>
  <c r="CB206" i="11"/>
  <c r="B206" i="11"/>
  <c r="CA206" i="11" s="1"/>
  <c r="CL202" i="11"/>
  <c r="CK202" i="11"/>
  <c r="CB202" i="11"/>
  <c r="CA202" i="11"/>
  <c r="V202" i="11"/>
  <c r="C202" i="11"/>
  <c r="CB201" i="11"/>
  <c r="C201" i="11"/>
  <c r="CB200" i="11"/>
  <c r="C200" i="11"/>
  <c r="H196" i="11"/>
  <c r="C196" i="11"/>
  <c r="H195" i="11"/>
  <c r="C195" i="11"/>
  <c r="H194" i="11"/>
  <c r="C194" i="11"/>
  <c r="H193" i="11"/>
  <c r="C193" i="11"/>
  <c r="F189" i="11"/>
  <c r="B189" i="11"/>
  <c r="F188" i="11"/>
  <c r="B188" i="11"/>
  <c r="F187" i="11"/>
  <c r="B187" i="11"/>
  <c r="E183" i="11"/>
  <c r="B183" i="11"/>
  <c r="E182" i="11"/>
  <c r="B182" i="11"/>
  <c r="E178" i="11"/>
  <c r="B178" i="11"/>
  <c r="E177" i="11"/>
  <c r="B177" i="11"/>
  <c r="E176" i="11"/>
  <c r="B176" i="11"/>
  <c r="E175" i="11"/>
  <c r="B175" i="11"/>
  <c r="D170" i="11"/>
  <c r="C170" i="11"/>
  <c r="B170" i="11"/>
  <c r="CL170" i="11" s="1"/>
  <c r="D169" i="11"/>
  <c r="C169" i="11"/>
  <c r="B169" i="11"/>
  <c r="CL168" i="11"/>
  <c r="CK168" i="11"/>
  <c r="CB168" i="11"/>
  <c r="CA168" i="11"/>
  <c r="AJ168" i="11" s="1"/>
  <c r="D168" i="11"/>
  <c r="C168" i="11"/>
  <c r="B168" i="11"/>
  <c r="CL163" i="11"/>
  <c r="CK163" i="11"/>
  <c r="CB163" i="11"/>
  <c r="CA163" i="11"/>
  <c r="AJ163" i="11"/>
  <c r="E163" i="11"/>
  <c r="D163" i="11"/>
  <c r="C163" i="11"/>
  <c r="E162" i="11"/>
  <c r="D162" i="11"/>
  <c r="C162" i="11"/>
  <c r="E161" i="11"/>
  <c r="C161" i="11" s="1"/>
  <c r="D161" i="11"/>
  <c r="E160" i="11"/>
  <c r="C160" i="11" s="1"/>
  <c r="CK160" i="11" s="1"/>
  <c r="D160" i="11"/>
  <c r="CL159" i="11"/>
  <c r="CK159" i="11"/>
  <c r="CB159" i="11"/>
  <c r="CA159" i="11"/>
  <c r="AJ159" i="11"/>
  <c r="E159" i="11"/>
  <c r="D159" i="11"/>
  <c r="C159" i="11"/>
  <c r="CB158" i="11"/>
  <c r="CA158" i="11"/>
  <c r="AJ158" i="11"/>
  <c r="E158" i="11"/>
  <c r="D158" i="11"/>
  <c r="C158" i="11"/>
  <c r="E157" i="11"/>
  <c r="D157" i="11"/>
  <c r="C157" i="11"/>
  <c r="E156" i="11"/>
  <c r="D156" i="11"/>
  <c r="AS151" i="11"/>
  <c r="AR151" i="11"/>
  <c r="AQ151" i="11"/>
  <c r="AP151" i="11"/>
  <c r="AO151" i="11"/>
  <c r="AN151" i="11"/>
  <c r="AM151" i="11"/>
  <c r="AL151" i="11"/>
  <c r="AK151" i="11"/>
  <c r="AJ151" i="11"/>
  <c r="AI151" i="11"/>
  <c r="AH151" i="11"/>
  <c r="AG151" i="11"/>
  <c r="AF151" i="11"/>
  <c r="AE151" i="11"/>
  <c r="AD151" i="11"/>
  <c r="AC151" i="11"/>
  <c r="AB151" i="11"/>
  <c r="AA151" i="11"/>
  <c r="Z151" i="11"/>
  <c r="Y151" i="11"/>
  <c r="X151" i="11"/>
  <c r="W151" i="11"/>
  <c r="V151" i="11"/>
  <c r="U151" i="11"/>
  <c r="T151" i="11"/>
  <c r="S151" i="11"/>
  <c r="R151" i="11"/>
  <c r="Q151" i="11"/>
  <c r="P151" i="11"/>
  <c r="O151" i="11"/>
  <c r="N151" i="11"/>
  <c r="M151" i="11"/>
  <c r="L151" i="11"/>
  <c r="K151" i="11"/>
  <c r="J151" i="11"/>
  <c r="I151" i="11"/>
  <c r="H151" i="11"/>
  <c r="G151" i="11"/>
  <c r="F151" i="11"/>
  <c r="CQ150" i="11"/>
  <c r="CP150" i="11"/>
  <c r="CO150" i="11"/>
  <c r="CN150" i="11"/>
  <c r="CM150" i="11"/>
  <c r="CL150" i="11"/>
  <c r="CG150" i="11"/>
  <c r="E150" i="11"/>
  <c r="D150" i="11"/>
  <c r="C150" i="11"/>
  <c r="CD149" i="11"/>
  <c r="E149" i="11"/>
  <c r="C149" i="11" s="1"/>
  <c r="D149" i="11"/>
  <c r="CL148" i="11"/>
  <c r="CF148" i="11"/>
  <c r="CE148" i="11"/>
  <c r="CD148" i="11"/>
  <c r="CC148" i="11"/>
  <c r="CB148" i="11"/>
  <c r="AU148" i="11" s="1"/>
  <c r="E148" i="11"/>
  <c r="D148" i="11"/>
  <c r="C148" i="11"/>
  <c r="CF147" i="11"/>
  <c r="CE147" i="11"/>
  <c r="E147" i="11"/>
  <c r="D147" i="11"/>
  <c r="C147" i="11"/>
  <c r="CQ146" i="11"/>
  <c r="CP146" i="11"/>
  <c r="CO146" i="11"/>
  <c r="CN146" i="11"/>
  <c r="CE146" i="11"/>
  <c r="CD146" i="11"/>
  <c r="CC146" i="11"/>
  <c r="CB146" i="11"/>
  <c r="E146" i="11"/>
  <c r="D146" i="11"/>
  <c r="C146" i="11"/>
  <c r="CE145" i="11"/>
  <c r="CD145" i="11"/>
  <c r="E145" i="11"/>
  <c r="D145" i="11"/>
  <c r="C145" i="11"/>
  <c r="CQ144" i="11"/>
  <c r="CP144" i="11"/>
  <c r="CN144" i="11"/>
  <c r="CM144" i="11"/>
  <c r="CL144" i="11"/>
  <c r="CG144" i="11"/>
  <c r="CB144" i="11"/>
  <c r="E144" i="11"/>
  <c r="C144" i="11" s="1"/>
  <c r="D144" i="11"/>
  <c r="E143" i="11"/>
  <c r="D143" i="11"/>
  <c r="C143" i="11" s="1"/>
  <c r="CP142" i="11"/>
  <c r="CM142" i="11"/>
  <c r="CL142" i="11"/>
  <c r="CG142" i="11"/>
  <c r="CF142" i="11"/>
  <c r="E142" i="11"/>
  <c r="D142" i="11"/>
  <c r="C142" i="11"/>
  <c r="E141" i="11"/>
  <c r="D141" i="11"/>
  <c r="D151" i="11" s="1"/>
  <c r="C141" i="11"/>
  <c r="CC141" i="11" s="1"/>
  <c r="AS140" i="11"/>
  <c r="AR140" i="11"/>
  <c r="AQ140" i="11"/>
  <c r="AP140" i="11"/>
  <c r="AO140" i="11"/>
  <c r="AN140" i="11"/>
  <c r="AM140" i="11"/>
  <c r="AL140" i="11"/>
  <c r="AK140" i="11"/>
  <c r="AJ140" i="11"/>
  <c r="AI140" i="11"/>
  <c r="AH140" i="11"/>
  <c r="AG140" i="11"/>
  <c r="AF140" i="11"/>
  <c r="AE140" i="11"/>
  <c r="AD140" i="11"/>
  <c r="AC140" i="11"/>
  <c r="AB140" i="11"/>
  <c r="AA140" i="11"/>
  <c r="Z140" i="11"/>
  <c r="Y140" i="11"/>
  <c r="X140" i="11"/>
  <c r="W140" i="11"/>
  <c r="V140" i="11"/>
  <c r="U140" i="11"/>
  <c r="T140" i="11"/>
  <c r="S140" i="11"/>
  <c r="R140" i="11"/>
  <c r="Q140" i="11"/>
  <c r="P140" i="11"/>
  <c r="O140" i="11"/>
  <c r="N140" i="11"/>
  <c r="M140" i="11"/>
  <c r="L140" i="11"/>
  <c r="K140" i="11"/>
  <c r="J140" i="11"/>
  <c r="I140" i="11"/>
  <c r="H140" i="11"/>
  <c r="G140" i="11"/>
  <c r="F140" i="11"/>
  <c r="CQ139" i="11"/>
  <c r="CP139" i="11"/>
  <c r="CO139" i="11"/>
  <c r="CN139" i="11"/>
  <c r="E139" i="11"/>
  <c r="D139" i="11"/>
  <c r="C139" i="11" s="1"/>
  <c r="CN138" i="11"/>
  <c r="CG138" i="11"/>
  <c r="CD138" i="11"/>
  <c r="E138" i="11"/>
  <c r="D138" i="11"/>
  <c r="C138" i="11"/>
  <c r="CL137" i="11"/>
  <c r="CG137" i="11"/>
  <c r="CF137" i="11"/>
  <c r="E137" i="11"/>
  <c r="D137" i="11"/>
  <c r="C137" i="11" s="1"/>
  <c r="CM136" i="11"/>
  <c r="E136" i="11"/>
  <c r="D136" i="11"/>
  <c r="C136" i="11"/>
  <c r="CQ135" i="11"/>
  <c r="CP135" i="11"/>
  <c r="CG135" i="11"/>
  <c r="CF135" i="11"/>
  <c r="CE135" i="11"/>
  <c r="E135" i="11"/>
  <c r="D135" i="11"/>
  <c r="C135" i="11" s="1"/>
  <c r="E134" i="11"/>
  <c r="D134" i="11"/>
  <c r="C134" i="11" s="1"/>
  <c r="CQ133" i="11"/>
  <c r="CP133" i="11"/>
  <c r="CO133" i="11"/>
  <c r="CN133" i="11"/>
  <c r="CM133" i="11"/>
  <c r="CL133" i="11"/>
  <c r="CC133" i="11"/>
  <c r="E133" i="11"/>
  <c r="D133" i="11"/>
  <c r="C133" i="11"/>
  <c r="CQ132" i="11"/>
  <c r="CP132" i="11"/>
  <c r="CM132" i="11"/>
  <c r="CL132" i="11"/>
  <c r="CG132" i="11"/>
  <c r="CF132" i="11"/>
  <c r="CE132" i="11"/>
  <c r="CD132" i="11"/>
  <c r="CC132" i="11"/>
  <c r="CB132" i="11"/>
  <c r="AU132" i="11"/>
  <c r="E132" i="11"/>
  <c r="D132" i="11"/>
  <c r="C132" i="11" s="1"/>
  <c r="CN132" i="11" s="1"/>
  <c r="CM131" i="11"/>
  <c r="E131" i="11"/>
  <c r="D131" i="11"/>
  <c r="C131" i="11" s="1"/>
  <c r="E130" i="11"/>
  <c r="E140" i="11" s="1"/>
  <c r="D130" i="11"/>
  <c r="D140" i="11" s="1"/>
  <c r="C140" i="11" s="1"/>
  <c r="C130" i="11"/>
  <c r="CL130" i="11" s="1"/>
  <c r="CQ125" i="11"/>
  <c r="CP125" i="11"/>
  <c r="CO125" i="11"/>
  <c r="CN125" i="11"/>
  <c r="CM125" i="11"/>
  <c r="CL125" i="11"/>
  <c r="CK125" i="11"/>
  <c r="CE125" i="11"/>
  <c r="CD125" i="11"/>
  <c r="CC125" i="11"/>
  <c r="CB125" i="11"/>
  <c r="CA125" i="11"/>
  <c r="B125" i="11"/>
  <c r="CG125" i="11" s="1"/>
  <c r="CP124" i="11"/>
  <c r="CO124" i="11"/>
  <c r="CL124" i="11"/>
  <c r="CK124" i="11"/>
  <c r="CE124" i="11"/>
  <c r="CD124" i="11"/>
  <c r="CA124" i="11"/>
  <c r="B124" i="11"/>
  <c r="CO123" i="11"/>
  <c r="CN123" i="11"/>
  <c r="CM123" i="11"/>
  <c r="CL123" i="11"/>
  <c r="CK123" i="11"/>
  <c r="CJ123" i="11"/>
  <c r="CI123" i="11"/>
  <c r="CE123" i="11"/>
  <c r="CD123" i="11"/>
  <c r="CC123" i="11"/>
  <c r="CB123" i="11"/>
  <c r="CA123" i="11"/>
  <c r="BZ123" i="11"/>
  <c r="BY123" i="11"/>
  <c r="B123" i="11"/>
  <c r="T118" i="11"/>
  <c r="S118" i="11"/>
  <c r="R118" i="11"/>
  <c r="Q118" i="11"/>
  <c r="P118" i="11"/>
  <c r="O118" i="11"/>
  <c r="N118" i="11"/>
  <c r="M118" i="11"/>
  <c r="L118" i="11"/>
  <c r="K118" i="11"/>
  <c r="J118" i="11"/>
  <c r="I118" i="11"/>
  <c r="H118" i="11"/>
  <c r="G118" i="11"/>
  <c r="F118" i="11"/>
  <c r="E118" i="11"/>
  <c r="D118" i="11"/>
  <c r="C118" i="11"/>
  <c r="CP117" i="11"/>
  <c r="CO117" i="11"/>
  <c r="CN117" i="11"/>
  <c r="CM117" i="11"/>
  <c r="CL117" i="11"/>
  <c r="CK117" i="11"/>
  <c r="CG117" i="11"/>
  <c r="CF117" i="11"/>
  <c r="CB117" i="11"/>
  <c r="B117" i="11"/>
  <c r="CR116" i="11"/>
  <c r="CQ116" i="11"/>
  <c r="CN116" i="11"/>
  <c r="CL116" i="11"/>
  <c r="CK116" i="11"/>
  <c r="CH116" i="11"/>
  <c r="CG116" i="11"/>
  <c r="CE116" i="11"/>
  <c r="CD116" i="11"/>
  <c r="CC116" i="11"/>
  <c r="CB116" i="11"/>
  <c r="CA116" i="11"/>
  <c r="B116" i="11"/>
  <c r="CM116" i="11" s="1"/>
  <c r="W112" i="11"/>
  <c r="V112" i="11"/>
  <c r="U112" i="11"/>
  <c r="T112" i="11"/>
  <c r="S112" i="11"/>
  <c r="R112" i="11"/>
  <c r="Q112" i="11"/>
  <c r="P112" i="11"/>
  <c r="O112" i="11"/>
  <c r="N112" i="11"/>
  <c r="M112" i="11"/>
  <c r="L112" i="11"/>
  <c r="K112" i="11"/>
  <c r="J112" i="11"/>
  <c r="I112" i="11"/>
  <c r="H112" i="11"/>
  <c r="G112" i="11"/>
  <c r="F112" i="11"/>
  <c r="E112" i="11"/>
  <c r="D112" i="11"/>
  <c r="C112" i="11"/>
  <c r="CR111" i="11"/>
  <c r="CQ111" i="11"/>
  <c r="CL111" i="11"/>
  <c r="CK111" i="11"/>
  <c r="CE111" i="11"/>
  <c r="CD111" i="11"/>
  <c r="CC111" i="11"/>
  <c r="CB111" i="11"/>
  <c r="CA111" i="11"/>
  <c r="B111" i="11"/>
  <c r="CP110" i="11"/>
  <c r="CJ110" i="11"/>
  <c r="CI110" i="11"/>
  <c r="CF110" i="11"/>
  <c r="CE110" i="11"/>
  <c r="CD110" i="11"/>
  <c r="CC110" i="11"/>
  <c r="CA110" i="11"/>
  <c r="BZ110" i="11"/>
  <c r="B110" i="11"/>
  <c r="CK109" i="11"/>
  <c r="CJ109" i="11"/>
  <c r="CI109" i="11"/>
  <c r="CA109" i="11"/>
  <c r="BZ109" i="11"/>
  <c r="B109" i="11"/>
  <c r="AU104" i="11"/>
  <c r="AT104" i="11"/>
  <c r="AS104" i="11"/>
  <c r="AR104" i="11"/>
  <c r="AQ104" i="11"/>
  <c r="AP104" i="11"/>
  <c r="AO104" i="11"/>
  <c r="AN104" i="11"/>
  <c r="AM104" i="11"/>
  <c r="AL104" i="11"/>
  <c r="AK104" i="11"/>
  <c r="AJ104" i="11"/>
  <c r="AI104" i="11"/>
  <c r="AH104" i="11"/>
  <c r="AG104" i="11"/>
  <c r="AF104" i="11"/>
  <c r="AE104" i="11"/>
  <c r="AD104" i="11"/>
  <c r="AC104" i="11"/>
  <c r="AB104" i="11"/>
  <c r="AA104" i="11"/>
  <c r="Z104" i="11"/>
  <c r="Y104" i="11"/>
  <c r="X104" i="11"/>
  <c r="W104" i="11"/>
  <c r="V104" i="11"/>
  <c r="U104" i="11"/>
  <c r="T104" i="11"/>
  <c r="S104" i="11"/>
  <c r="R104" i="11"/>
  <c r="Q104" i="11"/>
  <c r="P104" i="11"/>
  <c r="O104" i="11"/>
  <c r="N104" i="11"/>
  <c r="M104" i="11"/>
  <c r="L104" i="11"/>
  <c r="K104" i="11"/>
  <c r="J104" i="11"/>
  <c r="I104" i="11"/>
  <c r="H104" i="11"/>
  <c r="G104" i="11"/>
  <c r="F104" i="11"/>
  <c r="E103" i="11"/>
  <c r="C103" i="11" s="1"/>
  <c r="D103" i="11"/>
  <c r="E102" i="11"/>
  <c r="D102" i="11"/>
  <c r="E101" i="11"/>
  <c r="D101" i="11"/>
  <c r="C101" i="11"/>
  <c r="E100" i="11"/>
  <c r="D100" i="11"/>
  <c r="CL99" i="11"/>
  <c r="CK99" i="11"/>
  <c r="CC99" i="11"/>
  <c r="CB99" i="11"/>
  <c r="E99" i="11"/>
  <c r="D99" i="11"/>
  <c r="C99" i="11"/>
  <c r="E98" i="11"/>
  <c r="D98" i="11"/>
  <c r="C98" i="11" s="1"/>
  <c r="E97" i="11"/>
  <c r="D97" i="11"/>
  <c r="D104" i="11" s="1"/>
  <c r="E96" i="11"/>
  <c r="C96" i="11"/>
  <c r="CP95" i="11"/>
  <c r="CO95" i="11"/>
  <c r="CN95" i="11"/>
  <c r="CM95" i="11"/>
  <c r="CK95" i="11"/>
  <c r="CF95" i="11"/>
  <c r="CE95" i="11"/>
  <c r="CD95" i="11"/>
  <c r="CC95" i="11"/>
  <c r="CB95" i="11"/>
  <c r="CA95" i="11"/>
  <c r="AV95" i="11" s="1"/>
  <c r="E95" i="11"/>
  <c r="C95" i="11" s="1"/>
  <c r="CL95" i="11" s="1"/>
  <c r="D95" i="11"/>
  <c r="AS90" i="11"/>
  <c r="AR90" i="11"/>
  <c r="AQ90" i="11"/>
  <c r="AP90" i="11"/>
  <c r="AO90" i="11"/>
  <c r="AN90" i="11"/>
  <c r="AM90" i="11"/>
  <c r="AL90" i="11"/>
  <c r="AK90" i="11"/>
  <c r="AJ90" i="11"/>
  <c r="AI90" i="11"/>
  <c r="AH90" i="11"/>
  <c r="AG90" i="11"/>
  <c r="AF90" i="11"/>
  <c r="AD90" i="11"/>
  <c r="AC90" i="11"/>
  <c r="AB90" i="11"/>
  <c r="AA90" i="11"/>
  <c r="Y90" i="11"/>
  <c r="X90" i="11"/>
  <c r="W90" i="11"/>
  <c r="V90" i="11"/>
  <c r="U90" i="11"/>
  <c r="T90" i="11"/>
  <c r="S90" i="11"/>
  <c r="R90" i="11"/>
  <c r="Q90" i="11"/>
  <c r="P90" i="11"/>
  <c r="O90" i="11"/>
  <c r="N90" i="11"/>
  <c r="M90" i="11"/>
  <c r="L90" i="11"/>
  <c r="K90" i="11"/>
  <c r="J90" i="11"/>
  <c r="I90" i="11"/>
  <c r="H90" i="11"/>
  <c r="G90" i="11"/>
  <c r="F90" i="11"/>
  <c r="E90" i="11"/>
  <c r="D90" i="11"/>
  <c r="C90" i="11"/>
  <c r="CQ89" i="11"/>
  <c r="CP89" i="11"/>
  <c r="CO89" i="11"/>
  <c r="CN89" i="11"/>
  <c r="CM89" i="11"/>
  <c r="CL89" i="11"/>
  <c r="CK89" i="11"/>
  <c r="CG89" i="11"/>
  <c r="CF89" i="11"/>
  <c r="CE89" i="11"/>
  <c r="CD89" i="11"/>
  <c r="CC89" i="11"/>
  <c r="CB89" i="11"/>
  <c r="CA89" i="11"/>
  <c r="AT89" i="11" s="1"/>
  <c r="AE89" i="11"/>
  <c r="Z89" i="11"/>
  <c r="B89" i="11"/>
  <c r="CQ88" i="11"/>
  <c r="CP88" i="11"/>
  <c r="CO88" i="11"/>
  <c r="CN88" i="11"/>
  <c r="CM88" i="11"/>
  <c r="CL88" i="11"/>
  <c r="CG88" i="11"/>
  <c r="CF88" i="11"/>
  <c r="CE88" i="11"/>
  <c r="CD88" i="11"/>
  <c r="CC88" i="11"/>
  <c r="CA88" i="11"/>
  <c r="AE88" i="11"/>
  <c r="CB88" i="11" s="1"/>
  <c r="AT88" i="11" s="1"/>
  <c r="Z88" i="11"/>
  <c r="B88" i="11"/>
  <c r="CK88" i="11" s="1"/>
  <c r="AE87" i="11"/>
  <c r="CL87" i="11" s="1"/>
  <c r="Z87" i="11"/>
  <c r="B87" i="11"/>
  <c r="CQ86" i="11"/>
  <c r="CP86" i="11"/>
  <c r="CF86" i="11"/>
  <c r="CE86" i="11"/>
  <c r="CD86" i="11"/>
  <c r="CC86" i="11"/>
  <c r="CB86" i="11"/>
  <c r="AE86" i="11"/>
  <c r="Z86" i="11"/>
  <c r="B86" i="11"/>
  <c r="AE85" i="11"/>
  <c r="Z85" i="11"/>
  <c r="B85" i="11"/>
  <c r="CP84" i="11"/>
  <c r="CO84" i="11"/>
  <c r="CN84" i="11"/>
  <c r="CM84" i="11"/>
  <c r="AE84" i="11"/>
  <c r="Z84" i="11"/>
  <c r="CL84" i="11" s="1"/>
  <c r="B84" i="11"/>
  <c r="CQ83" i="11"/>
  <c r="CP83" i="11"/>
  <c r="CO83" i="11"/>
  <c r="CN83" i="11"/>
  <c r="CL83" i="11"/>
  <c r="CK83" i="11"/>
  <c r="CG83" i="11"/>
  <c r="CD83" i="11"/>
  <c r="CC83" i="11"/>
  <c r="CB83" i="11"/>
  <c r="CA83" i="11"/>
  <c r="AE83" i="11"/>
  <c r="Z83" i="11"/>
  <c r="B83" i="11"/>
  <c r="CM83" i="11" s="1"/>
  <c r="CE82" i="11"/>
  <c r="AE82" i="11"/>
  <c r="Z82" i="11"/>
  <c r="B82" i="11"/>
  <c r="CQ81" i="11"/>
  <c r="CP81" i="11"/>
  <c r="CK81" i="11"/>
  <c r="CG81" i="11"/>
  <c r="AE81" i="11"/>
  <c r="Z81" i="11"/>
  <c r="B81" i="11"/>
  <c r="CQ80" i="11"/>
  <c r="CP80" i="11"/>
  <c r="CO80" i="11"/>
  <c r="CN80" i="11"/>
  <c r="CM80" i="11"/>
  <c r="CL80" i="11"/>
  <c r="CG80" i="11"/>
  <c r="CF80" i="11"/>
  <c r="CE80" i="11"/>
  <c r="CD80" i="11"/>
  <c r="CC80" i="11"/>
  <c r="CB80" i="11"/>
  <c r="CA80" i="11"/>
  <c r="AE80" i="11"/>
  <c r="Z80" i="11"/>
  <c r="B80" i="11"/>
  <c r="CK80" i="11" s="1"/>
  <c r="CQ79" i="11"/>
  <c r="CP79" i="11"/>
  <c r="CO79" i="11"/>
  <c r="CN79" i="11"/>
  <c r="CM79" i="11"/>
  <c r="CK79" i="11"/>
  <c r="CG79" i="11"/>
  <c r="CF79" i="11"/>
  <c r="CE79" i="11"/>
  <c r="CD79" i="11"/>
  <c r="CC79" i="11"/>
  <c r="CA79" i="11"/>
  <c r="AT79" i="11" s="1"/>
  <c r="AE79" i="11"/>
  <c r="CB79" i="11" s="1"/>
  <c r="Z79" i="11"/>
  <c r="B79" i="11"/>
  <c r="CE78" i="11"/>
  <c r="CD78" i="11"/>
  <c r="AE78" i="11"/>
  <c r="Z78" i="11"/>
  <c r="CL78" i="11" s="1"/>
  <c r="B78" i="11"/>
  <c r="CO77" i="11"/>
  <c r="CN77" i="11"/>
  <c r="CM77" i="11"/>
  <c r="CK77" i="11"/>
  <c r="CG77" i="11"/>
  <c r="CF77" i="11"/>
  <c r="CE77" i="11"/>
  <c r="AT77" i="11" s="1"/>
  <c r="CD77" i="11"/>
  <c r="CC77" i="11"/>
  <c r="CB77" i="11"/>
  <c r="CA77" i="11"/>
  <c r="AE77" i="11"/>
  <c r="Z77" i="11"/>
  <c r="CL77" i="11" s="1"/>
  <c r="B77" i="11"/>
  <c r="CP76" i="11"/>
  <c r="CM76" i="11"/>
  <c r="CK76" i="11"/>
  <c r="CG76" i="11"/>
  <c r="CF76" i="11"/>
  <c r="CD76" i="11"/>
  <c r="CC76" i="11"/>
  <c r="CA76" i="11"/>
  <c r="AE76" i="11"/>
  <c r="CL76" i="11" s="1"/>
  <c r="Z76" i="11"/>
  <c r="B76" i="11"/>
  <c r="CB75" i="11"/>
  <c r="AE75" i="11"/>
  <c r="Z75" i="11"/>
  <c r="B75" i="11"/>
  <c r="CQ74" i="11"/>
  <c r="CP74" i="11"/>
  <c r="CO74" i="11"/>
  <c r="CN74" i="11"/>
  <c r="CM74" i="11"/>
  <c r="CF74" i="11"/>
  <c r="CE74" i="11"/>
  <c r="CD74" i="11"/>
  <c r="CC74" i="11"/>
  <c r="CA74" i="11"/>
  <c r="AE74" i="11"/>
  <c r="CL74" i="11" s="1"/>
  <c r="Z74" i="11"/>
  <c r="B74" i="11"/>
  <c r="CM73" i="11"/>
  <c r="CD73" i="11"/>
  <c r="AE73" i="11"/>
  <c r="Z73" i="11"/>
  <c r="CL73" i="11" s="1"/>
  <c r="B73" i="11"/>
  <c r="CQ72" i="11"/>
  <c r="CP72" i="11"/>
  <c r="CO72" i="11"/>
  <c r="CM72" i="11"/>
  <c r="CL72" i="11"/>
  <c r="CK72" i="11"/>
  <c r="CG72" i="11"/>
  <c r="CF72" i="11"/>
  <c r="CE72" i="11"/>
  <c r="CB72" i="11"/>
  <c r="CA72" i="11"/>
  <c r="AE72" i="11"/>
  <c r="Z72" i="11"/>
  <c r="B72" i="11"/>
  <c r="CN72" i="11" s="1"/>
  <c r="AE71" i="11"/>
  <c r="Z71" i="11"/>
  <c r="B71" i="11"/>
  <c r="CP71" i="11" s="1"/>
  <c r="CQ70" i="11"/>
  <c r="CK70" i="11"/>
  <c r="CG70" i="11"/>
  <c r="CF70" i="11"/>
  <c r="CE70" i="11"/>
  <c r="CD70" i="11"/>
  <c r="CA70" i="11"/>
  <c r="AE70" i="11"/>
  <c r="Z70" i="11"/>
  <c r="CL70" i="11" s="1"/>
  <c r="B70" i="11"/>
  <c r="CQ69" i="11"/>
  <c r="CP69" i="11"/>
  <c r="CO69" i="11"/>
  <c r="CN69" i="11"/>
  <c r="CM69" i="11"/>
  <c r="CK69" i="11"/>
  <c r="CG69" i="11"/>
  <c r="CF69" i="11"/>
  <c r="CE69" i="11"/>
  <c r="CD69" i="11"/>
  <c r="CC69" i="11"/>
  <c r="CA69" i="11"/>
  <c r="AE69" i="11"/>
  <c r="CL69" i="11" s="1"/>
  <c r="Z69" i="11"/>
  <c r="B69" i="11"/>
  <c r="CQ68" i="11"/>
  <c r="CP68" i="11"/>
  <c r="CO68" i="11"/>
  <c r="CC68" i="11"/>
  <c r="CA68" i="11"/>
  <c r="AE68" i="11"/>
  <c r="Z68" i="11"/>
  <c r="B68" i="11"/>
  <c r="CO67" i="11"/>
  <c r="CN67" i="11"/>
  <c r="CM67" i="11"/>
  <c r="CL67" i="11"/>
  <c r="CK67" i="11"/>
  <c r="CG67" i="11"/>
  <c r="CF67" i="11"/>
  <c r="CE67" i="11"/>
  <c r="AE67" i="11"/>
  <c r="Z67" i="11"/>
  <c r="B67" i="11"/>
  <c r="CQ66" i="11"/>
  <c r="CP66" i="11"/>
  <c r="CL66" i="11"/>
  <c r="CK66" i="11"/>
  <c r="CG66" i="11"/>
  <c r="CF66" i="11"/>
  <c r="CE66" i="11"/>
  <c r="CD66" i="11"/>
  <c r="CC66" i="11"/>
  <c r="CB66" i="11"/>
  <c r="CA66" i="11"/>
  <c r="AE66" i="11"/>
  <c r="Z66" i="11"/>
  <c r="B66" i="11"/>
  <c r="CM66" i="11" s="1"/>
  <c r="CQ65" i="11"/>
  <c r="CP65" i="11"/>
  <c r="CO65" i="11"/>
  <c r="CA65" i="11"/>
  <c r="AE65" i="11"/>
  <c r="Z65" i="11"/>
  <c r="B65" i="11"/>
  <c r="CM64" i="11"/>
  <c r="CL64" i="11"/>
  <c r="CF64" i="11"/>
  <c r="CE64" i="11"/>
  <c r="CD64" i="11"/>
  <c r="CC64" i="11"/>
  <c r="CA64" i="11"/>
  <c r="AE64" i="11"/>
  <c r="Z64" i="11"/>
  <c r="B64" i="11"/>
  <c r="CC63" i="11"/>
  <c r="CB63" i="11"/>
  <c r="AE63" i="11"/>
  <c r="Z63" i="11"/>
  <c r="B63" i="11"/>
  <c r="CQ62" i="11"/>
  <c r="CP62" i="11"/>
  <c r="CO62" i="11"/>
  <c r="CN62" i="11"/>
  <c r="CM62" i="11"/>
  <c r="AE62" i="11"/>
  <c r="Z62" i="11"/>
  <c r="B62" i="11"/>
  <c r="CQ61" i="11"/>
  <c r="CP61" i="11"/>
  <c r="CN61" i="11"/>
  <c r="CM61" i="11"/>
  <c r="CL61" i="11"/>
  <c r="CK61" i="11"/>
  <c r="CG61" i="11"/>
  <c r="CF61" i="11"/>
  <c r="CE61" i="11"/>
  <c r="CD61" i="11"/>
  <c r="CC61" i="11"/>
  <c r="AE61" i="11"/>
  <c r="Z61" i="11"/>
  <c r="B61" i="11"/>
  <c r="CQ60" i="11"/>
  <c r="CP60" i="11"/>
  <c r="CO60" i="11"/>
  <c r="CN60" i="11"/>
  <c r="CM60" i="11"/>
  <c r="CK60" i="11"/>
  <c r="CG60" i="11"/>
  <c r="CF60" i="11"/>
  <c r="CE60" i="11"/>
  <c r="CD60" i="11"/>
  <c r="CC60" i="11"/>
  <c r="CA60" i="11"/>
  <c r="AE60" i="11"/>
  <c r="Z60" i="11"/>
  <c r="CL60" i="11" s="1"/>
  <c r="B60" i="11"/>
  <c r="CQ59" i="11"/>
  <c r="CP59" i="11"/>
  <c r="CO59" i="11"/>
  <c r="CN59" i="11"/>
  <c r="CM59" i="11"/>
  <c r="CK59" i="11"/>
  <c r="CG59" i="11"/>
  <c r="CF59" i="11"/>
  <c r="CE59" i="11"/>
  <c r="CD59" i="11"/>
  <c r="CC59" i="11"/>
  <c r="CA59" i="11"/>
  <c r="AE59" i="11"/>
  <c r="Z59" i="11"/>
  <c r="B59" i="11"/>
  <c r="CQ58" i="11"/>
  <c r="CL58" i="11"/>
  <c r="CK58" i="11"/>
  <c r="AE58" i="11"/>
  <c r="Z58" i="11"/>
  <c r="B58" i="11"/>
  <c r="CO57" i="11"/>
  <c r="CN57" i="11"/>
  <c r="CM57" i="11"/>
  <c r="CE57" i="11"/>
  <c r="CD57" i="11"/>
  <c r="CC57" i="11"/>
  <c r="CA57" i="11"/>
  <c r="AE57" i="11"/>
  <c r="Z57" i="11"/>
  <c r="CB57" i="11" s="1"/>
  <c r="B57" i="11"/>
  <c r="CF56" i="11"/>
  <c r="CA56" i="11"/>
  <c r="AE56" i="11"/>
  <c r="Z56" i="11"/>
  <c r="B56" i="11"/>
  <c r="CQ55" i="11"/>
  <c r="CO55" i="11"/>
  <c r="CN55" i="11"/>
  <c r="CK55" i="11"/>
  <c r="CG55" i="11"/>
  <c r="CF55" i="11"/>
  <c r="CE55" i="11"/>
  <c r="AE55" i="11"/>
  <c r="Z55" i="11"/>
  <c r="B55" i="11"/>
  <c r="CB55" i="11" s="1"/>
  <c r="CQ54" i="11"/>
  <c r="CP54" i="11"/>
  <c r="CO54" i="11"/>
  <c r="CN54" i="11"/>
  <c r="CM54" i="11"/>
  <c r="CF54" i="11"/>
  <c r="CE54" i="11"/>
  <c r="CD54" i="11"/>
  <c r="CC54" i="11"/>
  <c r="CA54" i="11"/>
  <c r="AE54" i="11"/>
  <c r="CB54" i="11" s="1"/>
  <c r="Z54" i="11"/>
  <c r="B54" i="11"/>
  <c r="CA53" i="11"/>
  <c r="AE53" i="11"/>
  <c r="Z53" i="11"/>
  <c r="B53" i="11"/>
  <c r="CQ52" i="11"/>
  <c r="CP52" i="11"/>
  <c r="CO52" i="11"/>
  <c r="CG52" i="11"/>
  <c r="CF52" i="11"/>
  <c r="CE52" i="11"/>
  <c r="CB52" i="11"/>
  <c r="AE52" i="11"/>
  <c r="Z52" i="11"/>
  <c r="B52" i="11"/>
  <c r="CM51" i="11"/>
  <c r="CC51" i="11"/>
  <c r="AE51" i="11"/>
  <c r="Z51" i="11"/>
  <c r="B51" i="11"/>
  <c r="AE50" i="11"/>
  <c r="Z50" i="11"/>
  <c r="B50" i="11"/>
  <c r="CQ49" i="11"/>
  <c r="CP49" i="11"/>
  <c r="CO49" i="11"/>
  <c r="CN49" i="11"/>
  <c r="CM49" i="11"/>
  <c r="CL49" i="11"/>
  <c r="CK49" i="11"/>
  <c r="CG49" i="11"/>
  <c r="CF49" i="11"/>
  <c r="CE49" i="11"/>
  <c r="CD49" i="11"/>
  <c r="CC49" i="11"/>
  <c r="CB49" i="11"/>
  <c r="CA49" i="11"/>
  <c r="AE49" i="11"/>
  <c r="Z49" i="11"/>
  <c r="B49" i="11"/>
  <c r="CQ48" i="11"/>
  <c r="CP48" i="11"/>
  <c r="CO48" i="11"/>
  <c r="CN48" i="11"/>
  <c r="CM48" i="11"/>
  <c r="CL48" i="11"/>
  <c r="CG48" i="11"/>
  <c r="CF48" i="11"/>
  <c r="CE48" i="11"/>
  <c r="CD48" i="11"/>
  <c r="CC48" i="11"/>
  <c r="CB48" i="11"/>
  <c r="CA48" i="11"/>
  <c r="AT48" i="11" s="1"/>
  <c r="AE48" i="11"/>
  <c r="Z48" i="11"/>
  <c r="B48" i="11"/>
  <c r="CK48" i="11" s="1"/>
  <c r="AE47" i="11"/>
  <c r="Z47" i="11"/>
  <c r="B47" i="11"/>
  <c r="CG47" i="11" s="1"/>
  <c r="CQ46" i="11"/>
  <c r="CP46" i="11"/>
  <c r="AE46" i="11"/>
  <c r="Z46" i="11"/>
  <c r="B46" i="11"/>
  <c r="CQ45" i="11"/>
  <c r="CP45" i="11"/>
  <c r="CO45" i="11"/>
  <c r="CN45" i="11"/>
  <c r="CK45" i="11"/>
  <c r="CG45" i="11"/>
  <c r="CC45" i="11"/>
  <c r="CA45" i="11"/>
  <c r="AE45" i="11"/>
  <c r="CL45" i="11" s="1"/>
  <c r="Z45" i="11"/>
  <c r="B45" i="11"/>
  <c r="CF44" i="11"/>
  <c r="CE44" i="11"/>
  <c r="CD44" i="11"/>
  <c r="AE44" i="11"/>
  <c r="Z44" i="11"/>
  <c r="B44" i="11"/>
  <c r="CQ43" i="11"/>
  <c r="CP43" i="11"/>
  <c r="CO43" i="11"/>
  <c r="CN43" i="11"/>
  <c r="CL43" i="11"/>
  <c r="CK43" i="11"/>
  <c r="CG43" i="11"/>
  <c r="CD43" i="11"/>
  <c r="CC43" i="11"/>
  <c r="CA43" i="11"/>
  <c r="AE43" i="11"/>
  <c r="CB43" i="11" s="1"/>
  <c r="Z43" i="11"/>
  <c r="B43" i="11"/>
  <c r="CM43" i="11" s="1"/>
  <c r="CP42" i="11"/>
  <c r="CO42" i="11"/>
  <c r="CN42" i="11"/>
  <c r="CM42" i="11"/>
  <c r="CL42" i="11"/>
  <c r="CK42" i="11"/>
  <c r="CG42" i="11"/>
  <c r="CE42" i="11"/>
  <c r="CB42" i="11"/>
  <c r="CA42" i="11"/>
  <c r="AE42" i="11"/>
  <c r="Z42" i="11"/>
  <c r="B42" i="11"/>
  <c r="AE41" i="11"/>
  <c r="Z41" i="11"/>
  <c r="B41" i="11"/>
  <c r="CQ40" i="11"/>
  <c r="CP40" i="11"/>
  <c r="CO40" i="11"/>
  <c r="CN40" i="11"/>
  <c r="CM40" i="11"/>
  <c r="CG40" i="11"/>
  <c r="CF40" i="11"/>
  <c r="CE40" i="11"/>
  <c r="CD40" i="11"/>
  <c r="CC40" i="11"/>
  <c r="CA40" i="11"/>
  <c r="AE40" i="11"/>
  <c r="Z40" i="11"/>
  <c r="B40" i="11"/>
  <c r="CK40" i="11" s="1"/>
  <c r="CQ39" i="11"/>
  <c r="CP39" i="11"/>
  <c r="CO39" i="11"/>
  <c r="CN39" i="11"/>
  <c r="CM39" i="11"/>
  <c r="CL39" i="11"/>
  <c r="CK39" i="11"/>
  <c r="CG39" i="11"/>
  <c r="CF39" i="11"/>
  <c r="CE39" i="11"/>
  <c r="CD39" i="11"/>
  <c r="CC39" i="11"/>
  <c r="CA39" i="11"/>
  <c r="AE39" i="11"/>
  <c r="CB39" i="11" s="1"/>
  <c r="Z39" i="11"/>
  <c r="B39" i="11"/>
  <c r="CQ38" i="11"/>
  <c r="CO38" i="11"/>
  <c r="CN38" i="11"/>
  <c r="CM38" i="11"/>
  <c r="CL38" i="11"/>
  <c r="CK38" i="11"/>
  <c r="CG38" i="11"/>
  <c r="CF38" i="11"/>
  <c r="CE38" i="11"/>
  <c r="CD38" i="11"/>
  <c r="AE38" i="11"/>
  <c r="Z38" i="11"/>
  <c r="B38" i="11"/>
  <c r="CO37" i="11"/>
  <c r="CN37" i="11"/>
  <c r="CM37" i="11"/>
  <c r="CK37" i="11"/>
  <c r="CG37" i="11"/>
  <c r="CF37" i="11"/>
  <c r="CE37" i="11"/>
  <c r="CD37" i="11"/>
  <c r="CC37" i="11"/>
  <c r="CB37" i="11"/>
  <c r="AT37" i="11" s="1"/>
  <c r="CA37" i="11"/>
  <c r="AE37" i="11"/>
  <c r="Z37" i="11"/>
  <c r="CL37" i="11" s="1"/>
  <c r="B37" i="11"/>
  <c r="CQ36" i="11"/>
  <c r="CP36" i="11"/>
  <c r="CB36" i="11"/>
  <c r="CA36" i="11"/>
  <c r="AE36" i="11"/>
  <c r="Z36" i="11"/>
  <c r="B36" i="11"/>
  <c r="CQ35" i="11"/>
  <c r="CK35" i="11"/>
  <c r="CG35" i="11"/>
  <c r="CF35" i="11"/>
  <c r="CE35" i="11"/>
  <c r="CD35" i="11"/>
  <c r="CC35" i="11"/>
  <c r="AE35" i="11"/>
  <c r="Z35" i="11"/>
  <c r="B35" i="11"/>
  <c r="CM29" i="11"/>
  <c r="CL29" i="11"/>
  <c r="CK29" i="11"/>
  <c r="CC29" i="11"/>
  <c r="CB29" i="11"/>
  <c r="CA29" i="11"/>
  <c r="B29" i="11"/>
  <c r="B28" i="11"/>
  <c r="CM28" i="11" s="1"/>
  <c r="E24" i="11"/>
  <c r="D24" i="11"/>
  <c r="C24" i="11"/>
  <c r="B23" i="11"/>
  <c r="B22" i="11"/>
  <c r="B21" i="11"/>
  <c r="B20" i="11"/>
  <c r="B19" i="11"/>
  <c r="B24" i="11" s="1"/>
  <c r="Z16" i="11"/>
  <c r="Y16" i="11"/>
  <c r="X16" i="11"/>
  <c r="W16" i="11"/>
  <c r="V16" i="11"/>
  <c r="U16" i="11"/>
  <c r="T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B16" i="11"/>
  <c r="CP15" i="11"/>
  <c r="CO15" i="11"/>
  <c r="CN15" i="11"/>
  <c r="CM15" i="11"/>
  <c r="CL15" i="11"/>
  <c r="CK15" i="11"/>
  <c r="CE15" i="11"/>
  <c r="B15" i="11"/>
  <c r="CF15" i="11" s="1"/>
  <c r="CE14" i="11"/>
  <c r="B14" i="11"/>
  <c r="CO13" i="11"/>
  <c r="CN13" i="11"/>
  <c r="CM13" i="11"/>
  <c r="CL13" i="11"/>
  <c r="CK13" i="11"/>
  <c r="CF13" i="11"/>
  <c r="CE13" i="11"/>
  <c r="CB13" i="11"/>
  <c r="CA13" i="11"/>
  <c r="B13" i="11"/>
  <c r="CP13" i="11" s="1"/>
  <c r="CB12" i="11"/>
  <c r="CA12" i="11"/>
  <c r="B12" i="11"/>
  <c r="CN11" i="11"/>
  <c r="CM11" i="11"/>
  <c r="CL11" i="11"/>
  <c r="B11" i="11"/>
  <c r="A5" i="11"/>
  <c r="A4" i="11"/>
  <c r="A3" i="11"/>
  <c r="A2" i="11"/>
  <c r="B211" i="10"/>
  <c r="B207" i="10"/>
  <c r="B206" i="10"/>
  <c r="CL202" i="10"/>
  <c r="CK202" i="10"/>
  <c r="CB202" i="10"/>
  <c r="CA202" i="10"/>
  <c r="V202" i="10"/>
  <c r="C202" i="10"/>
  <c r="CL201" i="10"/>
  <c r="C201" i="10"/>
  <c r="C200" i="10"/>
  <c r="H196" i="10"/>
  <c r="C196" i="10"/>
  <c r="H195" i="10"/>
  <c r="C195" i="10"/>
  <c r="H194" i="10"/>
  <c r="C194" i="10"/>
  <c r="H193" i="10"/>
  <c r="C193" i="10"/>
  <c r="F189" i="10"/>
  <c r="B189" i="10"/>
  <c r="F188" i="10"/>
  <c r="B188" i="10"/>
  <c r="F187" i="10"/>
  <c r="B187" i="10"/>
  <c r="E183" i="10"/>
  <c r="B183" i="10"/>
  <c r="E182" i="10"/>
  <c r="B182" i="10"/>
  <c r="E178" i="10"/>
  <c r="B178" i="10"/>
  <c r="E177" i="10"/>
  <c r="B177" i="10"/>
  <c r="E176" i="10"/>
  <c r="B176" i="10"/>
  <c r="E175" i="10"/>
  <c r="B175" i="10"/>
  <c r="D170" i="10"/>
  <c r="C170" i="10"/>
  <c r="B170" i="10" s="1"/>
  <c r="CA170" i="10" s="1"/>
  <c r="D169" i="10"/>
  <c r="C169" i="10"/>
  <c r="B169" i="10"/>
  <c r="CL168" i="10"/>
  <c r="CK168" i="10"/>
  <c r="CB168" i="10"/>
  <c r="CA168" i="10"/>
  <c r="AJ168" i="10"/>
  <c r="D168" i="10"/>
  <c r="C168" i="10"/>
  <c r="B168" i="10" s="1"/>
  <c r="E163" i="10"/>
  <c r="D163" i="10"/>
  <c r="C163" i="10" s="1"/>
  <c r="E162" i="10"/>
  <c r="D162" i="10"/>
  <c r="C162" i="10" s="1"/>
  <c r="E161" i="10"/>
  <c r="D161" i="10"/>
  <c r="C161" i="10"/>
  <c r="E160" i="10"/>
  <c r="C160" i="10" s="1"/>
  <c r="CA160" i="10" s="1"/>
  <c r="D160" i="10"/>
  <c r="CA159" i="10"/>
  <c r="E159" i="10"/>
  <c r="D159" i="10"/>
  <c r="C159" i="10" s="1"/>
  <c r="E158" i="10"/>
  <c r="D158" i="10"/>
  <c r="C158" i="10" s="1"/>
  <c r="CL157" i="10"/>
  <c r="CK157" i="10"/>
  <c r="CB157" i="10"/>
  <c r="CA157" i="10"/>
  <c r="AJ157" i="10"/>
  <c r="E157" i="10"/>
  <c r="D157" i="10"/>
  <c r="C157" i="10" s="1"/>
  <c r="E156" i="10"/>
  <c r="D156" i="10"/>
  <c r="C156" i="10"/>
  <c r="AS151" i="10"/>
  <c r="AR151" i="10"/>
  <c r="AQ151" i="10"/>
  <c r="AP151" i="10"/>
  <c r="AO151" i="10"/>
  <c r="AN151" i="10"/>
  <c r="AM151" i="10"/>
  <c r="AL151" i="10"/>
  <c r="AK151" i="10"/>
  <c r="AJ151" i="10"/>
  <c r="AI151" i="10"/>
  <c r="AH151" i="10"/>
  <c r="AG151" i="10"/>
  <c r="AF151" i="10"/>
  <c r="AE151" i="10"/>
  <c r="AD151" i="10"/>
  <c r="AC151" i="10"/>
  <c r="AB151" i="10"/>
  <c r="AA151" i="10"/>
  <c r="Z151" i="10"/>
  <c r="Y151" i="10"/>
  <c r="X151" i="10"/>
  <c r="W151" i="10"/>
  <c r="V151" i="10"/>
  <c r="U151" i="10"/>
  <c r="T151" i="10"/>
  <c r="S151" i="10"/>
  <c r="R151" i="10"/>
  <c r="Q151" i="10"/>
  <c r="P151" i="10"/>
  <c r="O151" i="10"/>
  <c r="N151" i="10"/>
  <c r="M151" i="10"/>
  <c r="L151" i="10"/>
  <c r="K151" i="10"/>
  <c r="J151" i="10"/>
  <c r="I151" i="10"/>
  <c r="H151" i="10"/>
  <c r="G151" i="10"/>
  <c r="F151" i="10"/>
  <c r="CN150" i="10"/>
  <c r="CM150" i="10"/>
  <c r="CL150" i="10"/>
  <c r="CG150" i="10"/>
  <c r="CF150" i="10"/>
  <c r="E150" i="10"/>
  <c r="D150" i="10"/>
  <c r="C150" i="10"/>
  <c r="CQ149" i="10"/>
  <c r="CN149" i="10"/>
  <c r="CM149" i="10"/>
  <c r="CL149" i="10"/>
  <c r="CG149" i="10"/>
  <c r="CF149" i="10"/>
  <c r="CE149" i="10"/>
  <c r="CD149" i="10"/>
  <c r="CC149" i="10"/>
  <c r="E149" i="10"/>
  <c r="D149" i="10"/>
  <c r="C149" i="10" s="1"/>
  <c r="CL148" i="10"/>
  <c r="CG148" i="10"/>
  <c r="CF148" i="10"/>
  <c r="CE148" i="10"/>
  <c r="CD148" i="10"/>
  <c r="CC148" i="10"/>
  <c r="E148" i="10"/>
  <c r="D148" i="10"/>
  <c r="C148" i="10"/>
  <c r="E147" i="10"/>
  <c r="D147" i="10"/>
  <c r="C147" i="10"/>
  <c r="CN147" i="10" s="1"/>
  <c r="E146" i="10"/>
  <c r="D146" i="10"/>
  <c r="CM145" i="10"/>
  <c r="E145" i="10"/>
  <c r="D145" i="10"/>
  <c r="C145" i="10"/>
  <c r="CO144" i="10"/>
  <c r="CC144" i="10"/>
  <c r="CB144" i="10"/>
  <c r="E144" i="10"/>
  <c r="D144" i="10"/>
  <c r="C144" i="10" s="1"/>
  <c r="CM143" i="10"/>
  <c r="CG143" i="10"/>
  <c r="CF143" i="10"/>
  <c r="CE143" i="10"/>
  <c r="CD143" i="10"/>
  <c r="E143" i="10"/>
  <c r="D143" i="10"/>
  <c r="C143" i="10"/>
  <c r="E142" i="10"/>
  <c r="D142" i="10"/>
  <c r="C142" i="10" s="1"/>
  <c r="CC142" i="10" s="1"/>
  <c r="E141" i="10"/>
  <c r="D141" i="10"/>
  <c r="D151" i="10" s="1"/>
  <c r="C141" i="10"/>
  <c r="AS140" i="10"/>
  <c r="AR140" i="10"/>
  <c r="AQ140" i="10"/>
  <c r="AP140" i="10"/>
  <c r="AO140" i="10"/>
  <c r="AN140" i="10"/>
  <c r="AM140" i="10"/>
  <c r="AL140" i="10"/>
  <c r="AK140" i="10"/>
  <c r="AJ140" i="10"/>
  <c r="AI140" i="10"/>
  <c r="AH140" i="10"/>
  <c r="AG140" i="10"/>
  <c r="AF140" i="10"/>
  <c r="AE140" i="10"/>
  <c r="AD140" i="10"/>
  <c r="AC140" i="10"/>
  <c r="AB140" i="10"/>
  <c r="AA140" i="10"/>
  <c r="Z140" i="10"/>
  <c r="Y140" i="10"/>
  <c r="X140" i="10"/>
  <c r="W140" i="10"/>
  <c r="V140" i="10"/>
  <c r="U140" i="10"/>
  <c r="T140" i="10"/>
  <c r="S140" i="10"/>
  <c r="R140" i="10"/>
  <c r="Q140" i="10"/>
  <c r="P140" i="10"/>
  <c r="O140" i="10"/>
  <c r="N140" i="10"/>
  <c r="M140" i="10"/>
  <c r="L140" i="10"/>
  <c r="K140" i="10"/>
  <c r="J140" i="10"/>
  <c r="I140" i="10"/>
  <c r="H140" i="10"/>
  <c r="G140" i="10"/>
  <c r="F140" i="10"/>
  <c r="CQ139" i="10"/>
  <c r="E139" i="10"/>
  <c r="D139" i="10"/>
  <c r="C139" i="10"/>
  <c r="CM138" i="10"/>
  <c r="CL138" i="10"/>
  <c r="CG138" i="10"/>
  <c r="CF138" i="10"/>
  <c r="E138" i="10"/>
  <c r="D138" i="10"/>
  <c r="C138" i="10"/>
  <c r="CQ137" i="10"/>
  <c r="CP137" i="10"/>
  <c r="CM137" i="10"/>
  <c r="CG137" i="10"/>
  <c r="CF137" i="10"/>
  <c r="CE137" i="10"/>
  <c r="E137" i="10"/>
  <c r="C137" i="10" s="1"/>
  <c r="CC137" i="10" s="1"/>
  <c r="D137" i="10"/>
  <c r="E136" i="10"/>
  <c r="D136" i="10"/>
  <c r="E135" i="10"/>
  <c r="D135" i="10"/>
  <c r="C135" i="10" s="1"/>
  <c r="CQ134" i="10"/>
  <c r="CP134" i="10"/>
  <c r="CO134" i="10"/>
  <c r="CN134" i="10"/>
  <c r="CM134" i="10"/>
  <c r="CL134" i="10"/>
  <c r="CG134" i="10"/>
  <c r="CF134" i="10"/>
  <c r="CE134" i="10"/>
  <c r="CB134" i="10"/>
  <c r="E134" i="10"/>
  <c r="D134" i="10"/>
  <c r="C134" i="10"/>
  <c r="CP133" i="10"/>
  <c r="CO133" i="10"/>
  <c r="CN133" i="10"/>
  <c r="CM133" i="10"/>
  <c r="CL133" i="10"/>
  <c r="CG133" i="10"/>
  <c r="CB133" i="10"/>
  <c r="E133" i="10"/>
  <c r="D133" i="10"/>
  <c r="C133" i="10"/>
  <c r="E132" i="10"/>
  <c r="D132" i="10"/>
  <c r="C132" i="10"/>
  <c r="CD132" i="10" s="1"/>
  <c r="E131" i="10"/>
  <c r="D131" i="10"/>
  <c r="C131" i="10"/>
  <c r="CB131" i="10" s="1"/>
  <c r="CQ130" i="10"/>
  <c r="CP130" i="10"/>
  <c r="CO130" i="10"/>
  <c r="CN130" i="10"/>
  <c r="CM130" i="10"/>
  <c r="CF130" i="10"/>
  <c r="CE130" i="10"/>
  <c r="CD130" i="10"/>
  <c r="CC130" i="10"/>
  <c r="CB130" i="10"/>
  <c r="E130" i="10"/>
  <c r="D130" i="10"/>
  <c r="C130" i="10"/>
  <c r="B125" i="10"/>
  <c r="CQ124" i="10"/>
  <c r="CP124" i="10"/>
  <c r="B124" i="10"/>
  <c r="CL123" i="10"/>
  <c r="CK123" i="10"/>
  <c r="CA123" i="10"/>
  <c r="BY123" i="10"/>
  <c r="B123" i="10"/>
  <c r="T118" i="10"/>
  <c r="S118" i="10"/>
  <c r="R118" i="10"/>
  <c r="Q118" i="10"/>
  <c r="P118" i="10"/>
  <c r="O118" i="10"/>
  <c r="N118" i="10"/>
  <c r="M118" i="10"/>
  <c r="L118" i="10"/>
  <c r="K118" i="10"/>
  <c r="J118" i="10"/>
  <c r="I118" i="10"/>
  <c r="H118" i="10"/>
  <c r="G118" i="10"/>
  <c r="F118" i="10"/>
  <c r="E118" i="10"/>
  <c r="D118" i="10"/>
  <c r="C118" i="10"/>
  <c r="B118" i="10"/>
  <c r="CR117" i="10"/>
  <c r="CQ117" i="10"/>
  <c r="CN117" i="10"/>
  <c r="CM117" i="10"/>
  <c r="CL117" i="10"/>
  <c r="CK117" i="10"/>
  <c r="CH117" i="10"/>
  <c r="CG117" i="10"/>
  <c r="CF117" i="10"/>
  <c r="CE117" i="10"/>
  <c r="CD117" i="10"/>
  <c r="CC117" i="10"/>
  <c r="CB117" i="10"/>
  <c r="U117" i="10" s="1"/>
  <c r="CA117" i="10"/>
  <c r="B117" i="10"/>
  <c r="CO116" i="10"/>
  <c r="CL116" i="10"/>
  <c r="CK116" i="10"/>
  <c r="CH116" i="10"/>
  <c r="CG116" i="10"/>
  <c r="CF116" i="10"/>
  <c r="CE116" i="10"/>
  <c r="CD116" i="10"/>
  <c r="CC116" i="10"/>
  <c r="CB116" i="10"/>
  <c r="B116" i="10"/>
  <c r="CR116" i="10" s="1"/>
  <c r="W112" i="10"/>
  <c r="V112" i="10"/>
  <c r="U112" i="10"/>
  <c r="T112" i="10"/>
  <c r="S112" i="10"/>
  <c r="R112" i="10"/>
  <c r="Q112" i="10"/>
  <c r="P112" i="10"/>
  <c r="O112" i="10"/>
  <c r="N112" i="10"/>
  <c r="M112" i="10"/>
  <c r="L112" i="10"/>
  <c r="K112" i="10"/>
  <c r="J112" i="10"/>
  <c r="I112" i="10"/>
  <c r="H112" i="10"/>
  <c r="G112" i="10"/>
  <c r="F112" i="10"/>
  <c r="E112" i="10"/>
  <c r="D112" i="10"/>
  <c r="C112" i="10"/>
  <c r="CL111" i="10"/>
  <c r="CK111" i="10"/>
  <c r="CC111" i="10"/>
  <c r="CB111" i="10"/>
  <c r="B111" i="10"/>
  <c r="CP110" i="10"/>
  <c r="CO110" i="10"/>
  <c r="CJ110" i="10"/>
  <c r="CI110" i="10"/>
  <c r="CF110" i="10"/>
  <c r="CE110" i="10"/>
  <c r="CB110" i="10"/>
  <c r="CA110" i="10"/>
  <c r="BZ110" i="10"/>
  <c r="B110" i="10"/>
  <c r="CJ109" i="10"/>
  <c r="CI109" i="10"/>
  <c r="CA109" i="10"/>
  <c r="BZ109" i="10"/>
  <c r="B109" i="10"/>
  <c r="AU104" i="10"/>
  <c r="AT104" i="10"/>
  <c r="AS104" i="10"/>
  <c r="AR104" i="10"/>
  <c r="AQ104" i="10"/>
  <c r="AP104" i="10"/>
  <c r="AO104" i="10"/>
  <c r="AN104" i="10"/>
  <c r="AM104" i="10"/>
  <c r="AL104" i="10"/>
  <c r="AK104" i="10"/>
  <c r="AJ104" i="10"/>
  <c r="AI104" i="10"/>
  <c r="AH104" i="10"/>
  <c r="AG104" i="10"/>
  <c r="AF104" i="10"/>
  <c r="AE104" i="10"/>
  <c r="AD104" i="10"/>
  <c r="AC104" i="10"/>
  <c r="AB104" i="10"/>
  <c r="AA104" i="10"/>
  <c r="Z104" i="10"/>
  <c r="Y104" i="10"/>
  <c r="X104" i="10"/>
  <c r="W104" i="10"/>
  <c r="V104" i="10"/>
  <c r="U104" i="10"/>
  <c r="T104" i="10"/>
  <c r="S104" i="10"/>
  <c r="R104" i="10"/>
  <c r="Q104" i="10"/>
  <c r="P104" i="10"/>
  <c r="O104" i="10"/>
  <c r="N104" i="10"/>
  <c r="M104" i="10"/>
  <c r="L104" i="10"/>
  <c r="K104" i="10"/>
  <c r="J104" i="10"/>
  <c r="I104" i="10"/>
  <c r="H104" i="10"/>
  <c r="G104" i="10"/>
  <c r="F104" i="10"/>
  <c r="CP103" i="10"/>
  <c r="CO103" i="10"/>
  <c r="CN103" i="10"/>
  <c r="CM103" i="10"/>
  <c r="CC103" i="10"/>
  <c r="E103" i="10"/>
  <c r="C103" i="10" s="1"/>
  <c r="D103" i="10"/>
  <c r="CK102" i="10"/>
  <c r="CF102" i="10"/>
  <c r="CE102" i="10"/>
  <c r="E102" i="10"/>
  <c r="D102" i="10"/>
  <c r="C102" i="10"/>
  <c r="CO101" i="10"/>
  <c r="CN101" i="10"/>
  <c r="CM101" i="10"/>
  <c r="CL101" i="10"/>
  <c r="CC101" i="10"/>
  <c r="CB101" i="10"/>
  <c r="CA101" i="10"/>
  <c r="E101" i="10"/>
  <c r="D101" i="10"/>
  <c r="C101" i="10"/>
  <c r="CM100" i="10"/>
  <c r="CK100" i="10"/>
  <c r="CF100" i="10"/>
  <c r="CE100" i="10"/>
  <c r="CD100" i="10"/>
  <c r="CC100" i="10"/>
  <c r="CB100" i="10"/>
  <c r="CA100" i="10"/>
  <c r="AV100" i="10" s="1"/>
  <c r="E100" i="10"/>
  <c r="D100" i="10"/>
  <c r="C100" i="10"/>
  <c r="CM99" i="10"/>
  <c r="CL99" i="10"/>
  <c r="CK99" i="10"/>
  <c r="CE99" i="10"/>
  <c r="CC99" i="10"/>
  <c r="E99" i="10"/>
  <c r="D99" i="10"/>
  <c r="C99" i="10"/>
  <c r="CL98" i="10"/>
  <c r="CE98" i="10"/>
  <c r="CB98" i="10"/>
  <c r="CA98" i="10"/>
  <c r="E98" i="10"/>
  <c r="D98" i="10"/>
  <c r="C98" i="10"/>
  <c r="CO97" i="10"/>
  <c r="CN97" i="10"/>
  <c r="CM97" i="10"/>
  <c r="CL97" i="10"/>
  <c r="CK97" i="10"/>
  <c r="E97" i="10"/>
  <c r="D97" i="10"/>
  <c r="C97" i="10"/>
  <c r="CM96" i="10"/>
  <c r="CK96" i="10"/>
  <c r="CE96" i="10"/>
  <c r="CD96" i="10"/>
  <c r="CA96" i="10"/>
  <c r="E96" i="10"/>
  <c r="C96" i="10" s="1"/>
  <c r="CP95" i="10"/>
  <c r="CO95" i="10"/>
  <c r="CN95" i="10"/>
  <c r="CM95" i="10"/>
  <c r="CL95" i="10"/>
  <c r="CK95" i="10"/>
  <c r="CF95" i="10"/>
  <c r="E95" i="10"/>
  <c r="D95" i="10"/>
  <c r="C95" i="10"/>
  <c r="AS90" i="10"/>
  <c r="AR90" i="10"/>
  <c r="AQ90" i="10"/>
  <c r="AP90" i="10"/>
  <c r="AO90" i="10"/>
  <c r="AN90" i="10"/>
  <c r="AM90" i="10"/>
  <c r="AL90" i="10"/>
  <c r="AK90" i="10"/>
  <c r="AJ90" i="10"/>
  <c r="AI90" i="10"/>
  <c r="AH90" i="10"/>
  <c r="AG90" i="10"/>
  <c r="AF90" i="10"/>
  <c r="AD90" i="10"/>
  <c r="AC90" i="10"/>
  <c r="AB90" i="10"/>
  <c r="AA90" i="10"/>
  <c r="Y90" i="10"/>
  <c r="X90" i="10"/>
  <c r="W90" i="10"/>
  <c r="V90" i="10"/>
  <c r="U90" i="10"/>
  <c r="T90" i="10"/>
  <c r="S90" i="10"/>
  <c r="R90" i="10"/>
  <c r="Q90" i="10"/>
  <c r="P90" i="10"/>
  <c r="O90" i="10"/>
  <c r="N90" i="10"/>
  <c r="M90" i="10"/>
  <c r="L90" i="10"/>
  <c r="K90" i="10"/>
  <c r="J90" i="10"/>
  <c r="I90" i="10"/>
  <c r="H90" i="10"/>
  <c r="G90" i="10"/>
  <c r="F90" i="10"/>
  <c r="E90" i="10"/>
  <c r="D90" i="10"/>
  <c r="C90" i="10"/>
  <c r="CQ89" i="10"/>
  <c r="CP89" i="10"/>
  <c r="CO89" i="10"/>
  <c r="CN89" i="10"/>
  <c r="CM89" i="10"/>
  <c r="CK89" i="10"/>
  <c r="CG89" i="10"/>
  <c r="CF89" i="10"/>
  <c r="CD89" i="10"/>
  <c r="AE89" i="10"/>
  <c r="Z89" i="10"/>
  <c r="B89" i="10"/>
  <c r="CO88" i="10"/>
  <c r="CN88" i="10"/>
  <c r="CM88" i="10"/>
  <c r="CK88" i="10"/>
  <c r="CG88" i="10"/>
  <c r="CF88" i="10"/>
  <c r="CE88" i="10"/>
  <c r="CD88" i="10"/>
  <c r="CC88" i="10"/>
  <c r="CB88" i="10"/>
  <c r="AE88" i="10"/>
  <c r="Z88" i="10"/>
  <c r="CL88" i="10" s="1"/>
  <c r="B88" i="10"/>
  <c r="CQ87" i="10"/>
  <c r="CP87" i="10"/>
  <c r="CM87" i="10"/>
  <c r="CK87" i="10"/>
  <c r="CG87" i="10"/>
  <c r="CF87" i="10"/>
  <c r="CE87" i="10"/>
  <c r="CD87" i="10"/>
  <c r="CC87" i="10"/>
  <c r="CA87" i="10"/>
  <c r="AE87" i="10"/>
  <c r="Z87" i="10"/>
  <c r="B87" i="10"/>
  <c r="AE86" i="10"/>
  <c r="Z86" i="10"/>
  <c r="B86" i="10"/>
  <c r="AE85" i="10"/>
  <c r="Z85" i="10"/>
  <c r="B85" i="10"/>
  <c r="CP85" i="10" s="1"/>
  <c r="CQ84" i="10"/>
  <c r="CN84" i="10"/>
  <c r="CM84" i="10"/>
  <c r="CK84" i="10"/>
  <c r="CD84" i="10"/>
  <c r="AE84" i="10"/>
  <c r="Z84" i="10"/>
  <c r="B84" i="10"/>
  <c r="CQ83" i="10"/>
  <c r="CP83" i="10"/>
  <c r="CO83" i="10"/>
  <c r="CN83" i="10"/>
  <c r="CM83" i="10"/>
  <c r="CL83" i="10"/>
  <c r="CK83" i="10"/>
  <c r="CG83" i="10"/>
  <c r="CB83" i="10"/>
  <c r="AE83" i="10"/>
  <c r="Z83" i="10"/>
  <c r="B83" i="10"/>
  <c r="CQ82" i="10"/>
  <c r="CP82" i="10"/>
  <c r="CO82" i="10"/>
  <c r="CN82" i="10"/>
  <c r="CM82" i="10"/>
  <c r="CL82" i="10"/>
  <c r="CK82" i="10"/>
  <c r="CG82" i="10"/>
  <c r="CF82" i="10"/>
  <c r="CE82" i="10"/>
  <c r="CD82" i="10"/>
  <c r="CC82" i="10"/>
  <c r="AE82" i="10"/>
  <c r="Z82" i="10"/>
  <c r="B82" i="10"/>
  <c r="CA82" i="10" s="1"/>
  <c r="CQ81" i="10"/>
  <c r="CO81" i="10"/>
  <c r="CL81" i="10"/>
  <c r="CK81" i="10"/>
  <c r="CG81" i="10"/>
  <c r="CF81" i="10"/>
  <c r="CE81" i="10"/>
  <c r="CD81" i="10"/>
  <c r="CA81" i="10"/>
  <c r="AE81" i="10"/>
  <c r="Z81" i="10"/>
  <c r="CB81" i="10" s="1"/>
  <c r="B81" i="10"/>
  <c r="CQ80" i="10"/>
  <c r="CP80" i="10"/>
  <c r="CO80" i="10"/>
  <c r="CN80" i="10"/>
  <c r="CM80" i="10"/>
  <c r="CL80" i="10"/>
  <c r="CK80" i="10"/>
  <c r="CG80" i="10"/>
  <c r="CF80" i="10"/>
  <c r="CE80" i="10"/>
  <c r="CD80" i="10"/>
  <c r="CC80" i="10"/>
  <c r="CB80" i="10"/>
  <c r="CA80" i="10"/>
  <c r="AE80" i="10"/>
  <c r="Z80" i="10"/>
  <c r="B80" i="10"/>
  <c r="CQ79" i="10"/>
  <c r="AE79" i="10"/>
  <c r="Z79" i="10"/>
  <c r="B79" i="10"/>
  <c r="CC79" i="10" s="1"/>
  <c r="CO78" i="10"/>
  <c r="CN78" i="10"/>
  <c r="CK78" i="10"/>
  <c r="CG78" i="10"/>
  <c r="CE78" i="10"/>
  <c r="CA78" i="10"/>
  <c r="AE78" i="10"/>
  <c r="Z78" i="10"/>
  <c r="B78" i="10"/>
  <c r="CQ77" i="10"/>
  <c r="CP77" i="10"/>
  <c r="CM77" i="10"/>
  <c r="CK77" i="10"/>
  <c r="CG77" i="10"/>
  <c r="CF77" i="10"/>
  <c r="CE77" i="10"/>
  <c r="CD77" i="10"/>
  <c r="CC77" i="10"/>
  <c r="CA77" i="10"/>
  <c r="AE77" i="10"/>
  <c r="Z77" i="10"/>
  <c r="B77" i="10"/>
  <c r="CP76" i="10"/>
  <c r="CO76" i="10"/>
  <c r="CN76" i="10"/>
  <c r="CK76" i="10"/>
  <c r="CG76" i="10"/>
  <c r="CF76" i="10"/>
  <c r="AE76" i="10"/>
  <c r="Z76" i="10"/>
  <c r="B76" i="10"/>
  <c r="AE75" i="10"/>
  <c r="Z75" i="10"/>
  <c r="B75" i="10"/>
  <c r="CN74" i="10"/>
  <c r="CL74" i="10"/>
  <c r="AE74" i="10"/>
  <c r="Z74" i="10"/>
  <c r="B74" i="10"/>
  <c r="AE73" i="10"/>
  <c r="Z73" i="10"/>
  <c r="B73" i="10"/>
  <c r="CO72" i="10"/>
  <c r="AE72" i="10"/>
  <c r="Z72" i="10"/>
  <c r="B72" i="10"/>
  <c r="CQ71" i="10"/>
  <c r="CP71" i="10"/>
  <c r="CO71" i="10"/>
  <c r="CN71" i="10"/>
  <c r="CM71" i="10"/>
  <c r="CL71" i="10"/>
  <c r="CK71" i="10"/>
  <c r="CG71" i="10"/>
  <c r="CF71" i="10"/>
  <c r="CE71" i="10"/>
  <c r="CD71" i="10"/>
  <c r="CC71" i="10"/>
  <c r="CA71" i="10"/>
  <c r="AE71" i="10"/>
  <c r="Z71" i="10"/>
  <c r="CB71" i="10" s="1"/>
  <c r="B71" i="10"/>
  <c r="CQ70" i="10"/>
  <c r="CP70" i="10"/>
  <c r="CO70" i="10"/>
  <c r="CN70" i="10"/>
  <c r="CM70" i="10"/>
  <c r="CK70" i="10"/>
  <c r="CG70" i="10"/>
  <c r="CF70" i="10"/>
  <c r="CE70" i="10"/>
  <c r="CD70" i="10"/>
  <c r="CC70" i="10"/>
  <c r="CB70" i="10"/>
  <c r="AT70" i="10" s="1"/>
  <c r="CA70" i="10"/>
  <c r="AE70" i="10"/>
  <c r="CL70" i="10" s="1"/>
  <c r="Z70" i="10"/>
  <c r="B70" i="10"/>
  <c r="CG69" i="10"/>
  <c r="CD69" i="10"/>
  <c r="CC69" i="10"/>
  <c r="AE69" i="10"/>
  <c r="Z69" i="10"/>
  <c r="B69" i="10"/>
  <c r="CM68" i="10"/>
  <c r="CK68" i="10"/>
  <c r="CG68" i="10"/>
  <c r="CF68" i="10"/>
  <c r="CE68" i="10"/>
  <c r="CD68" i="10"/>
  <c r="CC68" i="10"/>
  <c r="CA68" i="10"/>
  <c r="AE68" i="10"/>
  <c r="CL68" i="10" s="1"/>
  <c r="Z68" i="10"/>
  <c r="B68" i="10"/>
  <c r="CO68" i="10" s="1"/>
  <c r="AE67" i="10"/>
  <c r="Z67" i="10"/>
  <c r="B67" i="10"/>
  <c r="CQ66" i="10"/>
  <c r="CP66" i="10"/>
  <c r="AE66" i="10"/>
  <c r="Z66" i="10"/>
  <c r="B66" i="10"/>
  <c r="CQ65" i="10"/>
  <c r="CP65" i="10"/>
  <c r="CO65" i="10"/>
  <c r="CN65" i="10"/>
  <c r="CM65" i="10"/>
  <c r="CL65" i="10"/>
  <c r="CF65" i="10"/>
  <c r="CE65" i="10"/>
  <c r="CD65" i="10"/>
  <c r="CC65" i="10"/>
  <c r="CB65" i="10"/>
  <c r="CA65" i="10"/>
  <c r="AE65" i="10"/>
  <c r="Z65" i="10"/>
  <c r="B65" i="10"/>
  <c r="CB64" i="10"/>
  <c r="CA64" i="10"/>
  <c r="AE64" i="10"/>
  <c r="Z64" i="10"/>
  <c r="CL64" i="10" s="1"/>
  <c r="B64" i="10"/>
  <c r="CM63" i="10"/>
  <c r="CL63" i="10"/>
  <c r="CK63" i="10"/>
  <c r="CG63" i="10"/>
  <c r="CF63" i="10"/>
  <c r="CE63" i="10"/>
  <c r="CA63" i="10"/>
  <c r="AE63" i="10"/>
  <c r="CB63" i="10" s="1"/>
  <c r="Z63" i="10"/>
  <c r="B63" i="10"/>
  <c r="CQ62" i="10"/>
  <c r="CP62" i="10"/>
  <c r="CO62" i="10"/>
  <c r="CN62" i="10"/>
  <c r="CM62" i="10"/>
  <c r="CK62" i="10"/>
  <c r="CE62" i="10"/>
  <c r="CD62" i="10"/>
  <c r="CC62" i="10"/>
  <c r="AE62" i="10"/>
  <c r="Z62" i="10"/>
  <c r="B62" i="10"/>
  <c r="CF61" i="10"/>
  <c r="CD61" i="10"/>
  <c r="CB61" i="10"/>
  <c r="CA61" i="10"/>
  <c r="AE61" i="10"/>
  <c r="Z61" i="10"/>
  <c r="CL61" i="10" s="1"/>
  <c r="B61" i="10"/>
  <c r="CQ60" i="10"/>
  <c r="CP60" i="10"/>
  <c r="CO60" i="10"/>
  <c r="CN60" i="10"/>
  <c r="CM60" i="10"/>
  <c r="CL60" i="10"/>
  <c r="CK60" i="10"/>
  <c r="CG60" i="10"/>
  <c r="CF60" i="10"/>
  <c r="CE60" i="10"/>
  <c r="CD60" i="10"/>
  <c r="CC60" i="10"/>
  <c r="CA60" i="10"/>
  <c r="AE60" i="10"/>
  <c r="CB60" i="10" s="1"/>
  <c r="Z60" i="10"/>
  <c r="B60" i="10"/>
  <c r="CQ59" i="10"/>
  <c r="CO59" i="10"/>
  <c r="CN59" i="10"/>
  <c r="CM59" i="10"/>
  <c r="CL59" i="10"/>
  <c r="CK59" i="10"/>
  <c r="CG59" i="10"/>
  <c r="CF59" i="10"/>
  <c r="CE59" i="10"/>
  <c r="CD59" i="10"/>
  <c r="CC59" i="10"/>
  <c r="CA59" i="10"/>
  <c r="AE59" i="10"/>
  <c r="CB59" i="10" s="1"/>
  <c r="Z59" i="10"/>
  <c r="B59" i="10"/>
  <c r="CP59" i="10" s="1"/>
  <c r="AE58" i="10"/>
  <c r="Z58" i="10"/>
  <c r="B58" i="10"/>
  <c r="CP57" i="10"/>
  <c r="AE57" i="10"/>
  <c r="Z57" i="10"/>
  <c r="B57" i="10"/>
  <c r="CD57" i="10" s="1"/>
  <c r="CQ56" i="10"/>
  <c r="CP56" i="10"/>
  <c r="CO56" i="10"/>
  <c r="CE56" i="10"/>
  <c r="CD56" i="10"/>
  <c r="CC56" i="10"/>
  <c r="CB56" i="10"/>
  <c r="CA56" i="10"/>
  <c r="AE56" i="10"/>
  <c r="Z56" i="10"/>
  <c r="B56" i="10"/>
  <c r="CF55" i="10"/>
  <c r="CE55" i="10"/>
  <c r="CC55" i="10"/>
  <c r="CA55" i="10"/>
  <c r="AE55" i="10"/>
  <c r="Z55" i="10"/>
  <c r="CL55" i="10" s="1"/>
  <c r="B55" i="10"/>
  <c r="CQ54" i="10"/>
  <c r="CP54" i="10"/>
  <c r="CO54" i="10"/>
  <c r="CN54" i="10"/>
  <c r="CG54" i="10"/>
  <c r="CD54" i="10"/>
  <c r="CC54" i="10"/>
  <c r="AE54" i="10"/>
  <c r="Z54" i="10"/>
  <c r="B54" i="10"/>
  <c r="AE53" i="10"/>
  <c r="Z53" i="10"/>
  <c r="B53" i="10"/>
  <c r="CP52" i="10"/>
  <c r="CN52" i="10"/>
  <c r="CM52" i="10"/>
  <c r="AE52" i="10"/>
  <c r="Z52" i="10"/>
  <c r="B52" i="10"/>
  <c r="CG52" i="10" s="1"/>
  <c r="CQ51" i="10"/>
  <c r="CN51" i="10"/>
  <c r="CL51" i="10"/>
  <c r="CG51" i="10"/>
  <c r="CF51" i="10"/>
  <c r="CE51" i="10"/>
  <c r="CD51" i="10"/>
  <c r="CC51" i="10"/>
  <c r="CB51" i="10"/>
  <c r="CA51" i="10"/>
  <c r="AT51" i="10" s="1"/>
  <c r="AE51" i="10"/>
  <c r="Z51" i="10"/>
  <c r="B51" i="10"/>
  <c r="CO51" i="10" s="1"/>
  <c r="CQ50" i="10"/>
  <c r="CP50" i="10"/>
  <c r="CO50" i="10"/>
  <c r="CN50" i="10"/>
  <c r="CM50" i="10"/>
  <c r="CK50" i="10"/>
  <c r="CG50" i="10"/>
  <c r="CF50" i="10"/>
  <c r="CE50" i="10"/>
  <c r="CD50" i="10"/>
  <c r="CC50" i="10"/>
  <c r="CA50" i="10"/>
  <c r="AE50" i="10"/>
  <c r="Z50" i="10"/>
  <c r="B50" i="10"/>
  <c r="AE49" i="10"/>
  <c r="Z49" i="10"/>
  <c r="B49" i="10"/>
  <c r="CD49" i="10" s="1"/>
  <c r="CO48" i="10"/>
  <c r="CN48" i="10"/>
  <c r="CM48" i="10"/>
  <c r="CL48" i="10"/>
  <c r="CK48" i="10"/>
  <c r="CG48" i="10"/>
  <c r="CF48" i="10"/>
  <c r="CE48" i="10"/>
  <c r="CD48" i="10"/>
  <c r="CC48" i="10"/>
  <c r="AE48" i="10"/>
  <c r="Z48" i="10"/>
  <c r="CB48" i="10" s="1"/>
  <c r="B48" i="10"/>
  <c r="CQ47" i="10"/>
  <c r="CP47" i="10"/>
  <c r="CM47" i="10"/>
  <c r="CK47" i="10"/>
  <c r="CG47" i="10"/>
  <c r="CF47" i="10"/>
  <c r="CE47" i="10"/>
  <c r="CD47" i="10"/>
  <c r="CC47" i="10"/>
  <c r="CA47" i="10"/>
  <c r="AE47" i="10"/>
  <c r="Z47" i="10"/>
  <c r="B47" i="10"/>
  <c r="CA46" i="10"/>
  <c r="AE46" i="10"/>
  <c r="CB46" i="10" s="1"/>
  <c r="Z46" i="10"/>
  <c r="B46" i="10"/>
  <c r="CQ45" i="10"/>
  <c r="CM45" i="10"/>
  <c r="CF45" i="10"/>
  <c r="CE45" i="10"/>
  <c r="CC45" i="10"/>
  <c r="CB45" i="10"/>
  <c r="CA45" i="10"/>
  <c r="AE45" i="10"/>
  <c r="Z45" i="10"/>
  <c r="B45" i="10"/>
  <c r="CK44" i="10"/>
  <c r="CD44" i="10"/>
  <c r="AE44" i="10"/>
  <c r="Z44" i="10"/>
  <c r="B44" i="10"/>
  <c r="CQ43" i="10"/>
  <c r="CP43" i="10"/>
  <c r="CN43" i="10"/>
  <c r="CM43" i="10"/>
  <c r="CL43" i="10"/>
  <c r="CK43" i="10"/>
  <c r="CG43" i="10"/>
  <c r="CF43" i="10"/>
  <c r="CE43" i="10"/>
  <c r="AE43" i="10"/>
  <c r="Z43" i="10"/>
  <c r="CB43" i="10" s="1"/>
  <c r="B43" i="10"/>
  <c r="CO43" i="10" s="1"/>
  <c r="CQ42" i="10"/>
  <c r="CP42" i="10"/>
  <c r="CO42" i="10"/>
  <c r="CN42" i="10"/>
  <c r="CM42" i="10"/>
  <c r="CL42" i="10"/>
  <c r="CK42" i="10"/>
  <c r="CG42" i="10"/>
  <c r="CF42" i="10"/>
  <c r="CE42" i="10"/>
  <c r="CD42" i="10"/>
  <c r="CC42" i="10"/>
  <c r="AE42" i="10"/>
  <c r="Z42" i="10"/>
  <c r="B42" i="10"/>
  <c r="CA42" i="10" s="1"/>
  <c r="AE41" i="10"/>
  <c r="Z41" i="10"/>
  <c r="B41" i="10"/>
  <c r="CQ40" i="10"/>
  <c r="CP40" i="10"/>
  <c r="CO40" i="10"/>
  <c r="CN40" i="10"/>
  <c r="CM40" i="10"/>
  <c r="CL40" i="10"/>
  <c r="CK40" i="10"/>
  <c r="CG40" i="10"/>
  <c r="CF40" i="10"/>
  <c r="CE40" i="10"/>
  <c r="CD40" i="10"/>
  <c r="CC40" i="10"/>
  <c r="CB40" i="10"/>
  <c r="CA40" i="10"/>
  <c r="AT40" i="10"/>
  <c r="AE40" i="10"/>
  <c r="Z40" i="10"/>
  <c r="B40" i="10"/>
  <c r="CQ39" i="10"/>
  <c r="CP39" i="10"/>
  <c r="CO39" i="10"/>
  <c r="CM39" i="10"/>
  <c r="CK39" i="10"/>
  <c r="AE39" i="10"/>
  <c r="Z39" i="10"/>
  <c r="B39" i="10"/>
  <c r="CE39" i="10" s="1"/>
  <c r="CQ38" i="10"/>
  <c r="CO38" i="10"/>
  <c r="CM38" i="10"/>
  <c r="CG38" i="10"/>
  <c r="CE38" i="10"/>
  <c r="CD38" i="10"/>
  <c r="CC38" i="10"/>
  <c r="CA38" i="10"/>
  <c r="AE38" i="10"/>
  <c r="CL38" i="10" s="1"/>
  <c r="Z38" i="10"/>
  <c r="B38" i="10"/>
  <c r="CN38" i="10" s="1"/>
  <c r="CF37" i="10"/>
  <c r="CA37" i="10"/>
  <c r="AE37" i="10"/>
  <c r="CL37" i="10" s="1"/>
  <c r="Z37" i="10"/>
  <c r="B37" i="10"/>
  <c r="CQ36" i="10"/>
  <c r="CP36" i="10"/>
  <c r="CO36" i="10"/>
  <c r="CN36" i="10"/>
  <c r="CM36" i="10"/>
  <c r="CK36" i="10"/>
  <c r="CF36" i="10"/>
  <c r="CE36" i="10"/>
  <c r="CD36" i="10"/>
  <c r="CC36" i="10"/>
  <c r="CA36" i="10"/>
  <c r="AE36" i="10"/>
  <c r="Z36" i="10"/>
  <c r="B36" i="10"/>
  <c r="CG36" i="10" s="1"/>
  <c r="CQ35" i="10"/>
  <c r="CP35" i="10"/>
  <c r="CO35" i="10"/>
  <c r="CN35" i="10"/>
  <c r="CM35" i="10"/>
  <c r="CL35" i="10"/>
  <c r="CK35" i="10"/>
  <c r="CF35" i="10"/>
  <c r="CE35" i="10"/>
  <c r="CD35" i="10"/>
  <c r="CC35" i="10"/>
  <c r="CA35" i="10"/>
  <c r="AE35" i="10"/>
  <c r="Z35" i="10"/>
  <c r="CB35" i="10" s="1"/>
  <c r="B35" i="10"/>
  <c r="CG35" i="10" s="1"/>
  <c r="B29" i="10"/>
  <c r="CM28" i="10"/>
  <c r="CK28" i="10"/>
  <c r="CC28" i="10"/>
  <c r="CB28" i="10"/>
  <c r="CA28" i="10"/>
  <c r="B28" i="10"/>
  <c r="CL28" i="10" s="1"/>
  <c r="E24" i="10"/>
  <c r="D24" i="10"/>
  <c r="C24" i="10"/>
  <c r="B24" i="10"/>
  <c r="B23" i="10"/>
  <c r="B22" i="10"/>
  <c r="B21" i="10"/>
  <c r="B20" i="10"/>
  <c r="B19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B15" i="10"/>
  <c r="CP14" i="10"/>
  <c r="CO14" i="10"/>
  <c r="CN14" i="10"/>
  <c r="B14" i="10"/>
  <c r="CD14" i="10" s="1"/>
  <c r="B13" i="10"/>
  <c r="CP12" i="10"/>
  <c r="CN12" i="10"/>
  <c r="CM12" i="10"/>
  <c r="B12" i="10"/>
  <c r="B11" i="10"/>
  <c r="A5" i="10"/>
  <c r="A4" i="10"/>
  <c r="A3" i="10"/>
  <c r="A2" i="10"/>
  <c r="CQ148" i="13" l="1"/>
  <c r="CP148" i="13"/>
  <c r="CO148" i="13"/>
  <c r="CM148" i="13"/>
  <c r="CG148" i="13"/>
  <c r="CE148" i="13"/>
  <c r="CN148" i="13"/>
  <c r="CL148" i="13"/>
  <c r="CF148" i="13"/>
  <c r="CD148" i="13"/>
  <c r="CC148" i="13"/>
  <c r="CB148" i="13"/>
  <c r="AU148" i="13" s="1"/>
  <c r="CK169" i="13"/>
  <c r="CA169" i="13"/>
  <c r="CL169" i="13"/>
  <c r="CB169" i="13"/>
  <c r="CM98" i="13"/>
  <c r="CL98" i="13"/>
  <c r="CK98" i="13"/>
  <c r="CF98" i="13"/>
  <c r="CE98" i="13"/>
  <c r="CC98" i="13"/>
  <c r="CA98" i="13"/>
  <c r="CP98" i="13"/>
  <c r="CO98" i="13"/>
  <c r="C104" i="13"/>
  <c r="CN98" i="13"/>
  <c r="CB98" i="13"/>
  <c r="CD98" i="13"/>
  <c r="CQ136" i="13"/>
  <c r="CP136" i="13"/>
  <c r="CO136" i="13"/>
  <c r="CN136" i="13"/>
  <c r="CL136" i="13"/>
  <c r="CF136" i="13"/>
  <c r="CD136" i="13"/>
  <c r="CM136" i="13"/>
  <c r="CG136" i="13"/>
  <c r="CE136" i="13"/>
  <c r="CC136" i="13"/>
  <c r="CB136" i="13"/>
  <c r="CP12" i="13"/>
  <c r="CL12" i="13"/>
  <c r="CD12" i="13"/>
  <c r="CB12" i="13"/>
  <c r="CC12" i="13"/>
  <c r="CA12" i="13"/>
  <c r="CB57" i="13"/>
  <c r="CE12" i="13"/>
  <c r="AE90" i="13"/>
  <c r="CA43" i="13"/>
  <c r="AT57" i="13"/>
  <c r="CB142" i="13"/>
  <c r="AU142" i="13" s="1"/>
  <c r="CB43" i="13"/>
  <c r="CF134" i="13"/>
  <c r="CE134" i="13"/>
  <c r="CD134" i="13"/>
  <c r="CC134" i="13"/>
  <c r="CB134" i="13"/>
  <c r="AU134" i="13" s="1"/>
  <c r="CQ134" i="13"/>
  <c r="CP134" i="13"/>
  <c r="CO134" i="13"/>
  <c r="CN134" i="13"/>
  <c r="CM134" i="13"/>
  <c r="CL134" i="13"/>
  <c r="CG134" i="13"/>
  <c r="CF12" i="13"/>
  <c r="CQ77" i="13"/>
  <c r="CP77" i="13"/>
  <c r="CO77" i="13"/>
  <c r="CN77" i="13"/>
  <c r="CM77" i="13"/>
  <c r="CK77" i="13"/>
  <c r="CF77" i="13"/>
  <c r="CD77" i="13"/>
  <c r="CE77" i="13"/>
  <c r="CC77" i="13"/>
  <c r="CA77" i="13"/>
  <c r="CQ131" i="13"/>
  <c r="CP131" i="13"/>
  <c r="CO131" i="13"/>
  <c r="CN131" i="13"/>
  <c r="CL131" i="13"/>
  <c r="CF131" i="13"/>
  <c r="CD131" i="13"/>
  <c r="CE131" i="13"/>
  <c r="CC131" i="13"/>
  <c r="CB131" i="13"/>
  <c r="AU131" i="13" s="1"/>
  <c r="CN135" i="13"/>
  <c r="CM135" i="13"/>
  <c r="CL135" i="13"/>
  <c r="CG135" i="13"/>
  <c r="CF135" i="13"/>
  <c r="CD135" i="13"/>
  <c r="CB135" i="13"/>
  <c r="CD142" i="13"/>
  <c r="CC150" i="13"/>
  <c r="CB150" i="13"/>
  <c r="CQ150" i="13"/>
  <c r="CP150" i="13"/>
  <c r="CO150" i="13"/>
  <c r="CN150" i="13"/>
  <c r="CM150" i="13"/>
  <c r="CL150" i="13"/>
  <c r="CG150" i="13"/>
  <c r="CF150" i="13"/>
  <c r="CO12" i="13"/>
  <c r="CF41" i="13"/>
  <c r="CQ47" i="13"/>
  <c r="CP47" i="13"/>
  <c r="CO47" i="13"/>
  <c r="CN47" i="13"/>
  <c r="CM47" i="13"/>
  <c r="CK47" i="13"/>
  <c r="CD47" i="13"/>
  <c r="CG47" i="13"/>
  <c r="CE47" i="13"/>
  <c r="CC47" i="13"/>
  <c r="CA47" i="13"/>
  <c r="CQ67" i="13"/>
  <c r="CP67" i="13"/>
  <c r="CO67" i="13"/>
  <c r="CN67" i="13"/>
  <c r="CM67" i="13"/>
  <c r="CK67" i="13"/>
  <c r="CD67" i="13"/>
  <c r="CE67" i="13"/>
  <c r="CG67" i="13"/>
  <c r="CF67" i="13"/>
  <c r="CL69" i="13"/>
  <c r="CB69" i="13"/>
  <c r="AT69" i="13" s="1"/>
  <c r="CP132" i="13"/>
  <c r="CN132" i="13"/>
  <c r="CL132" i="13"/>
  <c r="CQ132" i="13"/>
  <c r="CO132" i="13"/>
  <c r="CM132" i="13"/>
  <c r="CG132" i="13"/>
  <c r="CF132" i="13"/>
  <c r="CE132" i="13"/>
  <c r="CD132" i="13"/>
  <c r="CO135" i="13"/>
  <c r="CQ143" i="13"/>
  <c r="CP143" i="13"/>
  <c r="CO143" i="13"/>
  <c r="CM143" i="13"/>
  <c r="CG143" i="13"/>
  <c r="CE143" i="13"/>
  <c r="CN143" i="13"/>
  <c r="CL143" i="13"/>
  <c r="CF143" i="13"/>
  <c r="CD143" i="13"/>
  <c r="CC143" i="13"/>
  <c r="CB143" i="13"/>
  <c r="CK64" i="13"/>
  <c r="CG64" i="13"/>
  <c r="CF64" i="13"/>
  <c r="CE64" i="13"/>
  <c r="CD64" i="13"/>
  <c r="CQ64" i="13"/>
  <c r="CP64" i="13"/>
  <c r="CO64" i="13"/>
  <c r="CM64" i="13"/>
  <c r="CC64" i="13"/>
  <c r="CA64" i="13"/>
  <c r="AT64" i="13" s="1"/>
  <c r="CM12" i="13"/>
  <c r="CL43" i="13"/>
  <c r="CF109" i="13"/>
  <c r="CE109" i="13"/>
  <c r="CD109" i="13"/>
  <c r="CB109" i="13"/>
  <c r="CP109" i="13"/>
  <c r="CO109" i="13"/>
  <c r="CN109" i="13"/>
  <c r="CM109" i="13"/>
  <c r="CL109" i="13"/>
  <c r="CK109" i="13"/>
  <c r="CC109" i="13"/>
  <c r="BY109" i="13"/>
  <c r="CN12" i="13"/>
  <c r="CG77" i="13"/>
  <c r="CF83" i="13"/>
  <c r="CE83" i="13"/>
  <c r="CD83" i="13"/>
  <c r="CC83" i="13"/>
  <c r="CQ83" i="13"/>
  <c r="CP83" i="13"/>
  <c r="CO83" i="13"/>
  <c r="CN83" i="13"/>
  <c r="CM83" i="13"/>
  <c r="CK83" i="13"/>
  <c r="CG83" i="13"/>
  <c r="CA83" i="13"/>
  <c r="CM131" i="13"/>
  <c r="CE135" i="13"/>
  <c r="CG146" i="13"/>
  <c r="CF146" i="13"/>
  <c r="CE146" i="13"/>
  <c r="CD146" i="13"/>
  <c r="CC146" i="13"/>
  <c r="CQ146" i="13"/>
  <c r="CP146" i="13"/>
  <c r="CO146" i="13"/>
  <c r="CN146" i="13"/>
  <c r="CM146" i="13"/>
  <c r="CD13" i="13"/>
  <c r="CC13" i="13"/>
  <c r="CB13" i="13"/>
  <c r="CA13" i="13"/>
  <c r="AA13" i="13" s="1"/>
  <c r="CO13" i="13"/>
  <c r="CN13" i="13"/>
  <c r="CM13" i="13"/>
  <c r="CL13" i="13"/>
  <c r="CK13" i="13"/>
  <c r="CF13" i="13"/>
  <c r="CE13" i="13"/>
  <c r="CG41" i="13"/>
  <c r="CB44" i="13"/>
  <c r="CL44" i="13"/>
  <c r="CQ58" i="13"/>
  <c r="CP58" i="13"/>
  <c r="CO58" i="13"/>
  <c r="CM58" i="13"/>
  <c r="CF58" i="13"/>
  <c r="CN58" i="13"/>
  <c r="CG58" i="13"/>
  <c r="CE58" i="13"/>
  <c r="CD58" i="13"/>
  <c r="CC58" i="13"/>
  <c r="CA58" i="13"/>
  <c r="AT58" i="13" s="1"/>
  <c r="CB83" i="13"/>
  <c r="CL83" i="13"/>
  <c r="CP135" i="13"/>
  <c r="CO142" i="13"/>
  <c r="CN142" i="13"/>
  <c r="CM142" i="13"/>
  <c r="CL142" i="13"/>
  <c r="CG142" i="13"/>
  <c r="CE142" i="13"/>
  <c r="CC142" i="13"/>
  <c r="CQ142" i="13"/>
  <c r="CK41" i="13"/>
  <c r="CP99" i="13"/>
  <c r="CO99" i="13"/>
  <c r="CN99" i="13"/>
  <c r="CM99" i="13"/>
  <c r="CK99" i="13"/>
  <c r="CE99" i="13"/>
  <c r="CC99" i="13"/>
  <c r="CL99" i="13"/>
  <c r="CF99" i="13"/>
  <c r="CD99" i="13"/>
  <c r="CB99" i="13"/>
  <c r="CA99" i="13"/>
  <c r="CQ135" i="13"/>
  <c r="CB146" i="13"/>
  <c r="CD150" i="13"/>
  <c r="CK160" i="13"/>
  <c r="CA160" i="13"/>
  <c r="AJ160" i="13" s="1"/>
  <c r="CL41" i="13"/>
  <c r="CF47" i="13"/>
  <c r="CL58" i="13"/>
  <c r="CB58" i="13"/>
  <c r="CD62" i="13"/>
  <c r="CC62" i="13"/>
  <c r="CA62" i="13"/>
  <c r="AT62" i="13" s="1"/>
  <c r="CQ62" i="13"/>
  <c r="CP62" i="13"/>
  <c r="CO62" i="13"/>
  <c r="CN62" i="13"/>
  <c r="CM62" i="13"/>
  <c r="CG62" i="13"/>
  <c r="CK62" i="13"/>
  <c r="CE102" i="13"/>
  <c r="CD102" i="13"/>
  <c r="CC102" i="13"/>
  <c r="CB102" i="13"/>
  <c r="CA102" i="13"/>
  <c r="CP102" i="13"/>
  <c r="CO102" i="13"/>
  <c r="CN102" i="13"/>
  <c r="CM102" i="13"/>
  <c r="CL102" i="13"/>
  <c r="B112" i="13"/>
  <c r="CB132" i="13"/>
  <c r="AU132" i="13" s="1"/>
  <c r="CL146" i="13"/>
  <c r="CE150" i="13"/>
  <c r="AT65" i="13"/>
  <c r="CM75" i="13"/>
  <c r="CK75" i="13"/>
  <c r="CG75" i="13"/>
  <c r="CF75" i="13"/>
  <c r="CD75" i="13"/>
  <c r="CQ75" i="13"/>
  <c r="CP75" i="13"/>
  <c r="CO75" i="13"/>
  <c r="CN75" i="13"/>
  <c r="CE75" i="13"/>
  <c r="CC75" i="13"/>
  <c r="CA75" i="13"/>
  <c r="AT75" i="13" s="1"/>
  <c r="CB73" i="13"/>
  <c r="CL73" i="13"/>
  <c r="CB41" i="13"/>
  <c r="CA41" i="13"/>
  <c r="CO41" i="13"/>
  <c r="CE41" i="13"/>
  <c r="CC41" i="13"/>
  <c r="CD41" i="13"/>
  <c r="CQ41" i="13"/>
  <c r="CM28" i="13"/>
  <c r="CL28" i="13"/>
  <c r="CK28" i="13"/>
  <c r="CB28" i="13"/>
  <c r="CC28" i="13"/>
  <c r="CA28" i="13"/>
  <c r="Z28" i="13" s="1"/>
  <c r="CN41" i="13"/>
  <c r="CB51" i="13"/>
  <c r="CA51" i="13"/>
  <c r="CO51" i="13"/>
  <c r="CP51" i="13"/>
  <c r="CN51" i="13"/>
  <c r="CM51" i="13"/>
  <c r="CL51" i="13"/>
  <c r="CK51" i="13"/>
  <c r="CG51" i="13"/>
  <c r="CF51" i="13"/>
  <c r="CB62" i="13"/>
  <c r="CL62" i="13"/>
  <c r="CB67" i="13"/>
  <c r="AT67" i="13" s="1"/>
  <c r="CP116" i="13"/>
  <c r="CO116" i="13"/>
  <c r="CN116" i="13"/>
  <c r="CM116" i="13"/>
  <c r="CH116" i="13"/>
  <c r="CF116" i="13"/>
  <c r="CD116" i="13"/>
  <c r="CR116" i="13"/>
  <c r="CQ116" i="13"/>
  <c r="CK116" i="13"/>
  <c r="CA116" i="13"/>
  <c r="CG116" i="13"/>
  <c r="CE116" i="13"/>
  <c r="CC116" i="13"/>
  <c r="B118" i="13"/>
  <c r="CO147" i="13"/>
  <c r="CN147" i="13"/>
  <c r="CM147" i="13"/>
  <c r="CL147" i="13"/>
  <c r="CG147" i="13"/>
  <c r="CE147" i="13"/>
  <c r="CC147" i="13"/>
  <c r="CQ147" i="13"/>
  <c r="CP147" i="13"/>
  <c r="CF147" i="13"/>
  <c r="CD147" i="13"/>
  <c r="CB147" i="13"/>
  <c r="AU147" i="13" s="1"/>
  <c r="CL160" i="13"/>
  <c r="CP41" i="13"/>
  <c r="CE62" i="13"/>
  <c r="CC67" i="13"/>
  <c r="CF102" i="13"/>
  <c r="CK161" i="13"/>
  <c r="CB161" i="13"/>
  <c r="CA161" i="13"/>
  <c r="AJ161" i="13" s="1"/>
  <c r="M206" i="13"/>
  <c r="CN130" i="13"/>
  <c r="CM130" i="13"/>
  <c r="CL130" i="13"/>
  <c r="CG130" i="13"/>
  <c r="CF130" i="13"/>
  <c r="CD130" i="13"/>
  <c r="CB130" i="13"/>
  <c r="CQ130" i="13"/>
  <c r="CP130" i="13"/>
  <c r="CO130" i="13"/>
  <c r="CE130" i="13"/>
  <c r="CC130" i="13"/>
  <c r="CP142" i="13"/>
  <c r="CP15" i="13"/>
  <c r="CN15" i="13"/>
  <c r="CF15" i="13"/>
  <c r="CO15" i="13"/>
  <c r="CM15" i="13"/>
  <c r="CL15" i="13"/>
  <c r="CK15" i="13"/>
  <c r="CE15" i="13"/>
  <c r="AA15" i="13" s="1"/>
  <c r="CD15" i="13"/>
  <c r="CM45" i="13"/>
  <c r="CK45" i="13"/>
  <c r="CG45" i="13"/>
  <c r="CF45" i="13"/>
  <c r="CD45" i="13"/>
  <c r="CP45" i="13"/>
  <c r="CO45" i="13"/>
  <c r="CN45" i="13"/>
  <c r="CE45" i="13"/>
  <c r="CC45" i="13"/>
  <c r="CA45" i="13"/>
  <c r="CO56" i="13"/>
  <c r="CN56" i="13"/>
  <c r="CM56" i="13"/>
  <c r="CK56" i="13"/>
  <c r="CF56" i="13"/>
  <c r="CQ56" i="13"/>
  <c r="CP56" i="13"/>
  <c r="CG56" i="13"/>
  <c r="CE56" i="13"/>
  <c r="CD56" i="13"/>
  <c r="CC56" i="13"/>
  <c r="C157" i="13"/>
  <c r="CF63" i="13"/>
  <c r="CE63" i="13"/>
  <c r="CD63" i="13"/>
  <c r="CC63" i="13"/>
  <c r="CK63" i="13"/>
  <c r="CG63" i="13"/>
  <c r="CA63" i="13"/>
  <c r="AT63" i="13" s="1"/>
  <c r="CF73" i="13"/>
  <c r="CE73" i="13"/>
  <c r="CD73" i="13"/>
  <c r="CC73" i="13"/>
  <c r="AT73" i="13" s="1"/>
  <c r="CQ73" i="13"/>
  <c r="CP73" i="13"/>
  <c r="CO73" i="13"/>
  <c r="CN73" i="13"/>
  <c r="CM73" i="13"/>
  <c r="CL37" i="13"/>
  <c r="CF43" i="13"/>
  <c r="CE43" i="13"/>
  <c r="CD43" i="13"/>
  <c r="CC43" i="13"/>
  <c r="CQ43" i="13"/>
  <c r="CP43" i="13"/>
  <c r="CO43" i="13"/>
  <c r="CN43" i="13"/>
  <c r="CM43" i="13"/>
  <c r="CK12" i="13"/>
  <c r="CK43" i="13"/>
  <c r="CL45" i="13"/>
  <c r="CB45" i="13"/>
  <c r="CL56" i="13"/>
  <c r="CB56" i="13"/>
  <c r="AT68" i="13"/>
  <c r="E151" i="13"/>
  <c r="CQ87" i="13"/>
  <c r="CP87" i="13"/>
  <c r="CO87" i="13"/>
  <c r="CN87" i="13"/>
  <c r="CM87" i="13"/>
  <c r="CK87" i="13"/>
  <c r="CF87" i="13"/>
  <c r="CD87" i="13"/>
  <c r="CB138" i="13"/>
  <c r="CP138" i="13"/>
  <c r="CL158" i="13"/>
  <c r="CK158" i="13"/>
  <c r="CA158" i="13"/>
  <c r="CP11" i="13"/>
  <c r="A236" i="13"/>
  <c r="CO11" i="13"/>
  <c r="CN11" i="13"/>
  <c r="CM11" i="13"/>
  <c r="CL11" i="13"/>
  <c r="CF11" i="13"/>
  <c r="CB11" i="13"/>
  <c r="CF53" i="13"/>
  <c r="CE53" i="13"/>
  <c r="CD53" i="13"/>
  <c r="CC53" i="13"/>
  <c r="CL75" i="13"/>
  <c r="CM85" i="13"/>
  <c r="CK85" i="13"/>
  <c r="CG85" i="13"/>
  <c r="CF85" i="13"/>
  <c r="CD85" i="13"/>
  <c r="CP95" i="13"/>
  <c r="CN95" i="13"/>
  <c r="CL95" i="13"/>
  <c r="CF95" i="13"/>
  <c r="CO36" i="13"/>
  <c r="CN36" i="13"/>
  <c r="CM36" i="13"/>
  <c r="CK36" i="13"/>
  <c r="CF36" i="13"/>
  <c r="CD42" i="13"/>
  <c r="CC42" i="13"/>
  <c r="CA42" i="13"/>
  <c r="CQ42" i="13"/>
  <c r="CL48" i="13"/>
  <c r="AT50" i="13"/>
  <c r="CB61" i="13"/>
  <c r="CA61" i="13"/>
  <c r="CO61" i="13"/>
  <c r="CB64" i="13"/>
  <c r="CC138" i="13"/>
  <c r="CA11" i="13"/>
  <c r="CB53" i="13"/>
  <c r="CO66" i="13"/>
  <c r="CN66" i="13"/>
  <c r="CM66" i="13"/>
  <c r="CK66" i="13"/>
  <c r="CF66" i="13"/>
  <c r="CD72" i="13"/>
  <c r="CC72" i="13"/>
  <c r="CA72" i="13"/>
  <c r="AT72" i="13" s="1"/>
  <c r="CQ72" i="13"/>
  <c r="CB75" i="13"/>
  <c r="CM81" i="13"/>
  <c r="CL85" i="13"/>
  <c r="CB85" i="13"/>
  <c r="CN110" i="13"/>
  <c r="CD138" i="13"/>
  <c r="CC11" i="13"/>
  <c r="CL36" i="13"/>
  <c r="CB36" i="13"/>
  <c r="CQ38" i="13"/>
  <c r="CP38" i="13"/>
  <c r="CO38" i="13"/>
  <c r="CM38" i="13"/>
  <c r="CF38" i="13"/>
  <c r="CB42" i="13"/>
  <c r="CA53" i="13"/>
  <c r="AT53" i="13" s="1"/>
  <c r="CA85" i="13"/>
  <c r="CE97" i="13"/>
  <c r="CD97" i="13"/>
  <c r="CC97" i="13"/>
  <c r="CB97" i="13"/>
  <c r="CA97" i="13"/>
  <c r="CE138" i="13"/>
  <c r="CG141" i="13"/>
  <c r="CF141" i="13"/>
  <c r="CE141" i="13"/>
  <c r="CD141" i="13"/>
  <c r="CC141" i="13"/>
  <c r="CC145" i="13"/>
  <c r="CB145" i="13"/>
  <c r="CQ145" i="13"/>
  <c r="CQ149" i="13"/>
  <c r="CO149" i="13"/>
  <c r="CM149" i="13"/>
  <c r="CB158" i="13"/>
  <c r="CK170" i="13"/>
  <c r="CB170" i="13"/>
  <c r="CA170" i="13"/>
  <c r="AJ170" i="13" s="1"/>
  <c r="CD11" i="13"/>
  <c r="Z29" i="13"/>
  <c r="CE42" i="13"/>
  <c r="CB47" i="13"/>
  <c r="CG53" i="13"/>
  <c r="CM55" i="13"/>
  <c r="CK55" i="13"/>
  <c r="CG55" i="13"/>
  <c r="CF55" i="13"/>
  <c r="CD55" i="13"/>
  <c r="AT55" i="13" s="1"/>
  <c r="CC61" i="13"/>
  <c r="CL66" i="13"/>
  <c r="CB66" i="13"/>
  <c r="CQ68" i="13"/>
  <c r="CP68" i="13"/>
  <c r="CO68" i="13"/>
  <c r="CM68" i="13"/>
  <c r="CF68" i="13"/>
  <c r="CB72" i="13"/>
  <c r="CB77" i="13"/>
  <c r="CC85" i="13"/>
  <c r="CA87" i="13"/>
  <c r="CA95" i="13"/>
  <c r="CA101" i="13"/>
  <c r="CO101" i="13"/>
  <c r="CF138" i="13"/>
  <c r="D151" i="13"/>
  <c r="CA162" i="13"/>
  <c r="CE11" i="13"/>
  <c r="CA36" i="13"/>
  <c r="CF42" i="13"/>
  <c r="CK44" i="13"/>
  <c r="CG44" i="13"/>
  <c r="CF44" i="13"/>
  <c r="CE44" i="13"/>
  <c r="CD44" i="13"/>
  <c r="CK53" i="13"/>
  <c r="CD61" i="13"/>
  <c r="CL64" i="13"/>
  <c r="CD82" i="13"/>
  <c r="CC82" i="13"/>
  <c r="CA82" i="13"/>
  <c r="CQ82" i="13"/>
  <c r="CE85" i="13"/>
  <c r="CB95" i="13"/>
  <c r="CM103" i="13"/>
  <c r="CL103" i="13"/>
  <c r="CK103" i="13"/>
  <c r="CF103" i="13"/>
  <c r="CE103" i="13"/>
  <c r="CC103" i="13"/>
  <c r="CA103" i="13"/>
  <c r="AV103" i="13" s="1"/>
  <c r="CP111" i="13"/>
  <c r="CO111" i="13"/>
  <c r="CN111" i="13"/>
  <c r="CM111" i="13"/>
  <c r="CH111" i="13"/>
  <c r="CF111" i="13"/>
  <c r="CD111" i="13"/>
  <c r="X111" i="13" s="1"/>
  <c r="CG138" i="13"/>
  <c r="CB162" i="13"/>
  <c r="CL170" i="13"/>
  <c r="CK206" i="13"/>
  <c r="CB206" i="13"/>
  <c r="CK11" i="13"/>
  <c r="B16" i="13"/>
  <c r="CC36" i="13"/>
  <c r="CG42" i="13"/>
  <c r="CL53" i="13"/>
  <c r="CL55" i="13"/>
  <c r="CQ57" i="13"/>
  <c r="CP57" i="13"/>
  <c r="CO57" i="13"/>
  <c r="CN57" i="13"/>
  <c r="CM57" i="13"/>
  <c r="CK57" i="13"/>
  <c r="CD57" i="13"/>
  <c r="CE61" i="13"/>
  <c r="CA66" i="13"/>
  <c r="AT66" i="13" s="1"/>
  <c r="CF72" i="13"/>
  <c r="CK74" i="13"/>
  <c r="CG74" i="13"/>
  <c r="CF74" i="13"/>
  <c r="CE74" i="13"/>
  <c r="CD74" i="13"/>
  <c r="AT74" i="13" s="1"/>
  <c r="CB79" i="13"/>
  <c r="AT79" i="13" s="1"/>
  <c r="CN85" i="13"/>
  <c r="CC87" i="13"/>
  <c r="CC95" i="13"/>
  <c r="CF97" i="13"/>
  <c r="CC101" i="13"/>
  <c r="CL138" i="13"/>
  <c r="CB141" i="13"/>
  <c r="AU141" i="13" s="1"/>
  <c r="CD145" i="13"/>
  <c r="CB149" i="13"/>
  <c r="CK162" i="13"/>
  <c r="CP137" i="13"/>
  <c r="CN137" i="13"/>
  <c r="CL137" i="13"/>
  <c r="CL163" i="13"/>
  <c r="CK163" i="13"/>
  <c r="CA163" i="13"/>
  <c r="CN14" i="13"/>
  <c r="CM14" i="13"/>
  <c r="CL14" i="13"/>
  <c r="CK14" i="13"/>
  <c r="CF14" i="13"/>
  <c r="CD14" i="13"/>
  <c r="CE36" i="13"/>
  <c r="CB38" i="13"/>
  <c r="CL42" i="13"/>
  <c r="CO46" i="13"/>
  <c r="CN46" i="13"/>
  <c r="CM46" i="13"/>
  <c r="CK46" i="13"/>
  <c r="CF46" i="13"/>
  <c r="CD52" i="13"/>
  <c r="CC52" i="13"/>
  <c r="CA52" i="13"/>
  <c r="AT52" i="13" s="1"/>
  <c r="CQ52" i="13"/>
  <c r="CN53" i="13"/>
  <c r="AT60" i="13"/>
  <c r="CG61" i="13"/>
  <c r="CB71" i="13"/>
  <c r="CA71" i="13"/>
  <c r="CO71" i="13"/>
  <c r="CP85" i="13"/>
  <c r="CG87" i="13"/>
  <c r="CE95" i="13"/>
  <c r="CL97" i="13"/>
  <c r="CB133" i="13"/>
  <c r="CP133" i="13"/>
  <c r="CN138" i="13"/>
  <c r="CM141" i="13"/>
  <c r="CF145" i="13"/>
  <c r="CD149" i="13"/>
  <c r="CL206" i="13"/>
  <c r="CA14" i="13"/>
  <c r="AA14" i="13" s="1"/>
  <c r="CG36" i="13"/>
  <c r="CC38" i="13"/>
  <c r="AT38" i="13" s="1"/>
  <c r="CM42" i="13"/>
  <c r="CA44" i="13"/>
  <c r="CO53" i="13"/>
  <c r="CC55" i="13"/>
  <c r="CK61" i="13"/>
  <c r="CB63" i="13"/>
  <c r="CE66" i="13"/>
  <c r="CL72" i="13"/>
  <c r="CO76" i="13"/>
  <c r="CN76" i="13"/>
  <c r="CM76" i="13"/>
  <c r="CK76" i="13"/>
  <c r="CF76" i="13"/>
  <c r="CD76" i="13"/>
  <c r="CQ78" i="13"/>
  <c r="CP78" i="13"/>
  <c r="CO78" i="13"/>
  <c r="CM78" i="13"/>
  <c r="CK78" i="13"/>
  <c r="CF78" i="13"/>
  <c r="AT78" i="13" s="1"/>
  <c r="CF82" i="13"/>
  <c r="CK84" i="13"/>
  <c r="CG84" i="13"/>
  <c r="CF84" i="13"/>
  <c r="CE84" i="13"/>
  <c r="CD84" i="13"/>
  <c r="CQ85" i="13"/>
  <c r="CK95" i="13"/>
  <c r="CM97" i="13"/>
  <c r="CF101" i="13"/>
  <c r="CB103" i="13"/>
  <c r="CR117" i="13"/>
  <c r="CQ117" i="13"/>
  <c r="CP117" i="13"/>
  <c r="CO117" i="13"/>
  <c r="CN117" i="13"/>
  <c r="CH117" i="13"/>
  <c r="CF117" i="13"/>
  <c r="U117" i="13" s="1"/>
  <c r="CC133" i="13"/>
  <c r="CO138" i="13"/>
  <c r="CN141" i="13"/>
  <c r="CG145" i="13"/>
  <c r="CE149" i="13"/>
  <c r="CK156" i="13"/>
  <c r="CB156" i="13"/>
  <c r="CA156" i="13"/>
  <c r="AJ156" i="13" s="1"/>
  <c r="CO86" i="13"/>
  <c r="CN86" i="13"/>
  <c r="CM86" i="13"/>
  <c r="CK86" i="13"/>
  <c r="CF86" i="13"/>
  <c r="CD86" i="13"/>
  <c r="CM95" i="13"/>
  <c r="CB137" i="13"/>
  <c r="AU137" i="13" s="1"/>
  <c r="CQ138" i="13"/>
  <c r="CB163" i="13"/>
  <c r="CM35" i="13"/>
  <c r="CK35" i="13"/>
  <c r="CG35" i="13"/>
  <c r="CF35" i="13"/>
  <c r="CD35" i="13"/>
  <c r="AT35" i="13" s="1"/>
  <c r="CQ48" i="13"/>
  <c r="CP48" i="13"/>
  <c r="CO48" i="13"/>
  <c r="CM48" i="13"/>
  <c r="CF48" i="13"/>
  <c r="AT48" i="13" s="1"/>
  <c r="CC14" i="13"/>
  <c r="CQ36" i="13"/>
  <c r="CE38" i="13"/>
  <c r="CO42" i="13"/>
  <c r="CE52" i="13"/>
  <c r="CQ53" i="13"/>
  <c r="CM61" i="13"/>
  <c r="CM65" i="13"/>
  <c r="CK65" i="13"/>
  <c r="CG65" i="13"/>
  <c r="CF65" i="13"/>
  <c r="CD65" i="13"/>
  <c r="CC71" i="13"/>
  <c r="CL76" i="13"/>
  <c r="CB76" i="13"/>
  <c r="AT76" i="13" s="1"/>
  <c r="CK82" i="13"/>
  <c r="CO95" i="13"/>
  <c r="CO97" i="13"/>
  <c r="C100" i="13"/>
  <c r="CN103" i="13"/>
  <c r="CG111" i="13"/>
  <c r="CE133" i="13"/>
  <c r="CC137" i="13"/>
  <c r="CF139" i="13"/>
  <c r="CE139" i="13"/>
  <c r="CD139" i="13"/>
  <c r="CC139" i="13"/>
  <c r="CB139" i="13"/>
  <c r="CP141" i="13"/>
  <c r="CQ144" i="13"/>
  <c r="CO144" i="13"/>
  <c r="CM144" i="13"/>
  <c r="CM145" i="13"/>
  <c r="CG149" i="13"/>
  <c r="CL46" i="13"/>
  <c r="CB46" i="13"/>
  <c r="CP53" i="13"/>
  <c r="CQ88" i="13"/>
  <c r="CP88" i="13"/>
  <c r="CO88" i="13"/>
  <c r="CM88" i="13"/>
  <c r="CK88" i="13"/>
  <c r="CF88" i="13"/>
  <c r="AT88" i="13" s="1"/>
  <c r="CE14" i="13"/>
  <c r="CL35" i="13"/>
  <c r="CQ37" i="13"/>
  <c r="CP37" i="13"/>
  <c r="CO37" i="13"/>
  <c r="CN37" i="13"/>
  <c r="CM37" i="13"/>
  <c r="CK37" i="13"/>
  <c r="CD37" i="13"/>
  <c r="AT37" i="13" s="1"/>
  <c r="CG38" i="13"/>
  <c r="CP42" i="13"/>
  <c r="CM44" i="13"/>
  <c r="CA46" i="13"/>
  <c r="CF52" i="13"/>
  <c r="CK54" i="13"/>
  <c r="CG54" i="13"/>
  <c r="CF54" i="13"/>
  <c r="CE54" i="13"/>
  <c r="CD54" i="13"/>
  <c r="AT54" i="13" s="1"/>
  <c r="CN61" i="13"/>
  <c r="CD71" i="13"/>
  <c r="CL74" i="13"/>
  <c r="CB81" i="13"/>
  <c r="CA81" i="13"/>
  <c r="AT81" i="13" s="1"/>
  <c r="CQ81" i="13"/>
  <c r="CO81" i="13"/>
  <c r="CL82" i="13"/>
  <c r="AT84" i="13"/>
  <c r="CL86" i="13"/>
  <c r="CB86" i="13"/>
  <c r="AT86" i="13" s="1"/>
  <c r="CA96" i="13"/>
  <c r="AV96" i="13" s="1"/>
  <c r="CO96" i="13"/>
  <c r="CP97" i="13"/>
  <c r="CO103" i="13"/>
  <c r="CL110" i="13"/>
  <c r="CK110" i="13"/>
  <c r="CF110" i="13"/>
  <c r="CD110" i="13"/>
  <c r="CB110" i="13"/>
  <c r="X110" i="13" s="1"/>
  <c r="CF133" i="13"/>
  <c r="CD137" i="13"/>
  <c r="CQ141" i="13"/>
  <c r="CN145" i="13"/>
  <c r="CL149" i="13"/>
  <c r="CK200" i="13"/>
  <c r="CA200" i="13"/>
  <c r="V200" i="13" s="1"/>
  <c r="CK39" i="13"/>
  <c r="CK49" i="13"/>
  <c r="CK59" i="13"/>
  <c r="CK69" i="13"/>
  <c r="CK79" i="13"/>
  <c r="CK89" i="13"/>
  <c r="CJ123" i="13"/>
  <c r="CO39" i="13"/>
  <c r="CO49" i="13"/>
  <c r="CO59" i="13"/>
  <c r="CO69" i="13"/>
  <c r="CO79" i="13"/>
  <c r="CO89" i="13"/>
  <c r="CA125" i="13"/>
  <c r="CA207" i="13"/>
  <c r="M207" i="13" s="1"/>
  <c r="CC125" i="13"/>
  <c r="CA201" i="13"/>
  <c r="V201" i="13" s="1"/>
  <c r="CK207" i="13"/>
  <c r="CD125" i="13"/>
  <c r="CE125" i="13"/>
  <c r="CF125" i="13"/>
  <c r="CP143" i="12"/>
  <c r="CQ143" i="12"/>
  <c r="CN143" i="12"/>
  <c r="CE143" i="12"/>
  <c r="CM143" i="12"/>
  <c r="CO143" i="12"/>
  <c r="CG143" i="12"/>
  <c r="CF143" i="12"/>
  <c r="CL143" i="12"/>
  <c r="CC143" i="12"/>
  <c r="CB143" i="12"/>
  <c r="CD143" i="12"/>
  <c r="CO95" i="12"/>
  <c r="CP95" i="12"/>
  <c r="CN95" i="12"/>
  <c r="CM95" i="12"/>
  <c r="CL95" i="12"/>
  <c r="CF95" i="12"/>
  <c r="CE95" i="12"/>
  <c r="CK95" i="12"/>
  <c r="CA95" i="12"/>
  <c r="C104" i="12"/>
  <c r="CD95" i="12"/>
  <c r="CC95" i="12"/>
  <c r="CB95" i="12"/>
  <c r="AU148" i="12"/>
  <c r="AT82" i="12"/>
  <c r="C140" i="12"/>
  <c r="CK170" i="12"/>
  <c r="CB170" i="12"/>
  <c r="CA170" i="12"/>
  <c r="AJ170" i="12" s="1"/>
  <c r="CL170" i="12"/>
  <c r="CF139" i="12"/>
  <c r="CE139" i="12"/>
  <c r="CD139" i="12"/>
  <c r="CP139" i="12"/>
  <c r="CM139" i="12"/>
  <c r="CO139" i="12"/>
  <c r="CN139" i="12"/>
  <c r="CG139" i="12"/>
  <c r="CC139" i="12"/>
  <c r="CQ139" i="12"/>
  <c r="CL139" i="12"/>
  <c r="CB139" i="12"/>
  <c r="AU139" i="12" s="1"/>
  <c r="CQ136" i="12"/>
  <c r="CP136" i="12"/>
  <c r="CM136" i="12"/>
  <c r="CD136" i="12"/>
  <c r="CG136" i="12"/>
  <c r="CC136" i="12"/>
  <c r="CF136" i="12"/>
  <c r="CE136" i="12"/>
  <c r="CO136" i="12"/>
  <c r="CL136" i="12"/>
  <c r="CN136" i="12"/>
  <c r="CB136" i="12"/>
  <c r="CN14" i="12"/>
  <c r="CM14" i="12"/>
  <c r="CL14" i="12"/>
  <c r="CE14" i="12"/>
  <c r="CO46" i="12"/>
  <c r="CN46" i="12"/>
  <c r="CM46" i="12"/>
  <c r="CG46" i="12"/>
  <c r="CA46" i="12"/>
  <c r="AT46" i="12" s="1"/>
  <c r="CF63" i="12"/>
  <c r="CE63" i="12"/>
  <c r="CD63" i="12"/>
  <c r="CA63" i="12"/>
  <c r="CM103" i="12"/>
  <c r="CL103" i="12"/>
  <c r="CK103" i="12"/>
  <c r="CD103" i="12"/>
  <c r="CO103" i="12"/>
  <c r="CN103" i="12"/>
  <c r="CE103" i="12"/>
  <c r="CF103" i="12"/>
  <c r="CB103" i="12"/>
  <c r="CA103" i="12"/>
  <c r="CO142" i="12"/>
  <c r="CN142" i="12"/>
  <c r="CM142" i="12"/>
  <c r="CF142" i="12"/>
  <c r="CC142" i="12"/>
  <c r="CB142" i="12"/>
  <c r="AU142" i="12" s="1"/>
  <c r="CQ48" i="12"/>
  <c r="CN48" i="12"/>
  <c r="CO48" i="12"/>
  <c r="CP48" i="12"/>
  <c r="CK48" i="12"/>
  <c r="CG48" i="12"/>
  <c r="CL60" i="12"/>
  <c r="CK60" i="12"/>
  <c r="CG60" i="12"/>
  <c r="CD60" i="12"/>
  <c r="CC60" i="12"/>
  <c r="CM65" i="12"/>
  <c r="CK65" i="12"/>
  <c r="CE65" i="12"/>
  <c r="CO65" i="12"/>
  <c r="CN65" i="12"/>
  <c r="CO76" i="12"/>
  <c r="CN76" i="12"/>
  <c r="CM76" i="12"/>
  <c r="CG76" i="12"/>
  <c r="CK76" i="12"/>
  <c r="CF76" i="12"/>
  <c r="CC76" i="12"/>
  <c r="CN77" i="12"/>
  <c r="CB82" i="12"/>
  <c r="CE97" i="12"/>
  <c r="CD97" i="12"/>
  <c r="CC97" i="12"/>
  <c r="CK97" i="12"/>
  <c r="CA97" i="12"/>
  <c r="CF97" i="12"/>
  <c r="CB97" i="12"/>
  <c r="CN135" i="12"/>
  <c r="CM135" i="12"/>
  <c r="CL135" i="12"/>
  <c r="CE135" i="12"/>
  <c r="D151" i="12"/>
  <c r="C151" i="12" s="1"/>
  <c r="CA14" i="12"/>
  <c r="AA14" i="12" s="1"/>
  <c r="CM35" i="12"/>
  <c r="CK35" i="12"/>
  <c r="CE35" i="12"/>
  <c r="CG35" i="12"/>
  <c r="CF35" i="12"/>
  <c r="CD35" i="12"/>
  <c r="CA35" i="12"/>
  <c r="CB63" i="12"/>
  <c r="CQ78" i="12"/>
  <c r="CN78" i="12"/>
  <c r="CL110" i="12"/>
  <c r="CK110" i="12"/>
  <c r="CE110" i="12"/>
  <c r="X110" i="12" s="1"/>
  <c r="CO110" i="12"/>
  <c r="CN110" i="12"/>
  <c r="CM132" i="12"/>
  <c r="CO148" i="12"/>
  <c r="V200" i="12"/>
  <c r="CL35" i="12"/>
  <c r="CL52" i="12"/>
  <c r="AT60" i="12"/>
  <c r="AE90" i="12"/>
  <c r="AB123" i="12"/>
  <c r="CB201" i="12"/>
  <c r="CL201" i="12"/>
  <c r="CK201" i="12"/>
  <c r="CD14" i="12"/>
  <c r="CB35" i="12"/>
  <c r="CD46" i="12"/>
  <c r="CB52" i="12"/>
  <c r="CK63" i="12"/>
  <c r="AT78" i="12"/>
  <c r="AT81" i="12"/>
  <c r="CK84" i="12"/>
  <c r="CG84" i="12"/>
  <c r="CF84" i="12"/>
  <c r="CC84" i="12"/>
  <c r="CE84" i="12"/>
  <c r="CD84" i="12"/>
  <c r="CP103" i="12"/>
  <c r="CB133" i="12"/>
  <c r="AU133" i="12" s="1"/>
  <c r="CP133" i="12"/>
  <c r="CE133" i="12"/>
  <c r="CD133" i="12"/>
  <c r="CC133" i="12"/>
  <c r="CG142" i="12"/>
  <c r="CA201" i="12"/>
  <c r="CF14" i="12"/>
  <c r="CN40" i="12"/>
  <c r="CM40" i="12"/>
  <c r="CL40" i="12"/>
  <c r="CF40" i="12"/>
  <c r="CE40" i="12"/>
  <c r="CE46" i="12"/>
  <c r="CB48" i="12"/>
  <c r="CE60" i="12"/>
  <c r="CB65" i="12"/>
  <c r="CD76" i="12"/>
  <c r="CB84" i="12"/>
  <c r="AT84" i="12" s="1"/>
  <c r="CO97" i="12"/>
  <c r="CG125" i="12"/>
  <c r="CF125" i="12"/>
  <c r="CE125" i="12"/>
  <c r="CB125" i="12"/>
  <c r="CQ125" i="12"/>
  <c r="CO125" i="12"/>
  <c r="CN125" i="12"/>
  <c r="CD135" i="12"/>
  <c r="CL142" i="12"/>
  <c r="B169" i="12"/>
  <c r="CO14" i="12"/>
  <c r="CM45" i="12"/>
  <c r="CK45" i="12"/>
  <c r="CE45" i="12"/>
  <c r="CQ45" i="12"/>
  <c r="CP45" i="12"/>
  <c r="CK46" i="12"/>
  <c r="CG52" i="12"/>
  <c r="CN63" i="12"/>
  <c r="CF73" i="12"/>
  <c r="CE73" i="12"/>
  <c r="CD73" i="12"/>
  <c r="CA73" i="12"/>
  <c r="CQ73" i="12"/>
  <c r="CO73" i="12"/>
  <c r="CP73" i="12"/>
  <c r="CK73" i="12"/>
  <c r="CM98" i="12"/>
  <c r="CL98" i="12"/>
  <c r="CK98" i="12"/>
  <c r="CD98" i="12"/>
  <c r="CP98" i="12"/>
  <c r="CN98" i="12"/>
  <c r="CF98" i="12"/>
  <c r="CQ142" i="12"/>
  <c r="CK161" i="12"/>
  <c r="CB161" i="12"/>
  <c r="CA161" i="12"/>
  <c r="AJ161" i="12" s="1"/>
  <c r="CL161" i="12"/>
  <c r="CP14" i="12"/>
  <c r="CE48" i="12"/>
  <c r="CN52" i="12"/>
  <c r="CO56" i="12"/>
  <c r="CN56" i="12"/>
  <c r="CM56" i="12"/>
  <c r="CG56" i="12"/>
  <c r="CQ56" i="12"/>
  <c r="CP56" i="12"/>
  <c r="CE56" i="12"/>
  <c r="CD56" i="12"/>
  <c r="CN60" i="12"/>
  <c r="CB62" i="12"/>
  <c r="CO63" i="12"/>
  <c r="CF65" i="12"/>
  <c r="CQ76" i="12"/>
  <c r="CM84" i="12"/>
  <c r="CL88" i="12"/>
  <c r="CP116" i="12"/>
  <c r="CO116" i="12"/>
  <c r="CN116" i="12"/>
  <c r="CK116" i="12"/>
  <c r="CD116" i="12"/>
  <c r="CG116" i="12"/>
  <c r="B118" i="12"/>
  <c r="CF116" i="12"/>
  <c r="CC116" i="12"/>
  <c r="CE116" i="12"/>
  <c r="CA116" i="12"/>
  <c r="CL133" i="12"/>
  <c r="CO135" i="12"/>
  <c r="CE147" i="12"/>
  <c r="CO36" i="12"/>
  <c r="CN36" i="12"/>
  <c r="CM36" i="12"/>
  <c r="CG36" i="12"/>
  <c r="CQ36" i="12"/>
  <c r="CK36" i="12"/>
  <c r="CF36" i="12"/>
  <c r="CQ46" i="12"/>
  <c r="CP52" i="12"/>
  <c r="CL56" i="12"/>
  <c r="CP60" i="12"/>
  <c r="CA62" i="12"/>
  <c r="CQ63" i="12"/>
  <c r="CP65" i="12"/>
  <c r="CA88" i="12"/>
  <c r="CC96" i="12"/>
  <c r="CF109" i="12"/>
  <c r="CC109" i="12"/>
  <c r="CO109" i="12"/>
  <c r="CN109" i="12"/>
  <c r="CL109" i="12"/>
  <c r="CM109" i="12"/>
  <c r="CE131" i="12"/>
  <c r="CN133" i="12"/>
  <c r="CQ135" i="12"/>
  <c r="CC145" i="12"/>
  <c r="CB145" i="12"/>
  <c r="CQ145" i="12"/>
  <c r="CM145" i="12"/>
  <c r="CF145" i="12"/>
  <c r="CL145" i="12"/>
  <c r="CG145" i="12"/>
  <c r="CD145" i="12"/>
  <c r="CP147" i="12"/>
  <c r="CA157" i="12"/>
  <c r="CA11" i="12"/>
  <c r="CA15" i="12"/>
  <c r="CD40" i="12"/>
  <c r="AT40" i="12" s="1"/>
  <c r="CA45" i="12"/>
  <c r="CQ47" i="12"/>
  <c r="CP47" i="12"/>
  <c r="CO47" i="12"/>
  <c r="CG47" i="12"/>
  <c r="CF47" i="12"/>
  <c r="CE47" i="12"/>
  <c r="CA47" i="12"/>
  <c r="AT47" i="12" s="1"/>
  <c r="CM48" i="12"/>
  <c r="CQ52" i="12"/>
  <c r="CQ60" i="12"/>
  <c r="CE62" i="12"/>
  <c r="CK64" i="12"/>
  <c r="CG64" i="12"/>
  <c r="CF64" i="12"/>
  <c r="CC64" i="12"/>
  <c r="CN64" i="12"/>
  <c r="CM64" i="12"/>
  <c r="CA64" i="12"/>
  <c r="CQ65" i="12"/>
  <c r="CF67" i="12"/>
  <c r="CL75" i="12"/>
  <c r="CB75" i="12"/>
  <c r="CL77" i="12"/>
  <c r="CK78" i="12"/>
  <c r="CP84" i="12"/>
  <c r="CB88" i="12"/>
  <c r="CD96" i="12"/>
  <c r="CA98" i="12"/>
  <c r="BY109" i="12"/>
  <c r="CL125" i="12"/>
  <c r="CO133" i="12"/>
  <c r="CK206" i="12"/>
  <c r="CL206" i="12"/>
  <c r="CK156" i="12"/>
  <c r="CB156" i="12"/>
  <c r="CA156" i="12"/>
  <c r="AJ156" i="12" s="1"/>
  <c r="CB81" i="12"/>
  <c r="CL81" i="12"/>
  <c r="CD45" i="12"/>
  <c r="CE98" i="12"/>
  <c r="CM100" i="12"/>
  <c r="CB109" i="12"/>
  <c r="CR116" i="12"/>
  <c r="CD141" i="12"/>
  <c r="CO145" i="12"/>
  <c r="CC150" i="12"/>
  <c r="CB150" i="12"/>
  <c r="AU150" i="12" s="1"/>
  <c r="CQ150" i="12"/>
  <c r="CO150" i="12"/>
  <c r="CN150" i="12"/>
  <c r="CL150" i="12"/>
  <c r="CM150" i="12"/>
  <c r="CF150" i="12"/>
  <c r="CE150" i="12"/>
  <c r="CB206" i="12"/>
  <c r="M206" i="12" s="1"/>
  <c r="CA160" i="12"/>
  <c r="AJ160" i="12" s="1"/>
  <c r="CL160" i="12"/>
  <c r="CK160" i="12"/>
  <c r="CA162" i="12"/>
  <c r="CK157" i="12"/>
  <c r="CB157" i="12"/>
  <c r="CC47" i="12"/>
  <c r="CO98" i="12"/>
  <c r="CD72" i="12"/>
  <c r="CC72" i="12"/>
  <c r="CK72" i="12"/>
  <c r="CG72" i="12"/>
  <c r="CF72" i="12"/>
  <c r="CK74" i="12"/>
  <c r="CG74" i="12"/>
  <c r="CF74" i="12"/>
  <c r="CC74" i="12"/>
  <c r="CQ74" i="12"/>
  <c r="CC80" i="12"/>
  <c r="CM96" i="12"/>
  <c r="CO100" i="12"/>
  <c r="CE109" i="12"/>
  <c r="CB134" i="12"/>
  <c r="CM141" i="12"/>
  <c r="CG146" i="12"/>
  <c r="CD146" i="12"/>
  <c r="CF146" i="12"/>
  <c r="CE146" i="12"/>
  <c r="CB146" i="12"/>
  <c r="AU146" i="12" s="1"/>
  <c r="CQ146" i="12"/>
  <c r="CD150" i="12"/>
  <c r="CL162" i="12"/>
  <c r="CB37" i="12"/>
  <c r="AT37" i="12" s="1"/>
  <c r="CQ88" i="12"/>
  <c r="CN88" i="12"/>
  <c r="CK88" i="12"/>
  <c r="CF88" i="12"/>
  <c r="CG88" i="12"/>
  <c r="CD88" i="12"/>
  <c r="CC88" i="12"/>
  <c r="CO147" i="12"/>
  <c r="CL147" i="12"/>
  <c r="CN147" i="12"/>
  <c r="CM147" i="12"/>
  <c r="CF147" i="12"/>
  <c r="CD147" i="12"/>
  <c r="CC147" i="12"/>
  <c r="CB147" i="12"/>
  <c r="AU147" i="12" s="1"/>
  <c r="CO15" i="12"/>
  <c r="CL15" i="12"/>
  <c r="CK15" i="12"/>
  <c r="CF15" i="12"/>
  <c r="CC15" i="12"/>
  <c r="CB15" i="12"/>
  <c r="CP46" i="12"/>
  <c r="CQ77" i="12"/>
  <c r="CP77" i="12"/>
  <c r="CO77" i="12"/>
  <c r="CM77" i="12"/>
  <c r="CK77" i="12"/>
  <c r="CB96" i="12"/>
  <c r="AV96" i="12" s="1"/>
  <c r="CO84" i="12"/>
  <c r="CL43" i="12"/>
  <c r="CF53" i="12"/>
  <c r="CE53" i="12"/>
  <c r="CD53" i="12"/>
  <c r="CA53" i="12"/>
  <c r="AT53" i="12" s="1"/>
  <c r="CQ53" i="12"/>
  <c r="CN53" i="12"/>
  <c r="CM53" i="12"/>
  <c r="CG67" i="12"/>
  <c r="CB69" i="12"/>
  <c r="AT69" i="12" s="1"/>
  <c r="CC73" i="12"/>
  <c r="CE96" i="12"/>
  <c r="CC100" i="12"/>
  <c r="CQ132" i="12"/>
  <c r="CL132" i="12"/>
  <c r="CP132" i="12"/>
  <c r="CQ133" i="12"/>
  <c r="CP148" i="12"/>
  <c r="CQ148" i="12"/>
  <c r="CN148" i="12"/>
  <c r="CE148" i="12"/>
  <c r="CM148" i="12"/>
  <c r="CL148" i="12"/>
  <c r="CC11" i="12"/>
  <c r="CK40" i="12"/>
  <c r="CC45" i="12"/>
  <c r="CL47" i="12"/>
  <c r="CB47" i="12"/>
  <c r="CB56" i="12"/>
  <c r="AT56" i="12" s="1"/>
  <c r="CL64" i="12"/>
  <c r="CB64" i="12"/>
  <c r="CK67" i="12"/>
  <c r="CM78" i="12"/>
  <c r="CM85" i="12"/>
  <c r="CK85" i="12"/>
  <c r="CE85" i="12"/>
  <c r="CQ85" i="12"/>
  <c r="CO85" i="12"/>
  <c r="CP85" i="12"/>
  <c r="CG85" i="12"/>
  <c r="CF85" i="12"/>
  <c r="CM88" i="12"/>
  <c r="CC98" i="12"/>
  <c r="CL100" i="12"/>
  <c r="CC56" i="12"/>
  <c r="CB61" i="12"/>
  <c r="AT61" i="12" s="1"/>
  <c r="CL61" i="12"/>
  <c r="CK62" i="12"/>
  <c r="CM67" i="12"/>
  <c r="CM73" i="12"/>
  <c r="CB77" i="12"/>
  <c r="CO78" i="12"/>
  <c r="CK96" i="12"/>
  <c r="CE11" i="12"/>
  <c r="CF45" i="12"/>
  <c r="CN73" i="12"/>
  <c r="CP78" i="12"/>
  <c r="CL85" i="12"/>
  <c r="CP88" i="12"/>
  <c r="CL96" i="12"/>
  <c r="CD109" i="12"/>
  <c r="CR117" i="12"/>
  <c r="CQ117" i="12"/>
  <c r="CP117" i="12"/>
  <c r="CM117" i="12"/>
  <c r="CF117" i="12"/>
  <c r="CN117" i="12"/>
  <c r="CO117" i="12"/>
  <c r="CK117" i="12"/>
  <c r="CH117" i="12"/>
  <c r="CL141" i="12"/>
  <c r="CP145" i="12"/>
  <c r="CP15" i="12"/>
  <c r="CC36" i="12"/>
  <c r="CQ40" i="12"/>
  <c r="CG45" i="12"/>
  <c r="CD47" i="12"/>
  <c r="CK56" i="12"/>
  <c r="CM62" i="12"/>
  <c r="CE64" i="12"/>
  <c r="CQ68" i="12"/>
  <c r="CN68" i="12"/>
  <c r="CO68" i="12"/>
  <c r="CM68" i="12"/>
  <c r="CF68" i="12"/>
  <c r="CE68" i="12"/>
  <c r="AT68" i="12" s="1"/>
  <c r="CC12" i="12"/>
  <c r="CB12" i="12"/>
  <c r="CA12" i="12"/>
  <c r="AA12" i="12" s="1"/>
  <c r="CD36" i="12"/>
  <c r="CB38" i="12"/>
  <c r="AT38" i="12" s="1"/>
  <c r="AT41" i="12"/>
  <c r="CN45" i="12"/>
  <c r="CK47" i="12"/>
  <c r="CC53" i="12"/>
  <c r="CM55" i="12"/>
  <c r="CK55" i="12"/>
  <c r="CE55" i="12"/>
  <c r="CD55" i="12"/>
  <c r="CC55" i="12"/>
  <c r="CQ57" i="12"/>
  <c r="CP57" i="12"/>
  <c r="CO57" i="12"/>
  <c r="CN57" i="12"/>
  <c r="CO64" i="12"/>
  <c r="CE77" i="12"/>
  <c r="CA85" i="12"/>
  <c r="CN96" i="12"/>
  <c r="CA101" i="12"/>
  <c r="AV101" i="12" s="1"/>
  <c r="CO101" i="12"/>
  <c r="CP101" i="12"/>
  <c r="CM101" i="12"/>
  <c r="CL101" i="12"/>
  <c r="CA117" i="12"/>
  <c r="CD132" i="12"/>
  <c r="CC148" i="12"/>
  <c r="CG150" i="12"/>
  <c r="CL163" i="12"/>
  <c r="CB163" i="12"/>
  <c r="AJ163" i="12" s="1"/>
  <c r="CD52" i="12"/>
  <c r="CC52" i="12"/>
  <c r="CM52" i="12"/>
  <c r="CK52" i="12"/>
  <c r="CE52" i="12"/>
  <c r="CA52" i="12"/>
  <c r="CL76" i="12"/>
  <c r="CB76" i="12"/>
  <c r="CL168" i="12"/>
  <c r="CB168" i="12"/>
  <c r="AJ168" i="12" s="1"/>
  <c r="CK168" i="12"/>
  <c r="CF52" i="12"/>
  <c r="CD62" i="12"/>
  <c r="CC62" i="12"/>
  <c r="CQ62" i="12"/>
  <c r="CP62" i="12"/>
  <c r="CQ67" i="12"/>
  <c r="CP67" i="12"/>
  <c r="CO67" i="12"/>
  <c r="CE67" i="12"/>
  <c r="CD67" i="12"/>
  <c r="CC67" i="12"/>
  <c r="CQ131" i="12"/>
  <c r="CP131" i="12"/>
  <c r="CM131" i="12"/>
  <c r="CD131" i="12"/>
  <c r="CN131" i="12"/>
  <c r="CF131" i="12"/>
  <c r="CL131" i="12"/>
  <c r="CG131" i="12"/>
  <c r="CC131" i="12"/>
  <c r="CB131" i="12"/>
  <c r="CP11" i="12"/>
  <c r="CO11" i="12"/>
  <c r="CN11" i="12"/>
  <c r="CK11" i="12"/>
  <c r="CM11" i="12"/>
  <c r="CL11" i="12"/>
  <c r="CL45" i="12"/>
  <c r="CP63" i="12"/>
  <c r="CA67" i="12"/>
  <c r="CL73" i="12"/>
  <c r="CP100" i="12"/>
  <c r="CK100" i="12"/>
  <c r="CD100" i="12"/>
  <c r="CF100" i="12"/>
  <c r="CE100" i="12"/>
  <c r="CB100" i="12"/>
  <c r="CA100" i="12"/>
  <c r="AV100" i="12" s="1"/>
  <c r="CG141" i="12"/>
  <c r="CF141" i="12"/>
  <c r="CE141" i="12"/>
  <c r="CB141" i="12"/>
  <c r="CQ141" i="12"/>
  <c r="CP141" i="12"/>
  <c r="CG147" i="12"/>
  <c r="CB11" i="12"/>
  <c r="CD15" i="12"/>
  <c r="CB45" i="12"/>
  <c r="CF62" i="12"/>
  <c r="CQ84" i="12"/>
  <c r="CE88" i="12"/>
  <c r="CB98" i="12"/>
  <c r="CE145" i="12"/>
  <c r="CE15" i="12"/>
  <c r="AT50" i="12"/>
  <c r="CG62" i="12"/>
  <c r="CG73" i="12"/>
  <c r="CA77" i="12"/>
  <c r="AT77" i="12" s="1"/>
  <c r="CG80" i="12"/>
  <c r="CF80" i="12"/>
  <c r="CD80" i="12"/>
  <c r="CE80" i="12"/>
  <c r="CB80" i="12"/>
  <c r="CA80" i="12"/>
  <c r="CF96" i="12"/>
  <c r="CQ116" i="12"/>
  <c r="CF134" i="12"/>
  <c r="CE134" i="12"/>
  <c r="CD134" i="12"/>
  <c r="CO134" i="12"/>
  <c r="CQ134" i="12"/>
  <c r="CP134" i="12"/>
  <c r="CM134" i="12"/>
  <c r="CL134" i="12"/>
  <c r="CC141" i="12"/>
  <c r="CN145" i="12"/>
  <c r="CD11" i="12"/>
  <c r="CM15" i="12"/>
  <c r="CA36" i="12"/>
  <c r="CO40" i="12"/>
  <c r="CB162" i="12"/>
  <c r="CQ38" i="12"/>
  <c r="CN38" i="12"/>
  <c r="CD38" i="12"/>
  <c r="CC38" i="12"/>
  <c r="CP40" i="12"/>
  <c r="CF56" i="12"/>
  <c r="CD64" i="12"/>
  <c r="CC77" i="12"/>
  <c r="CB132" i="12"/>
  <c r="CL51" i="12"/>
  <c r="CE36" i="12"/>
  <c r="CK44" i="12"/>
  <c r="CG44" i="12"/>
  <c r="CF44" i="12"/>
  <c r="CC44" i="12"/>
  <c r="CP44" i="12"/>
  <c r="CO44" i="12"/>
  <c r="CN44" i="12"/>
  <c r="CE44" i="12"/>
  <c r="CD44" i="12"/>
  <c r="AT44" i="12" s="1"/>
  <c r="CO45" i="12"/>
  <c r="CM47" i="12"/>
  <c r="CG53" i="12"/>
  <c r="CO62" i="12"/>
  <c r="CP64" i="12"/>
  <c r="CL68" i="12"/>
  <c r="CF77" i="12"/>
  <c r="CL80" i="12"/>
  <c r="CD82" i="12"/>
  <c r="CC82" i="12"/>
  <c r="CQ82" i="12"/>
  <c r="CO82" i="12"/>
  <c r="CN82" i="12"/>
  <c r="CB85" i="12"/>
  <c r="CL87" i="12"/>
  <c r="CB87" i="12"/>
  <c r="CO96" i="12"/>
  <c r="CE132" i="12"/>
  <c r="CG134" i="12"/>
  <c r="C137" i="12"/>
  <c r="A236" i="12" s="1"/>
  <c r="CO141" i="12"/>
  <c r="CD148" i="12"/>
  <c r="CP150" i="12"/>
  <c r="CF43" i="12"/>
  <c r="CE43" i="12"/>
  <c r="CD43" i="12"/>
  <c r="CA43" i="12"/>
  <c r="CL67" i="12"/>
  <c r="CB72" i="12"/>
  <c r="AT72" i="12" s="1"/>
  <c r="CQ87" i="12"/>
  <c r="CP87" i="12"/>
  <c r="CO87" i="12"/>
  <c r="CC124" i="12"/>
  <c r="CB124" i="12"/>
  <c r="CA124" i="12"/>
  <c r="CP124" i="12"/>
  <c r="AT51" i="12"/>
  <c r="CL55" i="12"/>
  <c r="CQ58" i="12"/>
  <c r="CN58" i="12"/>
  <c r="CM75" i="12"/>
  <c r="CK75" i="12"/>
  <c r="CE75" i="12"/>
  <c r="CF83" i="12"/>
  <c r="CE83" i="12"/>
  <c r="CD83" i="12"/>
  <c r="CA83" i="12"/>
  <c r="AT83" i="12" s="1"/>
  <c r="CA87" i="12"/>
  <c r="CP99" i="12"/>
  <c r="CO99" i="12"/>
  <c r="CL99" i="12"/>
  <c r="CE102" i="12"/>
  <c r="CD102" i="12"/>
  <c r="CC102" i="12"/>
  <c r="AV102" i="12" s="1"/>
  <c r="CF124" i="12"/>
  <c r="CN130" i="12"/>
  <c r="CM130" i="12"/>
  <c r="CL130" i="12"/>
  <c r="CE130" i="12"/>
  <c r="AU130" i="12" s="1"/>
  <c r="CK207" i="12"/>
  <c r="CP111" i="12"/>
  <c r="CO111" i="12"/>
  <c r="CN111" i="12"/>
  <c r="CD111" i="12"/>
  <c r="CB138" i="12"/>
  <c r="CP138" i="12"/>
  <c r="CQ37" i="12"/>
  <c r="CP37" i="12"/>
  <c r="CO37" i="12"/>
  <c r="CD42" i="12"/>
  <c r="CC42" i="12"/>
  <c r="AT42" i="12" s="1"/>
  <c r="CC43" i="12"/>
  <c r="CK54" i="12"/>
  <c r="CG54" i="12"/>
  <c r="CF54" i="12"/>
  <c r="CC54" i="12"/>
  <c r="CA58" i="12"/>
  <c r="AT58" i="12" s="1"/>
  <c r="CB71" i="12"/>
  <c r="AT71" i="12" s="1"/>
  <c r="CA75" i="12"/>
  <c r="CA111" i="12"/>
  <c r="X111" i="12" s="1"/>
  <c r="CG124" i="12"/>
  <c r="CB200" i="12"/>
  <c r="CL207" i="12"/>
  <c r="CL158" i="12"/>
  <c r="CB158" i="12"/>
  <c r="CM28" i="12"/>
  <c r="CC28" i="12"/>
  <c r="CB55" i="12"/>
  <c r="AT55" i="12" s="1"/>
  <c r="CO66" i="12"/>
  <c r="CN66" i="12"/>
  <c r="CM66" i="12"/>
  <c r="CG66" i="12"/>
  <c r="AT66" i="12" s="1"/>
  <c r="CA28" i="12"/>
  <c r="Z28" i="12" s="1"/>
  <c r="CG43" i="12"/>
  <c r="CO86" i="12"/>
  <c r="CN86" i="12"/>
  <c r="CM86" i="12"/>
  <c r="CG86" i="12"/>
  <c r="AT86" i="12" s="1"/>
  <c r="CC87" i="12"/>
  <c r="CK124" i="12"/>
  <c r="E140" i="12"/>
  <c r="CC138" i="12"/>
  <c r="CB149" i="12"/>
  <c r="AU149" i="12" s="1"/>
  <c r="CA158" i="12"/>
  <c r="CK200" i="12"/>
  <c r="CB13" i="12"/>
  <c r="CC13" i="12"/>
  <c r="CL157" i="9"/>
  <c r="CB157" i="9"/>
  <c r="CK157" i="9"/>
  <c r="CA157" i="9"/>
  <c r="AA12" i="9"/>
  <c r="CC150" i="9"/>
  <c r="CB150" i="9"/>
  <c r="CP150" i="9"/>
  <c r="CN150" i="9"/>
  <c r="CO150" i="9"/>
  <c r="CD150" i="9"/>
  <c r="CQ150" i="9"/>
  <c r="CM150" i="9"/>
  <c r="CG150" i="9"/>
  <c r="CF150" i="9"/>
  <c r="CE150" i="9"/>
  <c r="CL150" i="9"/>
  <c r="AT67" i="9"/>
  <c r="CB37" i="9"/>
  <c r="CL37" i="9"/>
  <c r="AT40" i="9"/>
  <c r="CD42" i="9"/>
  <c r="CC42" i="9"/>
  <c r="CP42" i="9"/>
  <c r="CO42" i="9"/>
  <c r="CQ42" i="9"/>
  <c r="CF42" i="9"/>
  <c r="CE42" i="9"/>
  <c r="CA42" i="9"/>
  <c r="CA61" i="9"/>
  <c r="AT61" i="9" s="1"/>
  <c r="CN61" i="9"/>
  <c r="CM61" i="9"/>
  <c r="CC61" i="9"/>
  <c r="CF61" i="9"/>
  <c r="CE61" i="9"/>
  <c r="CQ136" i="9"/>
  <c r="CP136" i="9"/>
  <c r="CC136" i="9"/>
  <c r="CB136" i="9"/>
  <c r="AU136" i="9" s="1"/>
  <c r="CD136" i="9"/>
  <c r="CO136" i="9"/>
  <c r="CN136" i="9"/>
  <c r="C139" i="9"/>
  <c r="CB54" i="9"/>
  <c r="CL54" i="9"/>
  <c r="CD11" i="9"/>
  <c r="CA28" i="9"/>
  <c r="CD61" i="9"/>
  <c r="CK11" i="9"/>
  <c r="CB28" i="9"/>
  <c r="CB39" i="9"/>
  <c r="AT39" i="9" s="1"/>
  <c r="CK42" i="9"/>
  <c r="CG61" i="9"/>
  <c r="CB87" i="9"/>
  <c r="CL87" i="9"/>
  <c r="CL11" i="9"/>
  <c r="CC28" i="9"/>
  <c r="CQ50" i="9"/>
  <c r="CK61" i="9"/>
  <c r="CA65" i="9"/>
  <c r="AE90" i="9"/>
  <c r="CF97" i="9"/>
  <c r="AU132" i="9"/>
  <c r="CF136" i="9"/>
  <c r="CD145" i="9"/>
  <c r="CB201" i="9"/>
  <c r="CL201" i="9"/>
  <c r="CK201" i="9"/>
  <c r="CA201" i="9"/>
  <c r="V201" i="9" s="1"/>
  <c r="CK28" i="9"/>
  <c r="CM42" i="9"/>
  <c r="CA51" i="9"/>
  <c r="AT51" i="9" s="1"/>
  <c r="CN51" i="9"/>
  <c r="CM51" i="9"/>
  <c r="CG51" i="9"/>
  <c r="CF51" i="9"/>
  <c r="CD51" i="9"/>
  <c r="CC51" i="9"/>
  <c r="CL61" i="9"/>
  <c r="CB65" i="9"/>
  <c r="CA71" i="9"/>
  <c r="AT71" i="9" s="1"/>
  <c r="CN71" i="9"/>
  <c r="CM71" i="9"/>
  <c r="CQ71" i="9"/>
  <c r="CP71" i="9"/>
  <c r="CP97" i="9"/>
  <c r="CK116" i="9"/>
  <c r="CG136" i="9"/>
  <c r="CO76" i="9"/>
  <c r="CN76" i="9"/>
  <c r="CM76" i="9"/>
  <c r="CA76" i="9"/>
  <c r="AT76" i="9" s="1"/>
  <c r="CK76" i="9"/>
  <c r="CG76" i="9"/>
  <c r="CF76" i="9"/>
  <c r="CQ76" i="9"/>
  <c r="CP76" i="9"/>
  <c r="CP11" i="9"/>
  <c r="CO11" i="9"/>
  <c r="CN11" i="9"/>
  <c r="CA11" i="9"/>
  <c r="CC11" i="9"/>
  <c r="CB11" i="9"/>
  <c r="CF11" i="9"/>
  <c r="CE11" i="9"/>
  <c r="CC76" i="9"/>
  <c r="CC145" i="9"/>
  <c r="CB145" i="9"/>
  <c r="AU145" i="9" s="1"/>
  <c r="CP145" i="9"/>
  <c r="CN145" i="9"/>
  <c r="CO145" i="9"/>
  <c r="CQ145" i="9"/>
  <c r="CM145" i="9"/>
  <c r="CG145" i="9"/>
  <c r="CF145" i="9"/>
  <c r="CG42" i="9"/>
  <c r="CL58" i="9"/>
  <c r="CB58" i="9"/>
  <c r="CD76" i="9"/>
  <c r="CA97" i="9"/>
  <c r="CA116" i="9"/>
  <c r="CE76" i="9"/>
  <c r="CE136" i="9"/>
  <c r="CQ143" i="9"/>
  <c r="CD143" i="9"/>
  <c r="CC143" i="9"/>
  <c r="CG143" i="9"/>
  <c r="CL143" i="9"/>
  <c r="CF143" i="9"/>
  <c r="CL80" i="9"/>
  <c r="CK80" i="9"/>
  <c r="CM80" i="9"/>
  <c r="CG80" i="9"/>
  <c r="CF80" i="9"/>
  <c r="CB80" i="9"/>
  <c r="AT80" i="9" s="1"/>
  <c r="CD80" i="9"/>
  <c r="CC80" i="9"/>
  <c r="CD116" i="9"/>
  <c r="CK12" i="9"/>
  <c r="CF12" i="9"/>
  <c r="CL12" i="9"/>
  <c r="CN12" i="9"/>
  <c r="CM12" i="9"/>
  <c r="CE12" i="9"/>
  <c r="CL28" i="9"/>
  <c r="CN42" i="9"/>
  <c r="CQ48" i="9"/>
  <c r="CE48" i="9"/>
  <c r="CD48" i="9"/>
  <c r="AT48" i="9" s="1"/>
  <c r="CP48" i="9"/>
  <c r="CK48" i="9"/>
  <c r="CM48" i="9"/>
  <c r="CG48" i="9"/>
  <c r="CF48" i="9"/>
  <c r="CO61" i="9"/>
  <c r="CP65" i="9"/>
  <c r="CL67" i="9"/>
  <c r="CL136" i="9"/>
  <c r="C141" i="9"/>
  <c r="D151" i="9"/>
  <c r="C151" i="9" s="1"/>
  <c r="CB143" i="9"/>
  <c r="AU143" i="9" s="1"/>
  <c r="CL145" i="9"/>
  <c r="CF43" i="9"/>
  <c r="CE43" i="9"/>
  <c r="CD43" i="9"/>
  <c r="CQ43" i="9"/>
  <c r="CA43" i="9"/>
  <c r="CP43" i="9"/>
  <c r="CP61" i="9"/>
  <c r="CB77" i="9"/>
  <c r="AT77" i="9" s="1"/>
  <c r="CL77" i="9"/>
  <c r="CM98" i="9"/>
  <c r="CL98" i="9"/>
  <c r="CK98" i="9"/>
  <c r="CB98" i="9"/>
  <c r="CA98" i="9"/>
  <c r="CN98" i="9"/>
  <c r="CF98" i="9"/>
  <c r="CQ116" i="9"/>
  <c r="CM136" i="9"/>
  <c r="CG146" i="9"/>
  <c r="CF146" i="9"/>
  <c r="CE146" i="9"/>
  <c r="CQ146" i="9"/>
  <c r="CC146" i="9"/>
  <c r="CB146" i="9"/>
  <c r="AU146" i="9" s="1"/>
  <c r="CP146" i="9"/>
  <c r="CO146" i="9"/>
  <c r="CP148" i="9"/>
  <c r="CQ148" i="9"/>
  <c r="CD148" i="9"/>
  <c r="CB148" i="9"/>
  <c r="CC148" i="9"/>
  <c r="CG148" i="9"/>
  <c r="CN148" i="9"/>
  <c r="CM148" i="9"/>
  <c r="CL148" i="9"/>
  <c r="CF148" i="9"/>
  <c r="CB169" i="9"/>
  <c r="CA169" i="9"/>
  <c r="AJ169" i="9" s="1"/>
  <c r="CL169" i="9"/>
  <c r="CK169" i="9"/>
  <c r="CO36" i="9"/>
  <c r="CN36" i="9"/>
  <c r="CM36" i="9"/>
  <c r="CA36" i="9"/>
  <c r="CD36" i="9"/>
  <c r="CC36" i="9"/>
  <c r="CB36" i="9"/>
  <c r="CQ36" i="9"/>
  <c r="CL48" i="9"/>
  <c r="CQ61" i="9"/>
  <c r="CO66" i="9"/>
  <c r="CN66" i="9"/>
  <c r="CM66" i="9"/>
  <c r="CA66" i="9"/>
  <c r="CQ66" i="9"/>
  <c r="CP66" i="9"/>
  <c r="CF66" i="9"/>
  <c r="CD66" i="9"/>
  <c r="CC66" i="9"/>
  <c r="CF73" i="9"/>
  <c r="CE73" i="9"/>
  <c r="CD73" i="9"/>
  <c r="CQ73" i="9"/>
  <c r="CP73" i="9"/>
  <c r="CO73" i="9"/>
  <c r="CN73" i="9"/>
  <c r="CG73" i="9"/>
  <c r="CK73" i="9"/>
  <c r="CC73" i="9"/>
  <c r="CC98" i="9"/>
  <c r="C130" i="9"/>
  <c r="E140" i="9"/>
  <c r="CG137" i="9"/>
  <c r="CF137" i="9"/>
  <c r="CQ137" i="9"/>
  <c r="CD137" i="9"/>
  <c r="CC137" i="9"/>
  <c r="CB137" i="9"/>
  <c r="AU137" i="9" s="1"/>
  <c r="CM137" i="9"/>
  <c r="CL137" i="9"/>
  <c r="CE137" i="9"/>
  <c r="CM143" i="9"/>
  <c r="CL60" i="9"/>
  <c r="CK60" i="9"/>
  <c r="CO60" i="9"/>
  <c r="CN60" i="9"/>
  <c r="CM60" i="9"/>
  <c r="CG60" i="9"/>
  <c r="CF60" i="9"/>
  <c r="CD62" i="9"/>
  <c r="CC62" i="9"/>
  <c r="CP62" i="9"/>
  <c r="CO62" i="9"/>
  <c r="CM62" i="9"/>
  <c r="CK62" i="9"/>
  <c r="CA62" i="9"/>
  <c r="CF62" i="9"/>
  <c r="CE62" i="9"/>
  <c r="CQ68" i="9"/>
  <c r="CE68" i="9"/>
  <c r="CD68" i="9"/>
  <c r="CF68" i="9"/>
  <c r="CC68" i="9"/>
  <c r="CP68" i="9"/>
  <c r="CN80" i="9"/>
  <c r="CD98" i="9"/>
  <c r="X111" i="9"/>
  <c r="CR117" i="9"/>
  <c r="CQ117" i="9"/>
  <c r="CP117" i="9"/>
  <c r="CE117" i="9"/>
  <c r="CD117" i="9"/>
  <c r="CA117" i="9"/>
  <c r="CF117" i="9"/>
  <c r="CC117" i="9"/>
  <c r="CN143" i="9"/>
  <c r="CK170" i="9"/>
  <c r="CB170" i="9"/>
  <c r="CA170" i="9"/>
  <c r="CL170" i="9"/>
  <c r="CL163" i="9"/>
  <c r="CA163" i="9"/>
  <c r="CK163" i="9"/>
  <c r="CB163" i="9"/>
  <c r="CB76" i="9"/>
  <c r="CB42" i="9"/>
  <c r="CC43" i="9"/>
  <c r="CB133" i="9"/>
  <c r="CO133" i="9"/>
  <c r="CN133" i="9"/>
  <c r="CL133" i="9"/>
  <c r="CG133" i="9"/>
  <c r="CD133" i="9"/>
  <c r="CC133" i="9"/>
  <c r="CE148" i="9"/>
  <c r="CG43" i="9"/>
  <c r="CQ57" i="9"/>
  <c r="CP57" i="9"/>
  <c r="CO57" i="9"/>
  <c r="CC57" i="9"/>
  <c r="CA57" i="9"/>
  <c r="CN57" i="9"/>
  <c r="CM57" i="9"/>
  <c r="CP98" i="9"/>
  <c r="CM146" i="9"/>
  <c r="CG66" i="9"/>
  <c r="CB88" i="9"/>
  <c r="CA96" i="9"/>
  <c r="CN96" i="9"/>
  <c r="CM96" i="9"/>
  <c r="CL96" i="9"/>
  <c r="CK96" i="9"/>
  <c r="CF96" i="9"/>
  <c r="CB96" i="9"/>
  <c r="CO96" i="9"/>
  <c r="CE96" i="9"/>
  <c r="CB101" i="9"/>
  <c r="CC124" i="9"/>
  <c r="CB124" i="9"/>
  <c r="CA124" i="9"/>
  <c r="CO124" i="9"/>
  <c r="CN124" i="9"/>
  <c r="CD124" i="9"/>
  <c r="CP124" i="9"/>
  <c r="CM124" i="9"/>
  <c r="CQ124" i="9"/>
  <c r="CL124" i="9"/>
  <c r="CB138" i="9"/>
  <c r="CO138" i="9"/>
  <c r="CN138" i="9"/>
  <c r="CQ138" i="9"/>
  <c r="CP138" i="9"/>
  <c r="CF138" i="9"/>
  <c r="CE138" i="9"/>
  <c r="CD138" i="9"/>
  <c r="CC138" i="9"/>
  <c r="CN146" i="9"/>
  <c r="CL149" i="9"/>
  <c r="CF149" i="9"/>
  <c r="CG149" i="9"/>
  <c r="CN149" i="9"/>
  <c r="CM149" i="9"/>
  <c r="CE149" i="9"/>
  <c r="CP149" i="9"/>
  <c r="CO149" i="9"/>
  <c r="CF41" i="9"/>
  <c r="CL45" i="9"/>
  <c r="CQ62" i="9"/>
  <c r="CK66" i="9"/>
  <c r="CQ131" i="9"/>
  <c r="CP131" i="9"/>
  <c r="CC131" i="9"/>
  <c r="CB131" i="9"/>
  <c r="CF131" i="9"/>
  <c r="CE131" i="9"/>
  <c r="CD131" i="9"/>
  <c r="CL162" i="9"/>
  <c r="CB162" i="9"/>
  <c r="CK162" i="9"/>
  <c r="CL36" i="9"/>
  <c r="CM43" i="9"/>
  <c r="CA50" i="9"/>
  <c r="CD57" i="9"/>
  <c r="CF63" i="9"/>
  <c r="CE63" i="9"/>
  <c r="CD63" i="9"/>
  <c r="CQ63" i="9"/>
  <c r="CN63" i="9"/>
  <c r="CA63" i="9"/>
  <c r="CK68" i="9"/>
  <c r="CB81" i="9"/>
  <c r="CL81" i="9"/>
  <c r="CF88" i="9"/>
  <c r="CC96" i="9"/>
  <c r="CE102" i="9"/>
  <c r="CD102" i="9"/>
  <c r="CC102" i="9"/>
  <c r="CM102" i="9"/>
  <c r="CF102" i="9"/>
  <c r="CB102" i="9"/>
  <c r="CE124" i="9"/>
  <c r="CF133" i="9"/>
  <c r="CB149" i="9"/>
  <c r="CA207" i="9"/>
  <c r="CL207" i="9"/>
  <c r="CK207" i="9"/>
  <c r="CB207" i="9"/>
  <c r="CP36" i="9"/>
  <c r="CN43" i="9"/>
  <c r="CE57" i="9"/>
  <c r="CE60" i="9"/>
  <c r="CL68" i="9"/>
  <c r="CB74" i="9"/>
  <c r="CD96" i="9"/>
  <c r="CN117" i="9"/>
  <c r="CF124" i="9"/>
  <c r="CM133" i="9"/>
  <c r="CG138" i="9"/>
  <c r="CC149" i="9"/>
  <c r="CA158" i="9"/>
  <c r="CB72" i="9"/>
  <c r="CL72" i="9"/>
  <c r="CE97" i="9"/>
  <c r="CD97" i="9"/>
  <c r="CC97" i="9"/>
  <c r="CO97" i="9"/>
  <c r="CN97" i="9"/>
  <c r="CM97" i="9"/>
  <c r="CL97" i="9"/>
  <c r="CK97" i="9"/>
  <c r="CM65" i="9"/>
  <c r="CK65" i="9"/>
  <c r="CE65" i="9"/>
  <c r="CD65" i="9"/>
  <c r="CC65" i="9"/>
  <c r="CO65" i="9"/>
  <c r="CN65" i="9"/>
  <c r="CG65" i="9"/>
  <c r="CF65" i="9"/>
  <c r="CP116" i="9"/>
  <c r="CO116" i="9"/>
  <c r="CN116" i="9"/>
  <c r="CC116" i="9"/>
  <c r="CM116" i="9"/>
  <c r="CH116" i="9"/>
  <c r="CG116" i="9"/>
  <c r="CF116" i="9"/>
  <c r="CE116" i="9"/>
  <c r="CL73" i="9"/>
  <c r="CB73" i="9"/>
  <c r="CQ88" i="9"/>
  <c r="CE88" i="9"/>
  <c r="CD88" i="9"/>
  <c r="CO88" i="9"/>
  <c r="CA88" i="9"/>
  <c r="CN88" i="9"/>
  <c r="CM88" i="9"/>
  <c r="CA101" i="9"/>
  <c r="CN101" i="9"/>
  <c r="CM101" i="9"/>
  <c r="CF101" i="9"/>
  <c r="CE101" i="9"/>
  <c r="CD101" i="9"/>
  <c r="CO101" i="9"/>
  <c r="CL101" i="9"/>
  <c r="CK101" i="9"/>
  <c r="CC101" i="9"/>
  <c r="CA41" i="9"/>
  <c r="CN41" i="9"/>
  <c r="CM41" i="9"/>
  <c r="CP41" i="9"/>
  <c r="CO41" i="9"/>
  <c r="CE41" i="9"/>
  <c r="CD41" i="9"/>
  <c r="CC41" i="9"/>
  <c r="CB66" i="9"/>
  <c r="CO98" i="9"/>
  <c r="CL146" i="9"/>
  <c r="CB206" i="9"/>
  <c r="CA206" i="9"/>
  <c r="M206" i="9" s="1"/>
  <c r="CF36" i="9"/>
  <c r="CM45" i="9"/>
  <c r="CK45" i="9"/>
  <c r="CG45" i="9"/>
  <c r="CE45" i="9"/>
  <c r="CD45" i="9"/>
  <c r="CC45" i="9"/>
  <c r="CB45" i="9"/>
  <c r="AT45" i="9" s="1"/>
  <c r="CL50" i="9"/>
  <c r="CK50" i="9"/>
  <c r="CE50" i="9"/>
  <c r="CD50" i="9"/>
  <c r="CM55" i="9"/>
  <c r="CK55" i="9"/>
  <c r="CO55" i="9"/>
  <c r="CN55" i="9"/>
  <c r="CG55" i="9"/>
  <c r="CC55" i="9"/>
  <c r="CE66" i="9"/>
  <c r="CA73" i="9"/>
  <c r="CP137" i="9"/>
  <c r="CO148" i="9"/>
  <c r="CG36" i="9"/>
  <c r="CB41" i="9"/>
  <c r="CK43" i="9"/>
  <c r="CL57" i="9"/>
  <c r="CM73" i="9"/>
  <c r="CA81" i="9"/>
  <c r="CN81" i="9"/>
  <c r="CM81" i="9"/>
  <c r="CF81" i="9"/>
  <c r="CE81" i="9"/>
  <c r="CD81" i="9"/>
  <c r="CC81" i="9"/>
  <c r="CP99" i="9"/>
  <c r="CO99" i="9"/>
  <c r="CB99" i="9"/>
  <c r="CA99" i="9"/>
  <c r="CN99" i="9"/>
  <c r="CM99" i="9"/>
  <c r="CE99" i="9"/>
  <c r="CL99" i="9"/>
  <c r="CK99" i="9"/>
  <c r="CF99" i="9"/>
  <c r="CK206" i="9"/>
  <c r="CK36" i="9"/>
  <c r="CL43" i="9"/>
  <c r="CC60" i="9"/>
  <c r="AT60" i="9" s="1"/>
  <c r="CG68" i="9"/>
  <c r="CC88" i="9"/>
  <c r="CE133" i="9"/>
  <c r="CL206" i="9"/>
  <c r="CG41" i="9"/>
  <c r="CD60" i="9"/>
  <c r="CO71" i="9"/>
  <c r="CM117" i="9"/>
  <c r="CL41" i="9"/>
  <c r="CO43" i="9"/>
  <c r="CF45" i="9"/>
  <c r="CC50" i="9"/>
  <c r="CB55" i="9"/>
  <c r="AT55" i="9" s="1"/>
  <c r="CF57" i="9"/>
  <c r="CP60" i="9"/>
  <c r="CM68" i="9"/>
  <c r="CL70" i="9"/>
  <c r="CK70" i="9"/>
  <c r="CQ70" i="9"/>
  <c r="CP70" i="9"/>
  <c r="CO70" i="9"/>
  <c r="CF70" i="9"/>
  <c r="CC70" i="9"/>
  <c r="CB70" i="9"/>
  <c r="CA70" i="9"/>
  <c r="AT70" i="9" s="1"/>
  <c r="CQ78" i="9"/>
  <c r="CE78" i="9"/>
  <c r="CD78" i="9"/>
  <c r="CL78" i="9"/>
  <c r="CK78" i="9"/>
  <c r="CG78" i="9"/>
  <c r="CF78" i="9"/>
  <c r="AT78" i="9" s="1"/>
  <c r="CK81" i="9"/>
  <c r="CK88" i="9"/>
  <c r="CP96" i="9"/>
  <c r="CC99" i="9"/>
  <c r="CO117" i="9"/>
  <c r="CG124" i="9"/>
  <c r="CG131" i="9"/>
  <c r="CP133" i="9"/>
  <c r="CL138" i="9"/>
  <c r="CD149" i="9"/>
  <c r="CB158" i="9"/>
  <c r="CA162" i="9"/>
  <c r="CD52" i="9"/>
  <c r="AT52" i="9" s="1"/>
  <c r="CC52" i="9"/>
  <c r="CP52" i="9"/>
  <c r="CO52" i="9"/>
  <c r="CQ52" i="9"/>
  <c r="CK52" i="9"/>
  <c r="CL56" i="9"/>
  <c r="CO75" i="9"/>
  <c r="CQ87" i="9"/>
  <c r="CP87" i="9"/>
  <c r="CO87" i="9"/>
  <c r="CC87" i="9"/>
  <c r="CN87" i="9"/>
  <c r="CM87" i="9"/>
  <c r="CE87" i="9"/>
  <c r="CL110" i="9"/>
  <c r="CK110" i="9"/>
  <c r="BY110" i="9"/>
  <c r="CF110" i="9"/>
  <c r="CE110" i="9"/>
  <c r="CK161" i="9"/>
  <c r="CB161" i="9"/>
  <c r="CA161" i="9"/>
  <c r="CQ37" i="9"/>
  <c r="CP37" i="9"/>
  <c r="CO37" i="9"/>
  <c r="CC37" i="9"/>
  <c r="CN37" i="9"/>
  <c r="CM37" i="9"/>
  <c r="CE37" i="9"/>
  <c r="CB43" i="9"/>
  <c r="CL55" i="9"/>
  <c r="CB68" i="9"/>
  <c r="CB71" i="9"/>
  <c r="D140" i="9"/>
  <c r="C140" i="9" s="1"/>
  <c r="CO56" i="9"/>
  <c r="CN56" i="9"/>
  <c r="CM56" i="9"/>
  <c r="CA56" i="9"/>
  <c r="AT56" i="9" s="1"/>
  <c r="CP56" i="9"/>
  <c r="CB62" i="9"/>
  <c r="CL62" i="9"/>
  <c r="CM75" i="9"/>
  <c r="CK75" i="9"/>
  <c r="CA75" i="9"/>
  <c r="CO86" i="9"/>
  <c r="CN86" i="9"/>
  <c r="CM86" i="9"/>
  <c r="CA86" i="9"/>
  <c r="CD86" i="9"/>
  <c r="CC86" i="9"/>
  <c r="Z90" i="9"/>
  <c r="CQ38" i="9"/>
  <c r="CE38" i="9"/>
  <c r="CD38" i="9"/>
  <c r="AT38" i="9" s="1"/>
  <c r="CO38" i="9"/>
  <c r="CB51" i="9"/>
  <c r="CP110" i="9"/>
  <c r="CQ47" i="9"/>
  <c r="CP47" i="9"/>
  <c r="CO47" i="9"/>
  <c r="CC47" i="9"/>
  <c r="CG47" i="9"/>
  <c r="CF47" i="9"/>
  <c r="CQ77" i="9"/>
  <c r="CP77" i="9"/>
  <c r="CO77" i="9"/>
  <c r="CC77" i="9"/>
  <c r="CF83" i="9"/>
  <c r="CE83" i="9"/>
  <c r="AT83" i="9" s="1"/>
  <c r="CD83" i="9"/>
  <c r="CQ83" i="9"/>
  <c r="CK83" i="9"/>
  <c r="CG83" i="9"/>
  <c r="CB86" i="9"/>
  <c r="CP111" i="9"/>
  <c r="CO111" i="9"/>
  <c r="CN111" i="9"/>
  <c r="CR111" i="9"/>
  <c r="CQ111" i="9"/>
  <c r="CM111" i="9"/>
  <c r="CG111" i="9"/>
  <c r="CG125" i="9"/>
  <c r="CF125" i="9"/>
  <c r="CE125" i="9"/>
  <c r="CP125" i="9"/>
  <c r="CC125" i="9"/>
  <c r="CB125" i="9"/>
  <c r="CA125" i="9"/>
  <c r="AB125" i="9" s="1"/>
  <c r="CQ58" i="9"/>
  <c r="CE58" i="9"/>
  <c r="CD58" i="9"/>
  <c r="CM58" i="9"/>
  <c r="CK58" i="9"/>
  <c r="CB75" i="9"/>
  <c r="CE86" i="9"/>
  <c r="CN135" i="9"/>
  <c r="CM135" i="9"/>
  <c r="CL135" i="9"/>
  <c r="CO135" i="9"/>
  <c r="CG135" i="9"/>
  <c r="CF135" i="9"/>
  <c r="CB135" i="9"/>
  <c r="AU135" i="9" s="1"/>
  <c r="CK156" i="9"/>
  <c r="CB156" i="9"/>
  <c r="CA156" i="9"/>
  <c r="AJ156" i="9" s="1"/>
  <c r="CL156" i="9"/>
  <c r="V200" i="9"/>
  <c r="CG132" i="9"/>
  <c r="CF132" i="9"/>
  <c r="CL144" i="9"/>
  <c r="CF144" i="9"/>
  <c r="CG144" i="9"/>
  <c r="Z29" i="9"/>
  <c r="CL40" i="9"/>
  <c r="CK40" i="9"/>
  <c r="CB47" i="9"/>
  <c r="AT47" i="9" s="1"/>
  <c r="CL65" i="9"/>
  <c r="CD72" i="9"/>
  <c r="CC72" i="9"/>
  <c r="CP72" i="9"/>
  <c r="CO72" i="9"/>
  <c r="CE142" i="9"/>
  <c r="AU142" i="9" s="1"/>
  <c r="CB57" i="9"/>
  <c r="CL75" i="9"/>
  <c r="CD82" i="9"/>
  <c r="CC82" i="9"/>
  <c r="CP82" i="9"/>
  <c r="CO82" i="9"/>
  <c r="CE95" i="9"/>
  <c r="CD95" i="9"/>
  <c r="CD132" i="9"/>
  <c r="CF134" i="9"/>
  <c r="CE134" i="9"/>
  <c r="CD134" i="9"/>
  <c r="AU134" i="9" s="1"/>
  <c r="CP142" i="9"/>
  <c r="CD144" i="9"/>
  <c r="CK159" i="9"/>
  <c r="CD13" i="9"/>
  <c r="CC13" i="9"/>
  <c r="AA13" i="9" s="1"/>
  <c r="CB13" i="9"/>
  <c r="CP13" i="9"/>
  <c r="CO46" i="9"/>
  <c r="CN46" i="9"/>
  <c r="CM46" i="9"/>
  <c r="CA46" i="9"/>
  <c r="AT46" i="9" s="1"/>
  <c r="CF53" i="9"/>
  <c r="CE53" i="9"/>
  <c r="CD53" i="9"/>
  <c r="AT53" i="9" s="1"/>
  <c r="CQ53" i="9"/>
  <c r="CB61" i="9"/>
  <c r="CM103" i="9"/>
  <c r="CL103" i="9"/>
  <c r="CK103" i="9"/>
  <c r="CE132" i="9"/>
  <c r="CE144" i="9"/>
  <c r="CE15" i="9"/>
  <c r="CD15" i="9"/>
  <c r="CM35" i="9"/>
  <c r="CK35" i="9"/>
  <c r="CQ67" i="9"/>
  <c r="CP67" i="9"/>
  <c r="CO67" i="9"/>
  <c r="CC67" i="9"/>
  <c r="CB82" i="9"/>
  <c r="CM85" i="9"/>
  <c r="CK85" i="9"/>
  <c r="C100" i="9"/>
  <c r="CL132" i="9"/>
  <c r="CM144" i="9"/>
  <c r="CO142" i="9"/>
  <c r="CN142" i="9"/>
  <c r="CM142" i="9"/>
  <c r="CL14" i="9"/>
  <c r="CF44" i="9"/>
  <c r="AT44" i="9" s="1"/>
  <c r="CF54" i="9"/>
  <c r="CF64" i="9"/>
  <c r="AT64" i="9" s="1"/>
  <c r="CF74" i="9"/>
  <c r="AT74" i="9" s="1"/>
  <c r="CF84" i="9"/>
  <c r="AT84" i="9" s="1"/>
  <c r="CM147" i="9"/>
  <c r="CM14" i="9"/>
  <c r="CG44" i="9"/>
  <c r="CG54" i="9"/>
  <c r="CG64" i="9"/>
  <c r="CG74" i="9"/>
  <c r="CG84" i="9"/>
  <c r="CN147" i="9"/>
  <c r="CM98" i="11"/>
  <c r="CL98" i="11"/>
  <c r="CE98" i="11"/>
  <c r="CK98" i="11"/>
  <c r="CF98" i="11"/>
  <c r="CD98" i="11"/>
  <c r="CC98" i="11"/>
  <c r="CB98" i="11"/>
  <c r="CA98" i="11"/>
  <c r="CP98" i="11"/>
  <c r="CN98" i="11"/>
  <c r="CO98" i="11"/>
  <c r="CC50" i="11"/>
  <c r="CA50" i="11"/>
  <c r="AT50" i="11" s="1"/>
  <c r="CP50" i="11"/>
  <c r="CM50" i="11"/>
  <c r="CK50" i="11"/>
  <c r="CF50" i="11"/>
  <c r="CG50" i="11"/>
  <c r="CE50" i="11"/>
  <c r="CD50" i="11"/>
  <c r="CB60" i="11"/>
  <c r="CG143" i="11"/>
  <c r="CO143" i="11"/>
  <c r="CN143" i="11"/>
  <c r="CQ143" i="11"/>
  <c r="CP143" i="11"/>
  <c r="CF143" i="11"/>
  <c r="CM143" i="11"/>
  <c r="CL143" i="11"/>
  <c r="CC143" i="11"/>
  <c r="CB143" i="11"/>
  <c r="CA41" i="11"/>
  <c r="AT41" i="11" s="1"/>
  <c r="CO41" i="11"/>
  <c r="CN41" i="11"/>
  <c r="CM41" i="11"/>
  <c r="CQ41" i="11"/>
  <c r="CP41" i="11"/>
  <c r="CK41" i="11"/>
  <c r="CD41" i="11"/>
  <c r="CC41" i="11"/>
  <c r="CL47" i="11"/>
  <c r="CB47" i="11"/>
  <c r="CB50" i="11"/>
  <c r="CL50" i="11"/>
  <c r="AT66" i="11"/>
  <c r="CF73" i="11"/>
  <c r="CE73" i="11"/>
  <c r="CC73" i="11"/>
  <c r="CA73" i="11"/>
  <c r="CO73" i="11"/>
  <c r="CN73" i="11"/>
  <c r="AT80" i="11"/>
  <c r="CD82" i="11"/>
  <c r="CC82" i="11"/>
  <c r="CP82" i="11"/>
  <c r="CQ82" i="11"/>
  <c r="CF82" i="11"/>
  <c r="CK82" i="11"/>
  <c r="CO82" i="11"/>
  <c r="CN82" i="11"/>
  <c r="CM82" i="11"/>
  <c r="CA82" i="11"/>
  <c r="C97" i="11"/>
  <c r="U116" i="11"/>
  <c r="CK161" i="11"/>
  <c r="CA161" i="11"/>
  <c r="CB161" i="11"/>
  <c r="CL161" i="11"/>
  <c r="CL162" i="11"/>
  <c r="CK162" i="11"/>
  <c r="CN50" i="11"/>
  <c r="CL57" i="11"/>
  <c r="CM71" i="11"/>
  <c r="CD143" i="11"/>
  <c r="CE41" i="11"/>
  <c r="CE47" i="11"/>
  <c r="CO50" i="11"/>
  <c r="CF53" i="11"/>
  <c r="CE53" i="11"/>
  <c r="CQ53" i="11"/>
  <c r="CP53" i="11"/>
  <c r="CO53" i="11"/>
  <c r="CC53" i="11"/>
  <c r="CM53" i="11"/>
  <c r="CK53" i="11"/>
  <c r="CN53" i="11"/>
  <c r="CG53" i="11"/>
  <c r="CD53" i="11"/>
  <c r="CN71" i="11"/>
  <c r="CM75" i="11"/>
  <c r="CP75" i="11"/>
  <c r="CO75" i="11"/>
  <c r="CN75" i="11"/>
  <c r="CK75" i="11"/>
  <c r="CA75" i="11"/>
  <c r="AT75" i="11" s="1"/>
  <c r="CQ75" i="11"/>
  <c r="CG75" i="11"/>
  <c r="CF75" i="11"/>
  <c r="CC75" i="11"/>
  <c r="CE75" i="11"/>
  <c r="CD75" i="11"/>
  <c r="CE143" i="11"/>
  <c r="CK169" i="11"/>
  <c r="CB169" i="11"/>
  <c r="CA169" i="11"/>
  <c r="CN14" i="11"/>
  <c r="CM14" i="11"/>
  <c r="CL14" i="11"/>
  <c r="CK14" i="11"/>
  <c r="CF14" i="11"/>
  <c r="CP14" i="11"/>
  <c r="CC14" i="11"/>
  <c r="CB14" i="11"/>
  <c r="CB41" i="11"/>
  <c r="CL41" i="11"/>
  <c r="CA47" i="11"/>
  <c r="CB73" i="11"/>
  <c r="CL82" i="11"/>
  <c r="CB82" i="11"/>
  <c r="CQ131" i="11"/>
  <c r="CF131" i="11"/>
  <c r="CO131" i="11"/>
  <c r="CP131" i="11"/>
  <c r="CC131" i="11"/>
  <c r="CB131" i="11"/>
  <c r="CE131" i="11"/>
  <c r="CD131" i="11"/>
  <c r="CQ136" i="11"/>
  <c r="CF136" i="11"/>
  <c r="CE136" i="11"/>
  <c r="CD136" i="11"/>
  <c r="CC136" i="11"/>
  <c r="CB136" i="11"/>
  <c r="AU136" i="11" s="1"/>
  <c r="CN136" i="11"/>
  <c r="CP136" i="11"/>
  <c r="CO136" i="11"/>
  <c r="CG136" i="11"/>
  <c r="CP12" i="11"/>
  <c r="CD12" i="11"/>
  <c r="CO12" i="11"/>
  <c r="CN12" i="11"/>
  <c r="CF12" i="11"/>
  <c r="CE12" i="11"/>
  <c r="CA14" i="11"/>
  <c r="CF41" i="11"/>
  <c r="CB45" i="11"/>
  <c r="AT45" i="11" s="1"/>
  <c r="CF47" i="11"/>
  <c r="CQ50" i="11"/>
  <c r="CO71" i="11"/>
  <c r="CG73" i="11"/>
  <c r="CQ87" i="11"/>
  <c r="CP87" i="11"/>
  <c r="CN87" i="11"/>
  <c r="CO87" i="11"/>
  <c r="CD87" i="11"/>
  <c r="CM87" i="11"/>
  <c r="CK87" i="11"/>
  <c r="CG87" i="11"/>
  <c r="CB87" i="11"/>
  <c r="CF87" i="11"/>
  <c r="CE87" i="11"/>
  <c r="CC87" i="11"/>
  <c r="CM103" i="11"/>
  <c r="CL103" i="11"/>
  <c r="CA103" i="11"/>
  <c r="CK103" i="11"/>
  <c r="CF103" i="11"/>
  <c r="CD103" i="11"/>
  <c r="CE103" i="11"/>
  <c r="CO103" i="11"/>
  <c r="CP103" i="11"/>
  <c r="CB103" i="11"/>
  <c r="CN103" i="11"/>
  <c r="CC103" i="11"/>
  <c r="CG131" i="11"/>
  <c r="CO149" i="11"/>
  <c r="CL149" i="11"/>
  <c r="CG149" i="11"/>
  <c r="CQ149" i="11"/>
  <c r="CE149" i="11"/>
  <c r="CP149" i="11"/>
  <c r="CN149" i="11"/>
  <c r="CM149" i="11"/>
  <c r="CF149" i="11"/>
  <c r="CB149" i="11"/>
  <c r="CD14" i="11"/>
  <c r="CG41" i="11"/>
  <c r="CA51" i="11"/>
  <c r="CG51" i="11"/>
  <c r="CF51" i="11"/>
  <c r="CE51" i="11"/>
  <c r="CD51" i="11"/>
  <c r="CQ51" i="11"/>
  <c r="CP51" i="11"/>
  <c r="CK51" i="11"/>
  <c r="CL53" i="11"/>
  <c r="CL68" i="11"/>
  <c r="CB68" i="11"/>
  <c r="CK73" i="11"/>
  <c r="CG82" i="11"/>
  <c r="CL131" i="11"/>
  <c r="CL136" i="11"/>
  <c r="CC149" i="11"/>
  <c r="CA162" i="11"/>
  <c r="CL169" i="11"/>
  <c r="CB162" i="11"/>
  <c r="CB53" i="11"/>
  <c r="CP73" i="11"/>
  <c r="CM85" i="11"/>
  <c r="CF85" i="11"/>
  <c r="CE85" i="11"/>
  <c r="CC85" i="11"/>
  <c r="CD85" i="11"/>
  <c r="CQ85" i="11"/>
  <c r="CN85" i="11"/>
  <c r="CP85" i="11"/>
  <c r="CO85" i="11"/>
  <c r="CA85" i="11"/>
  <c r="CA87" i="11"/>
  <c r="B90" i="11"/>
  <c r="CA101" i="11"/>
  <c r="CP101" i="11"/>
  <c r="CE101" i="11"/>
  <c r="CO101" i="11"/>
  <c r="CK101" i="11"/>
  <c r="CN101" i="11"/>
  <c r="CM101" i="11"/>
  <c r="CL101" i="11"/>
  <c r="CC101" i="11"/>
  <c r="CB101" i="11"/>
  <c r="B112" i="11"/>
  <c r="CE109" i="11"/>
  <c r="CF109" i="11"/>
  <c r="CP109" i="11"/>
  <c r="CO109" i="11"/>
  <c r="CL109" i="11"/>
  <c r="CN109" i="11"/>
  <c r="CM109" i="11"/>
  <c r="CD109" i="11"/>
  <c r="E151" i="11"/>
  <c r="C151" i="11"/>
  <c r="BY109" i="11"/>
  <c r="CK170" i="11"/>
  <c r="CA170" i="11"/>
  <c r="AJ170" i="11" s="1"/>
  <c r="CB170" i="11"/>
  <c r="CN130" i="11"/>
  <c r="CM130" i="11"/>
  <c r="CB130" i="11"/>
  <c r="CG130" i="11"/>
  <c r="CF130" i="11"/>
  <c r="CE130" i="11"/>
  <c r="CD130" i="11"/>
  <c r="CP130" i="11"/>
  <c r="CQ130" i="11"/>
  <c r="CC130" i="11"/>
  <c r="CQ73" i="11"/>
  <c r="AT60" i="11"/>
  <c r="CN131" i="11"/>
  <c r="CC12" i="11"/>
  <c r="AA12" i="11" s="1"/>
  <c r="CK12" i="11"/>
  <c r="AT40" i="11"/>
  <c r="CM12" i="11"/>
  <c r="CA28" i="11"/>
  <c r="CB28" i="11"/>
  <c r="CO51" i="11"/>
  <c r="CP58" i="11"/>
  <c r="CM58" i="11"/>
  <c r="CO58" i="11"/>
  <c r="CN58" i="11"/>
  <c r="CC58" i="11"/>
  <c r="CF58" i="11"/>
  <c r="CD58" i="11"/>
  <c r="CA58" i="11"/>
  <c r="CE58" i="11"/>
  <c r="CG85" i="11"/>
  <c r="CF101" i="11"/>
  <c r="CB109" i="11"/>
  <c r="CB138" i="11"/>
  <c r="CM138" i="11"/>
  <c r="CL138" i="11"/>
  <c r="CO138" i="11"/>
  <c r="CQ138" i="11"/>
  <c r="CP138" i="11"/>
  <c r="CF138" i="11"/>
  <c r="CE138" i="11"/>
  <c r="CQ47" i="11"/>
  <c r="CP47" i="11"/>
  <c r="CO47" i="11"/>
  <c r="CN47" i="11"/>
  <c r="CD47" i="11"/>
  <c r="CM47" i="11"/>
  <c r="CK47" i="11"/>
  <c r="CC47" i="11"/>
  <c r="CA71" i="11"/>
  <c r="CQ71" i="11"/>
  <c r="CG71" i="11"/>
  <c r="CK71" i="11"/>
  <c r="CE71" i="11"/>
  <c r="CD71" i="11"/>
  <c r="CF71" i="11"/>
  <c r="CC71" i="11"/>
  <c r="CA96" i="11"/>
  <c r="CE96" i="11"/>
  <c r="CD96" i="11"/>
  <c r="CC96" i="11"/>
  <c r="CB96" i="11"/>
  <c r="CP96" i="11"/>
  <c r="CO96" i="11"/>
  <c r="C104" i="11"/>
  <c r="CM96" i="11"/>
  <c r="CL96" i="11"/>
  <c r="CN96" i="11"/>
  <c r="CK96" i="11"/>
  <c r="CF96" i="11"/>
  <c r="CL59" i="11"/>
  <c r="CB59" i="11"/>
  <c r="AT59" i="11" s="1"/>
  <c r="CL71" i="11"/>
  <c r="CO130" i="11"/>
  <c r="CG141" i="11"/>
  <c r="CF141" i="11"/>
  <c r="CM141" i="11"/>
  <c r="CL141" i="11"/>
  <c r="CE141" i="11"/>
  <c r="CD141" i="11"/>
  <c r="CO141" i="11"/>
  <c r="CQ141" i="11"/>
  <c r="CP141" i="11"/>
  <c r="CB141" i="11"/>
  <c r="CO14" i="11"/>
  <c r="CL40" i="11"/>
  <c r="CB40" i="11"/>
  <c r="CB51" i="11"/>
  <c r="CL51" i="11"/>
  <c r="CL12" i="11"/>
  <c r="CL85" i="11"/>
  <c r="CB85" i="11"/>
  <c r="AE90" i="11"/>
  <c r="CN141" i="11"/>
  <c r="CN51" i="11"/>
  <c r="CL54" i="11"/>
  <c r="CL65" i="11"/>
  <c r="CB65" i="11"/>
  <c r="CB70" i="11"/>
  <c r="AT70" i="11" s="1"/>
  <c r="CL79" i="11"/>
  <c r="CD101" i="11"/>
  <c r="CF134" i="11"/>
  <c r="CE134" i="11"/>
  <c r="CQ134" i="11"/>
  <c r="CO134" i="11"/>
  <c r="CP134" i="11"/>
  <c r="CB134" i="11"/>
  <c r="CL134" i="11"/>
  <c r="CN134" i="11"/>
  <c r="CM134" i="11"/>
  <c r="CC134" i="11"/>
  <c r="AT39" i="11"/>
  <c r="CO46" i="11"/>
  <c r="CN46" i="11"/>
  <c r="CM46" i="11"/>
  <c r="CK46" i="11"/>
  <c r="CF46" i="11"/>
  <c r="CE46" i="11"/>
  <c r="CD46" i="11"/>
  <c r="CA46" i="11"/>
  <c r="CC46" i="11"/>
  <c r="CC28" i="11"/>
  <c r="CO36" i="11"/>
  <c r="CN36" i="11"/>
  <c r="CE36" i="11"/>
  <c r="CM36" i="11"/>
  <c r="CK36" i="11"/>
  <c r="CF36" i="11"/>
  <c r="CG36" i="11"/>
  <c r="CD36" i="11"/>
  <c r="CC36" i="11"/>
  <c r="CK44" i="11"/>
  <c r="CG44" i="11"/>
  <c r="CA44" i="11"/>
  <c r="AT44" i="11" s="1"/>
  <c r="CQ44" i="11"/>
  <c r="CP44" i="11"/>
  <c r="CO44" i="11"/>
  <c r="CN44" i="11"/>
  <c r="CM44" i="11"/>
  <c r="CC44" i="11"/>
  <c r="CF63" i="11"/>
  <c r="CE63" i="11"/>
  <c r="CM63" i="11"/>
  <c r="CK63" i="11"/>
  <c r="CG63" i="11"/>
  <c r="CP63" i="11"/>
  <c r="CQ63" i="11"/>
  <c r="CD63" i="11"/>
  <c r="CO63" i="11"/>
  <c r="CN63" i="11"/>
  <c r="CA63" i="11"/>
  <c r="CB76" i="11"/>
  <c r="CK85" i="11"/>
  <c r="CC109" i="11"/>
  <c r="CD134" i="11"/>
  <c r="CC145" i="11"/>
  <c r="CB145" i="11"/>
  <c r="CQ145" i="11"/>
  <c r="CP145" i="11"/>
  <c r="CO145" i="11"/>
  <c r="CN145" i="11"/>
  <c r="CF145" i="11"/>
  <c r="CM145" i="11"/>
  <c r="CL145" i="11"/>
  <c r="CG145" i="11"/>
  <c r="CK28" i="11"/>
  <c r="CO56" i="11"/>
  <c r="CN56" i="11"/>
  <c r="CE56" i="11"/>
  <c r="CD56" i="11"/>
  <c r="CC56" i="11"/>
  <c r="CP56" i="11"/>
  <c r="CM56" i="11"/>
  <c r="CQ56" i="11"/>
  <c r="CK56" i="11"/>
  <c r="CG56" i="11"/>
  <c r="CB58" i="11"/>
  <c r="CP99" i="11"/>
  <c r="CE99" i="11"/>
  <c r="CA99" i="11"/>
  <c r="CM99" i="11"/>
  <c r="CO99" i="11"/>
  <c r="CN99" i="11"/>
  <c r="CF99" i="11"/>
  <c r="CD99" i="11"/>
  <c r="CG134" i="11"/>
  <c r="CL28" i="11"/>
  <c r="CL36" i="11"/>
  <c r="CG46" i="11"/>
  <c r="CL56" i="11"/>
  <c r="CG58" i="11"/>
  <c r="CL63" i="11"/>
  <c r="CB69" i="11"/>
  <c r="AT69" i="11" s="1"/>
  <c r="CC78" i="11"/>
  <c r="CA78" i="11"/>
  <c r="CP78" i="11"/>
  <c r="CQ78" i="11"/>
  <c r="CO78" i="11"/>
  <c r="CN78" i="11"/>
  <c r="CM78" i="11"/>
  <c r="CF78" i="11"/>
  <c r="CK78" i="11"/>
  <c r="CG78" i="11"/>
  <c r="CC124" i="11"/>
  <c r="CB124" i="11"/>
  <c r="CQ124" i="11"/>
  <c r="CG124" i="11"/>
  <c r="CF124" i="11"/>
  <c r="CN124" i="11"/>
  <c r="CM124" i="11"/>
  <c r="CC138" i="11"/>
  <c r="CB44" i="11"/>
  <c r="CM65" i="11"/>
  <c r="CF65" i="11"/>
  <c r="AB123" i="11"/>
  <c r="CO147" i="11"/>
  <c r="CM147" i="11"/>
  <c r="CN147" i="11"/>
  <c r="CC147" i="11"/>
  <c r="CD147" i="11"/>
  <c r="CB147" i="11"/>
  <c r="AU147" i="11" s="1"/>
  <c r="CB56" i="11"/>
  <c r="AT56" i="11" s="1"/>
  <c r="CK68" i="11"/>
  <c r="CG68" i="11"/>
  <c r="CE68" i="11"/>
  <c r="CF68" i="11"/>
  <c r="CL75" i="11"/>
  <c r="CB78" i="11"/>
  <c r="CP111" i="11"/>
  <c r="CO111" i="11"/>
  <c r="CF111" i="11"/>
  <c r="CH111" i="11"/>
  <c r="CG111" i="11"/>
  <c r="C156" i="11"/>
  <c r="M206" i="11"/>
  <c r="CL44" i="11"/>
  <c r="CL46" i="11"/>
  <c r="CD62" i="11"/>
  <c r="CC62" i="11"/>
  <c r="CF62" i="11"/>
  <c r="CE62" i="11"/>
  <c r="CA62" i="11"/>
  <c r="CB71" i="11"/>
  <c r="CA81" i="11"/>
  <c r="AT81" i="11" s="1"/>
  <c r="CO81" i="11"/>
  <c r="CN81" i="11"/>
  <c r="CM81" i="11"/>
  <c r="CG147" i="11"/>
  <c r="CB157" i="11"/>
  <c r="CA157" i="11"/>
  <c r="AJ157" i="11" s="1"/>
  <c r="CC65" i="11"/>
  <c r="CB84" i="11"/>
  <c r="CL147" i="11"/>
  <c r="CB46" i="11"/>
  <c r="CN135" i="11"/>
  <c r="CM135" i="11"/>
  <c r="CB135" i="11"/>
  <c r="AU135" i="11" s="1"/>
  <c r="CO135" i="11"/>
  <c r="CL135" i="11"/>
  <c r="CN137" i="11"/>
  <c r="CQ137" i="11"/>
  <c r="CP137" i="11"/>
  <c r="CO137" i="11"/>
  <c r="CM137" i="11"/>
  <c r="CB137" i="11"/>
  <c r="AU137" i="11" s="1"/>
  <c r="CF139" i="11"/>
  <c r="CE139" i="11"/>
  <c r="CD139" i="11"/>
  <c r="CC139" i="11"/>
  <c r="CB139" i="11"/>
  <c r="AU139" i="11" s="1"/>
  <c r="CO142" i="11"/>
  <c r="CN142" i="11"/>
  <c r="CC142" i="11"/>
  <c r="CQ142" i="11"/>
  <c r="CD142" i="11"/>
  <c r="CB142" i="11"/>
  <c r="CP147" i="11"/>
  <c r="CA160" i="11"/>
  <c r="CK84" i="11"/>
  <c r="CG84" i="11"/>
  <c r="CA84" i="11"/>
  <c r="AT84" i="11" s="1"/>
  <c r="CQ84" i="11"/>
  <c r="AA13" i="11"/>
  <c r="CP11" i="11"/>
  <c r="CO11" i="11"/>
  <c r="CF11" i="11"/>
  <c r="CE11" i="11"/>
  <c r="CD11" i="11"/>
  <c r="CD52" i="11"/>
  <c r="CC52" i="11"/>
  <c r="CN52" i="11"/>
  <c r="CM52" i="11"/>
  <c r="CK52" i="11"/>
  <c r="CB62" i="11"/>
  <c r="CD65" i="11"/>
  <c r="CB81" i="11"/>
  <c r="CL81" i="11"/>
  <c r="CA15" i="11"/>
  <c r="Z90" i="11"/>
  <c r="CO86" i="11"/>
  <c r="CN86" i="11"/>
  <c r="CM86" i="11"/>
  <c r="CK86" i="11"/>
  <c r="CG86" i="11"/>
  <c r="CG146" i="11"/>
  <c r="CF146" i="11"/>
  <c r="AU146" i="11" s="1"/>
  <c r="CM146" i="11"/>
  <c r="CL146" i="11"/>
  <c r="CQ147" i="11"/>
  <c r="CK157" i="11"/>
  <c r="CB160" i="11"/>
  <c r="CG62" i="11"/>
  <c r="CE84" i="11"/>
  <c r="CL110" i="11"/>
  <c r="CK110" i="11"/>
  <c r="CB110" i="11"/>
  <c r="CO110" i="11"/>
  <c r="CN110" i="11"/>
  <c r="CM110" i="11"/>
  <c r="CG139" i="11"/>
  <c r="CK200" i="11"/>
  <c r="CL200" i="11"/>
  <c r="CC11" i="11"/>
  <c r="CC15" i="11"/>
  <c r="CM45" i="11"/>
  <c r="CF45" i="11"/>
  <c r="CE45" i="11"/>
  <c r="CD45" i="11"/>
  <c r="CK62" i="11"/>
  <c r="CK65" i="11"/>
  <c r="CM68" i="11"/>
  <c r="CO76" i="11"/>
  <c r="CN76" i="11"/>
  <c r="CQ76" i="11"/>
  <c r="CE76" i="11"/>
  <c r="CE81" i="11"/>
  <c r="CF84" i="11"/>
  <c r="CL86" i="11"/>
  <c r="CL139" i="11"/>
  <c r="CL158" i="11"/>
  <c r="CK158" i="11"/>
  <c r="CM55" i="11"/>
  <c r="CA55" i="11"/>
  <c r="CP55" i="11"/>
  <c r="CM35" i="11"/>
  <c r="CP35" i="11"/>
  <c r="CO35" i="11"/>
  <c r="CN35" i="11"/>
  <c r="CA35" i="11"/>
  <c r="CC84" i="11"/>
  <c r="CA11" i="11"/>
  <c r="AA11" i="11" s="1"/>
  <c r="AT49" i="11"/>
  <c r="CL52" i="11"/>
  <c r="CE65" i="11"/>
  <c r="CD68" i="11"/>
  <c r="CC81" i="11"/>
  <c r="CD84" i="11"/>
  <c r="CR117" i="11"/>
  <c r="CQ117" i="11"/>
  <c r="CH117" i="11"/>
  <c r="CE117" i="11"/>
  <c r="CD117" i="11"/>
  <c r="CC117" i="11"/>
  <c r="B118" i="11"/>
  <c r="CB11" i="11"/>
  <c r="CB15" i="11"/>
  <c r="CL35" i="11"/>
  <c r="CC38" i="11"/>
  <c r="CA38" i="11"/>
  <c r="CP38" i="11"/>
  <c r="CD42" i="11"/>
  <c r="CC42" i="11"/>
  <c r="AT42" i="11" s="1"/>
  <c r="CQ42" i="11"/>
  <c r="CF42" i="11"/>
  <c r="CK64" i="11"/>
  <c r="CG64" i="11"/>
  <c r="CQ64" i="11"/>
  <c r="CP64" i="11"/>
  <c r="CN64" i="11"/>
  <c r="CO64" i="11"/>
  <c r="CG65" i="11"/>
  <c r="CQ67" i="11"/>
  <c r="CP67" i="11"/>
  <c r="CD67" i="11"/>
  <c r="CC67" i="11"/>
  <c r="CA67" i="11"/>
  <c r="CB74" i="11"/>
  <c r="CD81" i="11"/>
  <c r="CB133" i="11"/>
  <c r="CG133" i="11"/>
  <c r="CF133" i="11"/>
  <c r="CE133" i="11"/>
  <c r="CD133" i="11"/>
  <c r="CC137" i="11"/>
  <c r="CQ148" i="11"/>
  <c r="CG148" i="11"/>
  <c r="CP148" i="11"/>
  <c r="CO148" i="11"/>
  <c r="CN148" i="11"/>
  <c r="CM148" i="11"/>
  <c r="CL157" i="11"/>
  <c r="CL160" i="11"/>
  <c r="CC55" i="11"/>
  <c r="CM111" i="11"/>
  <c r="CA117" i="11"/>
  <c r="CC135" i="11"/>
  <c r="CD137" i="11"/>
  <c r="CO144" i="11"/>
  <c r="CF144" i="11"/>
  <c r="CE144" i="11"/>
  <c r="CD144" i="11"/>
  <c r="CC144" i="11"/>
  <c r="AU144" i="11" s="1"/>
  <c r="CC150" i="11"/>
  <c r="CB150" i="11"/>
  <c r="CF150" i="11"/>
  <c r="CE150" i="11"/>
  <c r="CD150" i="11"/>
  <c r="CK11" i="11"/>
  <c r="CD15" i="11"/>
  <c r="CB35" i="11"/>
  <c r="CB38" i="11"/>
  <c r="CA52" i="11"/>
  <c r="AT52" i="11" s="1"/>
  <c r="CD55" i="11"/>
  <c r="CQ57" i="11"/>
  <c r="CP57" i="11"/>
  <c r="CK57" i="11"/>
  <c r="CF57" i="11"/>
  <c r="AT57" i="11" s="1"/>
  <c r="CG57" i="11"/>
  <c r="CA61" i="11"/>
  <c r="CO61" i="11"/>
  <c r="CL62" i="11"/>
  <c r="CB64" i="11"/>
  <c r="AT64" i="11" s="1"/>
  <c r="CN65" i="11"/>
  <c r="CB67" i="11"/>
  <c r="CN68" i="11"/>
  <c r="CP70" i="11"/>
  <c r="CM70" i="11"/>
  <c r="CO70" i="11"/>
  <c r="CN70" i="11"/>
  <c r="CC70" i="11"/>
  <c r="CF81" i="11"/>
  <c r="CA86" i="11"/>
  <c r="AT86" i="11" s="1"/>
  <c r="E104" i="11"/>
  <c r="BY110" i="11"/>
  <c r="X110" i="11" s="1"/>
  <c r="CN111" i="11"/>
  <c r="CD135" i="11"/>
  <c r="CE137" i="11"/>
  <c r="CM139" i="11"/>
  <c r="CE142" i="11"/>
  <c r="CA200" i="11"/>
  <c r="V200" i="11" s="1"/>
  <c r="CK74" i="11"/>
  <c r="CG74" i="11"/>
  <c r="C100" i="11"/>
  <c r="CO132" i="11"/>
  <c r="CO66" i="11"/>
  <c r="CN66" i="11"/>
  <c r="CQ37" i="11"/>
  <c r="CP37" i="11"/>
  <c r="CL55" i="11"/>
  <c r="CD72" i="11"/>
  <c r="CC72" i="11"/>
  <c r="AT72" i="11" s="1"/>
  <c r="CQ77" i="11"/>
  <c r="CP77" i="11"/>
  <c r="C102" i="11"/>
  <c r="CK201" i="11"/>
  <c r="CL201" i="11"/>
  <c r="CD13" i="11"/>
  <c r="CC13" i="11"/>
  <c r="CF43" i="11"/>
  <c r="CE43" i="11"/>
  <c r="AT43" i="11" s="1"/>
  <c r="CB61" i="11"/>
  <c r="CF83" i="11"/>
  <c r="CE83" i="11"/>
  <c r="CP116" i="11"/>
  <c r="CO116" i="11"/>
  <c r="CF116" i="11"/>
  <c r="Z29" i="11"/>
  <c r="CK54" i="11"/>
  <c r="CG54" i="11"/>
  <c r="AT54" i="11" s="1"/>
  <c r="CA201" i="11"/>
  <c r="V201" i="11" s="1"/>
  <c r="CF125" i="11"/>
  <c r="AB125" i="11" s="1"/>
  <c r="CK75" i="10"/>
  <c r="CG75" i="10"/>
  <c r="CQ75" i="10"/>
  <c r="CM75" i="10"/>
  <c r="CO75" i="10"/>
  <c r="CN75" i="10"/>
  <c r="CP75" i="10"/>
  <c r="CE75" i="10"/>
  <c r="CD75" i="10"/>
  <c r="CF75" i="10"/>
  <c r="CC75" i="10"/>
  <c r="CA75" i="10"/>
  <c r="CE125" i="10"/>
  <c r="CD125" i="10"/>
  <c r="CQ125" i="10"/>
  <c r="CP125" i="10"/>
  <c r="CB125" i="10"/>
  <c r="CL125" i="10"/>
  <c r="CK125" i="10"/>
  <c r="CO125" i="10"/>
  <c r="CN125" i="10"/>
  <c r="CM125" i="10"/>
  <c r="CC125" i="10"/>
  <c r="CG125" i="10"/>
  <c r="CF125" i="10"/>
  <c r="CA125" i="10"/>
  <c r="AV101" i="10"/>
  <c r="CL135" i="10"/>
  <c r="CG135" i="10"/>
  <c r="CM135" i="10"/>
  <c r="CF135" i="10"/>
  <c r="CE135" i="10"/>
  <c r="CD135" i="10"/>
  <c r="CC135" i="10"/>
  <c r="CQ135" i="10"/>
  <c r="CP135" i="10"/>
  <c r="CB135" i="10"/>
  <c r="CO135" i="10"/>
  <c r="CN135" i="10"/>
  <c r="AE90" i="10"/>
  <c r="CQ58" i="10"/>
  <c r="CP58" i="10"/>
  <c r="CK58" i="10"/>
  <c r="CO58" i="10"/>
  <c r="CE58" i="10"/>
  <c r="CF58" i="10"/>
  <c r="CG58" i="10"/>
  <c r="CN58" i="10"/>
  <c r="CM58" i="10"/>
  <c r="CD58" i="10"/>
  <c r="CA58" i="10"/>
  <c r="CC58" i="10"/>
  <c r="CB78" i="10"/>
  <c r="AT78" i="10" s="1"/>
  <c r="CL78" i="10"/>
  <c r="CM86" i="10"/>
  <c r="CP86" i="10"/>
  <c r="CN86" i="10"/>
  <c r="CA86" i="10"/>
  <c r="AT86" i="10" s="1"/>
  <c r="CC86" i="10"/>
  <c r="CQ86" i="10"/>
  <c r="CO86" i="10"/>
  <c r="CK86" i="10"/>
  <c r="CD86" i="10"/>
  <c r="CG86" i="10"/>
  <c r="CF86" i="10"/>
  <c r="CE86" i="10"/>
  <c r="CL163" i="10"/>
  <c r="CK163" i="10"/>
  <c r="CA163" i="10"/>
  <c r="CL47" i="10"/>
  <c r="CL58" i="10"/>
  <c r="CB58" i="10"/>
  <c r="CL86" i="10"/>
  <c r="CB86" i="10"/>
  <c r="CE141" i="10"/>
  <c r="CD141" i="10"/>
  <c r="CP141" i="10"/>
  <c r="CO141" i="10"/>
  <c r="CN141" i="10"/>
  <c r="CM141" i="10"/>
  <c r="CL141" i="10"/>
  <c r="CQ141" i="10"/>
  <c r="CG141" i="10"/>
  <c r="CF141" i="10"/>
  <c r="CC141" i="10"/>
  <c r="CB141" i="10"/>
  <c r="AU141" i="10" s="1"/>
  <c r="CB163" i="10"/>
  <c r="CB47" i="10"/>
  <c r="AT47" i="10" s="1"/>
  <c r="CB62" i="10"/>
  <c r="CL62" i="10"/>
  <c r="CM11" i="10"/>
  <c r="A236" i="10"/>
  <c r="CN11" i="10"/>
  <c r="CL11" i="10"/>
  <c r="CA11" i="10"/>
  <c r="CP11" i="10"/>
  <c r="CK11" i="10"/>
  <c r="CF11" i="10"/>
  <c r="CO11" i="10"/>
  <c r="CD11" i="10"/>
  <c r="CC11" i="10"/>
  <c r="CB11" i="10"/>
  <c r="CD53" i="10"/>
  <c r="CC53" i="10"/>
  <c r="CA53" i="10"/>
  <c r="CO53" i="10"/>
  <c r="CN53" i="10"/>
  <c r="CM53" i="10"/>
  <c r="CK53" i="10"/>
  <c r="CG53" i="10"/>
  <c r="CP53" i="10"/>
  <c r="CQ53" i="10"/>
  <c r="CF53" i="10"/>
  <c r="CE53" i="10"/>
  <c r="CE11" i="10"/>
  <c r="CL53" i="10"/>
  <c r="CD73" i="10"/>
  <c r="CC73" i="10"/>
  <c r="CK73" i="10"/>
  <c r="CF73" i="10"/>
  <c r="CA73" i="10"/>
  <c r="CQ73" i="10"/>
  <c r="CP73" i="10"/>
  <c r="CM73" i="10"/>
  <c r="CN73" i="10"/>
  <c r="CO73" i="10"/>
  <c r="CG73" i="10"/>
  <c r="CE73" i="10"/>
  <c r="C146" i="10"/>
  <c r="E151" i="10"/>
  <c r="C151" i="10" s="1"/>
  <c r="CC15" i="10"/>
  <c r="CA15" i="10"/>
  <c r="AA15" i="10" s="1"/>
  <c r="CF15" i="10"/>
  <c r="CD15" i="10"/>
  <c r="CB15" i="10"/>
  <c r="CN15" i="10"/>
  <c r="CO15" i="10"/>
  <c r="CP15" i="10"/>
  <c r="CM15" i="10"/>
  <c r="CL15" i="10"/>
  <c r="CK15" i="10"/>
  <c r="CE15" i="10"/>
  <c r="CB38" i="10"/>
  <c r="AT38" i="10" s="1"/>
  <c r="AT63" i="10"/>
  <c r="CL158" i="10"/>
  <c r="CK158" i="10"/>
  <c r="CB158" i="10"/>
  <c r="CO67" i="10"/>
  <c r="CN67" i="10"/>
  <c r="CG67" i="10"/>
  <c r="CE67" i="10"/>
  <c r="CQ67" i="10"/>
  <c r="CP67" i="10"/>
  <c r="CA67" i="10"/>
  <c r="AT67" i="10" s="1"/>
  <c r="CF67" i="10"/>
  <c r="CM67" i="10"/>
  <c r="CK67" i="10"/>
  <c r="CD67" i="10"/>
  <c r="CC67" i="10"/>
  <c r="CA158" i="10"/>
  <c r="AJ158" i="10" s="1"/>
  <c r="CA13" i="10"/>
  <c r="CN13" i="10"/>
  <c r="CL13" i="10"/>
  <c r="CO13" i="10"/>
  <c r="CF13" i="10"/>
  <c r="CE13" i="10"/>
  <c r="CM13" i="10"/>
  <c r="CP13" i="10"/>
  <c r="CD13" i="10"/>
  <c r="CB13" i="10"/>
  <c r="CC13" i="10"/>
  <c r="CP41" i="10"/>
  <c r="CF41" i="10"/>
  <c r="CM41" i="10"/>
  <c r="CA41" i="10"/>
  <c r="CK41" i="10"/>
  <c r="CG41" i="10"/>
  <c r="CQ41" i="10"/>
  <c r="CO41" i="10"/>
  <c r="CE41" i="10"/>
  <c r="CN41" i="10"/>
  <c r="CD41" i="10"/>
  <c r="CC41" i="10"/>
  <c r="CL84" i="10"/>
  <c r="CB84" i="10"/>
  <c r="CK13" i="10"/>
  <c r="Z28" i="10"/>
  <c r="CB41" i="10"/>
  <c r="CL50" i="10"/>
  <c r="CB50" i="10"/>
  <c r="AT50" i="10" s="1"/>
  <c r="CL89" i="10"/>
  <c r="CB89" i="10"/>
  <c r="CB73" i="10"/>
  <c r="CL73" i="10"/>
  <c r="CL75" i="10"/>
  <c r="D140" i="10"/>
  <c r="C140" i="10" s="1"/>
  <c r="CF44" i="10"/>
  <c r="CE44" i="10"/>
  <c r="CG44" i="10"/>
  <c r="CC44" i="10"/>
  <c r="CA44" i="10"/>
  <c r="CB53" i="10"/>
  <c r="CP69" i="10"/>
  <c r="CA69" i="10"/>
  <c r="CF69" i="10"/>
  <c r="CE69" i="10"/>
  <c r="CK98" i="10"/>
  <c r="CF98" i="10"/>
  <c r="CD98" i="10"/>
  <c r="CC98" i="10"/>
  <c r="AV98" i="10" s="1"/>
  <c r="CP98" i="10"/>
  <c r="CO98" i="10"/>
  <c r="C104" i="10"/>
  <c r="CC138" i="10"/>
  <c r="CB138" i="10"/>
  <c r="CE138" i="10"/>
  <c r="CD138" i="10"/>
  <c r="CP138" i="10"/>
  <c r="CO138" i="10"/>
  <c r="CN144" i="10"/>
  <c r="CM144" i="10"/>
  <c r="CL144" i="10"/>
  <c r="CG144" i="10"/>
  <c r="CF144" i="10"/>
  <c r="CE144" i="10"/>
  <c r="CD144" i="10"/>
  <c r="AU144" i="10" s="1"/>
  <c r="CQ144" i="10"/>
  <c r="CP144" i="10"/>
  <c r="CK55" i="10"/>
  <c r="CG55" i="10"/>
  <c r="CD55" i="10"/>
  <c r="CQ55" i="10"/>
  <c r="CE61" i="10"/>
  <c r="CC61" i="10"/>
  <c r="AT61" i="10" s="1"/>
  <c r="CK61" i="10"/>
  <c r="CG61" i="10"/>
  <c r="CN96" i="10"/>
  <c r="CL96" i="10"/>
  <c r="CF96" i="10"/>
  <c r="AV96" i="10" s="1"/>
  <c r="CP96" i="10"/>
  <c r="CO96" i="10"/>
  <c r="CC96" i="10"/>
  <c r="CB96" i="10"/>
  <c r="CP131" i="10"/>
  <c r="CO131" i="10"/>
  <c r="CG131" i="10"/>
  <c r="CF131" i="10"/>
  <c r="CE131" i="10"/>
  <c r="CD131" i="10"/>
  <c r="CC131" i="10"/>
  <c r="AU131" i="10" s="1"/>
  <c r="CN131" i="10"/>
  <c r="CM131" i="10"/>
  <c r="CL41" i="10"/>
  <c r="CF64" i="10"/>
  <c r="CE64" i="10"/>
  <c r="CQ64" i="10"/>
  <c r="CG64" i="10"/>
  <c r="CD64" i="10"/>
  <c r="CB67" i="10"/>
  <c r="AT80" i="10"/>
  <c r="CL200" i="10"/>
  <c r="CK200" i="10"/>
  <c r="CB200" i="10"/>
  <c r="CA200" i="10"/>
  <c r="V200" i="10" s="1"/>
  <c r="CN37" i="10"/>
  <c r="CE37" i="10"/>
  <c r="CC37" i="10"/>
  <c r="CP37" i="10"/>
  <c r="CQ37" i="10"/>
  <c r="CD37" i="10"/>
  <c r="CB44" i="10"/>
  <c r="CM46" i="10"/>
  <c r="CP46" i="10"/>
  <c r="CO46" i="10"/>
  <c r="CG46" i="10"/>
  <c r="CF46" i="10"/>
  <c r="CB69" i="10"/>
  <c r="CB75" i="10"/>
  <c r="CC102" i="10"/>
  <c r="CB102" i="10"/>
  <c r="CD102" i="10"/>
  <c r="CA102" i="10"/>
  <c r="CD123" i="10"/>
  <c r="CC123" i="10"/>
  <c r="CB123" i="10"/>
  <c r="BZ123" i="10"/>
  <c r="AB123" i="10" s="1"/>
  <c r="CE123" i="10"/>
  <c r="CJ123" i="10"/>
  <c r="CI123" i="10"/>
  <c r="CL131" i="10"/>
  <c r="C136" i="10"/>
  <c r="CF109" i="10"/>
  <c r="CE109" i="10"/>
  <c r="B112" i="10"/>
  <c r="CK109" i="10"/>
  <c r="CC109" i="10"/>
  <c r="CD109" i="10"/>
  <c r="CB109" i="10"/>
  <c r="CO109" i="10"/>
  <c r="CN109" i="10"/>
  <c r="CA156" i="10"/>
  <c r="CL156" i="10"/>
  <c r="CK156" i="10"/>
  <c r="CB156" i="10"/>
  <c r="CK64" i="10"/>
  <c r="CL160" i="10"/>
  <c r="CN44" i="10"/>
  <c r="CM64" i="10"/>
  <c r="CB72" i="10"/>
  <c r="CL72" i="10"/>
  <c r="CM76" i="10"/>
  <c r="CQ76" i="10"/>
  <c r="CC76" i="10"/>
  <c r="CA85" i="10"/>
  <c r="CC97" i="10"/>
  <c r="CB97" i="10"/>
  <c r="CP97" i="10"/>
  <c r="CN98" i="10"/>
  <c r="CL102" i="10"/>
  <c r="CM123" i="10"/>
  <c r="CQ138" i="10"/>
  <c r="CA161" i="10"/>
  <c r="CK161" i="10"/>
  <c r="CB161" i="10"/>
  <c r="AJ170" i="10"/>
  <c r="AJ160" i="10"/>
  <c r="BY109" i="10"/>
  <c r="CL44" i="10"/>
  <c r="CA72" i="10"/>
  <c r="AT72" i="10" s="1"/>
  <c r="CD72" i="10"/>
  <c r="CQ72" i="10"/>
  <c r="CP72" i="10"/>
  <c r="CM72" i="10"/>
  <c r="CB57" i="10"/>
  <c r="CK160" i="10"/>
  <c r="CA14" i="10"/>
  <c r="CG37" i="10"/>
  <c r="CB52" i="10"/>
  <c r="CL69" i="10"/>
  <c r="CC72" i="10"/>
  <c r="CQ131" i="10"/>
  <c r="CE49" i="10"/>
  <c r="CC49" i="10"/>
  <c r="CF49" i="10"/>
  <c r="CP49" i="10"/>
  <c r="CO49" i="10"/>
  <c r="CA49" i="10"/>
  <c r="AT49" i="10" s="1"/>
  <c r="CM79" i="10"/>
  <c r="CK79" i="10"/>
  <c r="CN79" i="10"/>
  <c r="CA79" i="10"/>
  <c r="CN111" i="10"/>
  <c r="CM111" i="10"/>
  <c r="CR111" i="10"/>
  <c r="CQ111" i="10"/>
  <c r="CO111" i="10"/>
  <c r="CF111" i="10"/>
  <c r="CD111" i="10"/>
  <c r="CQ132" i="10"/>
  <c r="CP132" i="10"/>
  <c r="CO132" i="10"/>
  <c r="CN132" i="10"/>
  <c r="CM132" i="10"/>
  <c r="CF132" i="10"/>
  <c r="CB132" i="10"/>
  <c r="AU132" i="10" s="1"/>
  <c r="CM142" i="10"/>
  <c r="CL142" i="10"/>
  <c r="CG142" i="10"/>
  <c r="CO142" i="10"/>
  <c r="CN142" i="10"/>
  <c r="CF142" i="10"/>
  <c r="CE142" i="10"/>
  <c r="CM147" i="10"/>
  <c r="CL147" i="10"/>
  <c r="CG147" i="10"/>
  <c r="CF147" i="10"/>
  <c r="CE147" i="10"/>
  <c r="CD147" i="10"/>
  <c r="CC147" i="10"/>
  <c r="CB147" i="10"/>
  <c r="CL67" i="10"/>
  <c r="CB49" i="10"/>
  <c r="CL85" i="10"/>
  <c r="CQ145" i="10"/>
  <c r="CP145" i="10"/>
  <c r="CO145" i="10"/>
  <c r="CE145" i="10"/>
  <c r="CN145" i="10"/>
  <c r="B16" i="10"/>
  <c r="CC29" i="10"/>
  <c r="CB29" i="10"/>
  <c r="CM44" i="10"/>
  <c r="CM66" i="10"/>
  <c r="CC66" i="10"/>
  <c r="CA66" i="10"/>
  <c r="CF66" i="10"/>
  <c r="CE66" i="10"/>
  <c r="CD66" i="10"/>
  <c r="CL87" i="10"/>
  <c r="CM98" i="10"/>
  <c r="CC132" i="10"/>
  <c r="CN138" i="10"/>
  <c r="CB142" i="10"/>
  <c r="AU142" i="10" s="1"/>
  <c r="CC12" i="10"/>
  <c r="CA12" i="10"/>
  <c r="CO12" i="10"/>
  <c r="CC46" i="10"/>
  <c r="CF74" i="10"/>
  <c r="CE74" i="10"/>
  <c r="CO74" i="10"/>
  <c r="CM74" i="10"/>
  <c r="CA74" i="10"/>
  <c r="CQ74" i="10"/>
  <c r="CP74" i="10"/>
  <c r="CB12" i="10"/>
  <c r="CB14" i="10"/>
  <c r="CA29" i="10"/>
  <c r="CK37" i="10"/>
  <c r="CL39" i="10"/>
  <c r="CB39" i="10"/>
  <c r="CO44" i="10"/>
  <c r="CD46" i="10"/>
  <c r="AT46" i="10" s="1"/>
  <c r="CG49" i="10"/>
  <c r="CF54" i="10"/>
  <c r="CE54" i="10"/>
  <c r="CK54" i="10"/>
  <c r="CM54" i="10"/>
  <c r="CM55" i="10"/>
  <c r="CA57" i="10"/>
  <c r="CM61" i="10"/>
  <c r="CN64" i="10"/>
  <c r="CL66" i="10"/>
  <c r="CB66" i="10"/>
  <c r="CM69" i="10"/>
  <c r="CD79" i="10"/>
  <c r="CB85" i="10"/>
  <c r="CB87" i="10"/>
  <c r="AT87" i="10" s="1"/>
  <c r="B90" i="10"/>
  <c r="CO99" i="10"/>
  <c r="CN99" i="10"/>
  <c r="CF99" i="10"/>
  <c r="CD99" i="10"/>
  <c r="CB99" i="10"/>
  <c r="CP99" i="10"/>
  <c r="CM102" i="10"/>
  <c r="CE111" i="10"/>
  <c r="CN123" i="10"/>
  <c r="CE132" i="10"/>
  <c r="CD139" i="10"/>
  <c r="CC139" i="10"/>
  <c r="CM139" i="10"/>
  <c r="CL139" i="10"/>
  <c r="CG139" i="10"/>
  <c r="CF139" i="10"/>
  <c r="CE139" i="10"/>
  <c r="CO139" i="10"/>
  <c r="CN139" i="10"/>
  <c r="CD142" i="10"/>
  <c r="CB145" i="10"/>
  <c r="CO147" i="10"/>
  <c r="CD12" i="10"/>
  <c r="CC14" i="10"/>
  <c r="CK29" i="10"/>
  <c r="CL36" i="10"/>
  <c r="CB36" i="10"/>
  <c r="AT36" i="10" s="1"/>
  <c r="CA39" i="10"/>
  <c r="AT39" i="10" s="1"/>
  <c r="CP44" i="10"/>
  <c r="CE46" i="10"/>
  <c r="CK49" i="10"/>
  <c r="CC52" i="10"/>
  <c r="CN55" i="10"/>
  <c r="CC57" i="10"/>
  <c r="CN61" i="10"/>
  <c r="CO64" i="10"/>
  <c r="CN69" i="10"/>
  <c r="CE72" i="10"/>
  <c r="CL76" i="10"/>
  <c r="CB76" i="10"/>
  <c r="CE79" i="10"/>
  <c r="CC85" i="10"/>
  <c r="E104" i="10"/>
  <c r="CN102" i="10"/>
  <c r="CL109" i="10"/>
  <c r="CG111" i="10"/>
  <c r="CO123" i="10"/>
  <c r="CG132" i="10"/>
  <c r="CP142" i="10"/>
  <c r="CC145" i="10"/>
  <c r="CP147" i="10"/>
  <c r="CB170" i="10"/>
  <c r="CL206" i="10"/>
  <c r="CK206" i="10"/>
  <c r="CB206" i="10"/>
  <c r="CE12" i="10"/>
  <c r="CL29" i="10"/>
  <c r="CM37" i="10"/>
  <c r="CD39" i="10"/>
  <c r="CQ44" i="10"/>
  <c r="CK46" i="10"/>
  <c r="CL49" i="10"/>
  <c r="CF52" i="10"/>
  <c r="CL54" i="10"/>
  <c r="CO55" i="10"/>
  <c r="CO61" i="10"/>
  <c r="CP64" i="10"/>
  <c r="CC74" i="10"/>
  <c r="CF79" i="10"/>
  <c r="CD95" i="10"/>
  <c r="CB95" i="10"/>
  <c r="CA95" i="10"/>
  <c r="CE95" i="10"/>
  <c r="CC95" i="10"/>
  <c r="CA97" i="10"/>
  <c r="AV97" i="10" s="1"/>
  <c r="CP101" i="10"/>
  <c r="CF101" i="10"/>
  <c r="CE101" i="10"/>
  <c r="CK101" i="10"/>
  <c r="CD101" i="10"/>
  <c r="CO102" i="10"/>
  <c r="CM109" i="10"/>
  <c r="CH111" i="10"/>
  <c r="CA124" i="10"/>
  <c r="CO124" i="10"/>
  <c r="CN124" i="10"/>
  <c r="CM124" i="10"/>
  <c r="CL124" i="10"/>
  <c r="CK124" i="10"/>
  <c r="CC124" i="10"/>
  <c r="CB124" i="10"/>
  <c r="CE124" i="10"/>
  <c r="CD124" i="10"/>
  <c r="CL132" i="10"/>
  <c r="CQ142" i="10"/>
  <c r="CD145" i="10"/>
  <c r="CQ147" i="10"/>
  <c r="CL161" i="10"/>
  <c r="CK170" i="10"/>
  <c r="CF12" i="10"/>
  <c r="CO37" i="10"/>
  <c r="CB42" i="10"/>
  <c r="AT42" i="10" s="1"/>
  <c r="CK45" i="10"/>
  <c r="CG45" i="10"/>
  <c r="CN45" i="10"/>
  <c r="CD45" i="10"/>
  <c r="AT45" i="10" s="1"/>
  <c r="CP45" i="10"/>
  <c r="CO45" i="10"/>
  <c r="CM49" i="10"/>
  <c r="CP55" i="10"/>
  <c r="AT59" i="10"/>
  <c r="CB68" i="10"/>
  <c r="AT68" i="10" s="1"/>
  <c r="AT71" i="10"/>
  <c r="CG72" i="10"/>
  <c r="CA76" i="10"/>
  <c r="AT76" i="10" s="1"/>
  <c r="CG79" i="10"/>
  <c r="CO85" i="10"/>
  <c r="D104" i="10"/>
  <c r="CD97" i="10"/>
  <c r="CP102" i="10"/>
  <c r="CP109" i="10"/>
  <c r="CF124" i="10"/>
  <c r="CQ133" i="10"/>
  <c r="CE133" i="10"/>
  <c r="CD133" i="10"/>
  <c r="CF133" i="10"/>
  <c r="CC133" i="10"/>
  <c r="AU133" i="10" s="1"/>
  <c r="CQ143" i="10"/>
  <c r="CP143" i="10"/>
  <c r="CO143" i="10"/>
  <c r="CC143" i="10"/>
  <c r="CB143" i="10"/>
  <c r="CL143" i="10"/>
  <c r="CN143" i="10"/>
  <c r="CF145" i="10"/>
  <c r="CQ148" i="10"/>
  <c r="CP148" i="10"/>
  <c r="CO148" i="10"/>
  <c r="CN148" i="10"/>
  <c r="CM148" i="10"/>
  <c r="CB148" i="10"/>
  <c r="AU148" i="10" s="1"/>
  <c r="CL162" i="10"/>
  <c r="CK162" i="10"/>
  <c r="CB162" i="10"/>
  <c r="CA162" i="10"/>
  <c r="CL170" i="10"/>
  <c r="CA206" i="10"/>
  <c r="M206" i="10" s="1"/>
  <c r="CO57" i="10"/>
  <c r="CN57" i="10"/>
  <c r="CQ57" i="10"/>
  <c r="CM57" i="10"/>
  <c r="CF57" i="10"/>
  <c r="CE57" i="10"/>
  <c r="CC64" i="10"/>
  <c r="AT64" i="10" s="1"/>
  <c r="CK169" i="10"/>
  <c r="CB169" i="10"/>
  <c r="CA169" i="10"/>
  <c r="CL169" i="10"/>
  <c r="CK14" i="10"/>
  <c r="CL14" i="10"/>
  <c r="CA52" i="10"/>
  <c r="CQ52" i="10"/>
  <c r="CO52" i="10"/>
  <c r="CE52" i="10"/>
  <c r="CD52" i="10"/>
  <c r="CA111" i="10"/>
  <c r="CN39" i="10"/>
  <c r="CC39" i="10"/>
  <c r="CK69" i="10"/>
  <c r="CG66" i="10"/>
  <c r="CO69" i="10"/>
  <c r="CF72" i="10"/>
  <c r="CD85" i="10"/>
  <c r="CL137" i="10"/>
  <c r="CO137" i="10"/>
  <c r="CN137" i="10"/>
  <c r="CB137" i="10"/>
  <c r="AU137" i="10" s="1"/>
  <c r="CE14" i="10"/>
  <c r="CM29" i="10"/>
  <c r="CN46" i="10"/>
  <c r="CA54" i="10"/>
  <c r="CG57" i="10"/>
  <c r="CP61" i="10"/>
  <c r="CK66" i="10"/>
  <c r="CQ69" i="10"/>
  <c r="CD74" i="10"/>
  <c r="Z90" i="10"/>
  <c r="CK12" i="10"/>
  <c r="CF14" i="10"/>
  <c r="CF39" i="10"/>
  <c r="CQ46" i="10"/>
  <c r="CN49" i="10"/>
  <c r="CK52" i="10"/>
  <c r="CB54" i="10"/>
  <c r="CM56" i="10"/>
  <c r="CK56" i="10"/>
  <c r="CF56" i="10"/>
  <c r="AT56" i="10" s="1"/>
  <c r="CN56" i="10"/>
  <c r="CG56" i="10"/>
  <c r="CK57" i="10"/>
  <c r="CQ61" i="10"/>
  <c r="CN66" i="10"/>
  <c r="CK72" i="10"/>
  <c r="CG74" i="10"/>
  <c r="CD76" i="10"/>
  <c r="CO79" i="10"/>
  <c r="CP81" i="10"/>
  <c r="CN81" i="10"/>
  <c r="CM81" i="10"/>
  <c r="CC81" i="10"/>
  <c r="AT81" i="10" s="1"/>
  <c r="CE97" i="10"/>
  <c r="CA99" i="10"/>
  <c r="CM110" i="10"/>
  <c r="CL110" i="10"/>
  <c r="CK110" i="10"/>
  <c r="CN110" i="10"/>
  <c r="BY110" i="10"/>
  <c r="X110" i="10" s="1"/>
  <c r="CD110" i="10"/>
  <c r="CC110" i="10"/>
  <c r="CG124" i="10"/>
  <c r="CD137" i="10"/>
  <c r="CB139" i="10"/>
  <c r="CG145" i="10"/>
  <c r="CB37" i="10"/>
  <c r="CL46" i="10"/>
  <c r="CK85" i="10"/>
  <c r="CG85" i="10"/>
  <c r="CN85" i="10"/>
  <c r="CE85" i="10"/>
  <c r="CM85" i="10"/>
  <c r="CF85" i="10"/>
  <c r="CB160" i="10"/>
  <c r="CL79" i="10"/>
  <c r="CB79" i="10"/>
  <c r="CL12" i="10"/>
  <c r="CM14" i="10"/>
  <c r="AT35" i="10"/>
  <c r="CG39" i="10"/>
  <c r="CQ49" i="10"/>
  <c r="CL52" i="10"/>
  <c r="CL57" i="10"/>
  <c r="CO66" i="10"/>
  <c r="CN72" i="10"/>
  <c r="CK74" i="10"/>
  <c r="CE76" i="10"/>
  <c r="CQ78" i="10"/>
  <c r="CP78" i="10"/>
  <c r="CF78" i="10"/>
  <c r="CD78" i="10"/>
  <c r="CC78" i="10"/>
  <c r="CM78" i="10"/>
  <c r="CP79" i="10"/>
  <c r="CQ85" i="10"/>
  <c r="CF97" i="10"/>
  <c r="CK103" i="10"/>
  <c r="CF103" i="10"/>
  <c r="CL103" i="10"/>
  <c r="CE103" i="10"/>
  <c r="CD103" i="10"/>
  <c r="CB103" i="10"/>
  <c r="CA103" i="10"/>
  <c r="CP111" i="10"/>
  <c r="CP139" i="10"/>
  <c r="CL145" i="10"/>
  <c r="CL45" i="10"/>
  <c r="AT60" i="10"/>
  <c r="CB74" i="10"/>
  <c r="CB77" i="10"/>
  <c r="E140" i="10"/>
  <c r="CE150" i="10"/>
  <c r="CD150" i="10"/>
  <c r="CC150" i="10"/>
  <c r="CB150" i="10"/>
  <c r="AU150" i="10" s="1"/>
  <c r="CO150" i="10"/>
  <c r="CQ48" i="10"/>
  <c r="CP48" i="10"/>
  <c r="CA48" i="10"/>
  <c r="AT48" i="10" s="1"/>
  <c r="CL56" i="10"/>
  <c r="CD63" i="10"/>
  <c r="CC63" i="10"/>
  <c r="CP63" i="10"/>
  <c r="CN63" i="10"/>
  <c r="CQ63" i="10"/>
  <c r="CO63" i="10"/>
  <c r="AT77" i="10"/>
  <c r="CF84" i="10"/>
  <c r="CE84" i="10"/>
  <c r="CG84" i="10"/>
  <c r="CC84" i="10"/>
  <c r="CA84" i="10"/>
  <c r="CP84" i="10"/>
  <c r="CO84" i="10"/>
  <c r="CP100" i="10"/>
  <c r="CN100" i="10"/>
  <c r="CL100" i="10"/>
  <c r="CO100" i="10"/>
  <c r="CB55" i="10"/>
  <c r="AT55" i="10" s="1"/>
  <c r="CA62" i="10"/>
  <c r="CG62" i="10"/>
  <c r="CF62" i="10"/>
  <c r="CQ68" i="10"/>
  <c r="CP68" i="10"/>
  <c r="CN68" i="10"/>
  <c r="CL77" i="10"/>
  <c r="CD83" i="10"/>
  <c r="CC83" i="10"/>
  <c r="CA83" i="10"/>
  <c r="AT83" i="10" s="1"/>
  <c r="CF83" i="10"/>
  <c r="CE83" i="10"/>
  <c r="AU130" i="10"/>
  <c r="CP149" i="10"/>
  <c r="CO149" i="10"/>
  <c r="CB149" i="10"/>
  <c r="AU149" i="10" s="1"/>
  <c r="CP150" i="10"/>
  <c r="CL159" i="10"/>
  <c r="CK159" i="10"/>
  <c r="CB159" i="10"/>
  <c r="AJ159" i="10" s="1"/>
  <c r="CP38" i="10"/>
  <c r="CK38" i="10"/>
  <c r="CF38" i="10"/>
  <c r="CD43" i="10"/>
  <c r="CC43" i="10"/>
  <c r="CA43" i="10"/>
  <c r="AT43" i="10" s="1"/>
  <c r="CM51" i="10"/>
  <c r="CK51" i="10"/>
  <c r="CP51" i="10"/>
  <c r="CN116" i="10"/>
  <c r="CM116" i="10"/>
  <c r="CQ116" i="10"/>
  <c r="CA116" i="10"/>
  <c r="U116" i="10" s="1"/>
  <c r="CP116" i="10"/>
  <c r="CQ150" i="10"/>
  <c r="CL207" i="10"/>
  <c r="CK207" i="10"/>
  <c r="CB207" i="10"/>
  <c r="CA207" i="10"/>
  <c r="CO77" i="10"/>
  <c r="CN77" i="10"/>
  <c r="CB82" i="10"/>
  <c r="AT82" i="10" s="1"/>
  <c r="CE89" i="10"/>
  <c r="CC89" i="10"/>
  <c r="CA89" i="10"/>
  <c r="AT89" i="10" s="1"/>
  <c r="CQ88" i="10"/>
  <c r="CP88" i="10"/>
  <c r="CL130" i="10"/>
  <c r="CG130" i="10"/>
  <c r="CD134" i="10"/>
  <c r="AU134" i="10" s="1"/>
  <c r="CC134" i="10"/>
  <c r="CK65" i="10"/>
  <c r="CG65" i="10"/>
  <c r="AT65" i="10" s="1"/>
  <c r="CP117" i="10"/>
  <c r="CO117" i="10"/>
  <c r="CO47" i="10"/>
  <c r="CN47" i="10"/>
  <c r="CO87" i="10"/>
  <c r="CN87" i="10"/>
  <c r="CA88" i="10"/>
  <c r="AT88" i="10" s="1"/>
  <c r="CK201" i="10"/>
  <c r="CB201" i="10"/>
  <c r="CA201" i="10"/>
  <c r="V201" i="10" s="1"/>
  <c r="B211" i="7"/>
  <c r="B207" i="7"/>
  <c r="CB207" i="7" s="1"/>
  <c r="CA206" i="7"/>
  <c r="B206" i="7"/>
  <c r="CK206" i="7" s="1"/>
  <c r="CL202" i="7"/>
  <c r="C202" i="7"/>
  <c r="CB202" i="7" s="1"/>
  <c r="CL201" i="7"/>
  <c r="CA201" i="7"/>
  <c r="C201" i="7"/>
  <c r="CK201" i="7" s="1"/>
  <c r="CL200" i="7"/>
  <c r="CB200" i="7"/>
  <c r="C200" i="7"/>
  <c r="H196" i="7"/>
  <c r="C196" i="7"/>
  <c r="H195" i="7"/>
  <c r="C195" i="7"/>
  <c r="H194" i="7"/>
  <c r="C194" i="7"/>
  <c r="H193" i="7"/>
  <c r="C193" i="7"/>
  <c r="F189" i="7"/>
  <c r="B189" i="7"/>
  <c r="F188" i="7"/>
  <c r="B188" i="7"/>
  <c r="F187" i="7"/>
  <c r="B187" i="7"/>
  <c r="E183" i="7"/>
  <c r="B183" i="7"/>
  <c r="E182" i="7"/>
  <c r="B182" i="7"/>
  <c r="E178" i="7"/>
  <c r="B178" i="7"/>
  <c r="E177" i="7"/>
  <c r="B177" i="7"/>
  <c r="E176" i="7"/>
  <c r="B176" i="7"/>
  <c r="E175" i="7"/>
  <c r="B175" i="7"/>
  <c r="D170" i="7"/>
  <c r="C170" i="7"/>
  <c r="D169" i="7"/>
  <c r="C169" i="7"/>
  <c r="B169" i="7" s="1"/>
  <c r="CK169" i="7" s="1"/>
  <c r="D168" i="7"/>
  <c r="C168" i="7"/>
  <c r="B168" i="7" s="1"/>
  <c r="CK168" i="7" s="1"/>
  <c r="E163" i="7"/>
  <c r="D163" i="7"/>
  <c r="C163" i="7" s="1"/>
  <c r="E162" i="7"/>
  <c r="D162" i="7"/>
  <c r="C162" i="7" s="1"/>
  <c r="CK161" i="7"/>
  <c r="E161" i="7"/>
  <c r="D161" i="7"/>
  <c r="C161" i="7" s="1"/>
  <c r="E160" i="7"/>
  <c r="D160" i="7"/>
  <c r="C160" i="7" s="1"/>
  <c r="CK160" i="7" s="1"/>
  <c r="E159" i="7"/>
  <c r="D159" i="7"/>
  <c r="C159" i="7" s="1"/>
  <c r="E158" i="7"/>
  <c r="D158" i="7"/>
  <c r="E157" i="7"/>
  <c r="D157" i="7"/>
  <c r="C157" i="7" s="1"/>
  <c r="CK157" i="7" s="1"/>
  <c r="E156" i="7"/>
  <c r="D156" i="7"/>
  <c r="C156" i="7" s="1"/>
  <c r="CK156" i="7" s="1"/>
  <c r="AS151" i="7"/>
  <c r="AR151" i="7"/>
  <c r="AQ151" i="7"/>
  <c r="AP151" i="7"/>
  <c r="AO151" i="7"/>
  <c r="AN151" i="7"/>
  <c r="AM151" i="7"/>
  <c r="AL151" i="7"/>
  <c r="AK151" i="7"/>
  <c r="AJ151" i="7"/>
  <c r="AI151" i="7"/>
  <c r="AH151" i="7"/>
  <c r="AG151" i="7"/>
  <c r="AF151" i="7"/>
  <c r="AE151" i="7"/>
  <c r="AD151" i="7"/>
  <c r="AC151" i="7"/>
  <c r="AB151" i="7"/>
  <c r="AA151" i="7"/>
  <c r="Z151" i="7"/>
  <c r="Y151" i="7"/>
  <c r="X151" i="7"/>
  <c r="W151" i="7"/>
  <c r="V151" i="7"/>
  <c r="U151" i="7"/>
  <c r="T151" i="7"/>
  <c r="S151" i="7"/>
  <c r="R151" i="7"/>
  <c r="Q151" i="7"/>
  <c r="P151" i="7"/>
  <c r="O151" i="7"/>
  <c r="N151" i="7"/>
  <c r="M151" i="7"/>
  <c r="L151" i="7"/>
  <c r="K151" i="7"/>
  <c r="J151" i="7"/>
  <c r="I151" i="7"/>
  <c r="H151" i="7"/>
  <c r="G151" i="7"/>
  <c r="F151" i="7"/>
  <c r="E150" i="7"/>
  <c r="D150" i="7"/>
  <c r="C150" i="7" s="1"/>
  <c r="CG150" i="7" s="1"/>
  <c r="CP149" i="7"/>
  <c r="E149" i="7"/>
  <c r="D149" i="7"/>
  <c r="C149" i="7" s="1"/>
  <c r="CN149" i="7" s="1"/>
  <c r="CP148" i="7"/>
  <c r="CN148" i="7"/>
  <c r="E148" i="7"/>
  <c r="D148" i="7"/>
  <c r="C148" i="7" s="1"/>
  <c r="CD148" i="7" s="1"/>
  <c r="E147" i="7"/>
  <c r="D147" i="7"/>
  <c r="C147" i="7" s="1"/>
  <c r="CG147" i="7" s="1"/>
  <c r="CD146" i="7"/>
  <c r="E146" i="7"/>
  <c r="D146" i="7"/>
  <c r="C146" i="7" s="1"/>
  <c r="CG146" i="7" s="1"/>
  <c r="E145" i="7"/>
  <c r="D145" i="7"/>
  <c r="E144" i="7"/>
  <c r="D144" i="7"/>
  <c r="E143" i="7"/>
  <c r="D143" i="7"/>
  <c r="C143" i="7" s="1"/>
  <c r="E142" i="7"/>
  <c r="D142" i="7"/>
  <c r="E141" i="7"/>
  <c r="D141" i="7"/>
  <c r="AS140" i="7"/>
  <c r="AR140" i="7"/>
  <c r="AQ140" i="7"/>
  <c r="AP140" i="7"/>
  <c r="AO140" i="7"/>
  <c r="AN140" i="7"/>
  <c r="AM140" i="7"/>
  <c r="AL140" i="7"/>
  <c r="AK140" i="7"/>
  <c r="AJ140" i="7"/>
  <c r="AI140" i="7"/>
  <c r="AH140" i="7"/>
  <c r="AG140" i="7"/>
  <c r="AF140" i="7"/>
  <c r="AE140" i="7"/>
  <c r="AD140" i="7"/>
  <c r="AC140" i="7"/>
  <c r="AB140" i="7"/>
  <c r="AA140" i="7"/>
  <c r="Z140" i="7"/>
  <c r="Y140" i="7"/>
  <c r="X140" i="7"/>
  <c r="W140" i="7"/>
  <c r="V140" i="7"/>
  <c r="U140" i="7"/>
  <c r="T140" i="7"/>
  <c r="S140" i="7"/>
  <c r="R140" i="7"/>
  <c r="Q140" i="7"/>
  <c r="P140" i="7"/>
  <c r="O140" i="7"/>
  <c r="N140" i="7"/>
  <c r="M140" i="7"/>
  <c r="L140" i="7"/>
  <c r="K140" i="7"/>
  <c r="J140" i="7"/>
  <c r="I140" i="7"/>
  <c r="H140" i="7"/>
  <c r="G140" i="7"/>
  <c r="F140" i="7"/>
  <c r="E139" i="7"/>
  <c r="D139" i="7"/>
  <c r="C139" i="7" s="1"/>
  <c r="E138" i="7"/>
  <c r="D138" i="7"/>
  <c r="E137" i="7"/>
  <c r="D137" i="7"/>
  <c r="C137" i="7"/>
  <c r="CQ137" i="7" s="1"/>
  <c r="E136" i="7"/>
  <c r="D136" i="7"/>
  <c r="C136" i="7" s="1"/>
  <c r="CC136" i="7" s="1"/>
  <c r="CN135" i="7"/>
  <c r="E135" i="7"/>
  <c r="D135" i="7"/>
  <c r="C135" i="7"/>
  <c r="CQ135" i="7" s="1"/>
  <c r="E134" i="7"/>
  <c r="D134" i="7"/>
  <c r="E133" i="7"/>
  <c r="C133" i="7" s="1"/>
  <c r="D133" i="7"/>
  <c r="E132" i="7"/>
  <c r="D132" i="7"/>
  <c r="C132" i="7"/>
  <c r="CD132" i="7" s="1"/>
  <c r="E131" i="7"/>
  <c r="C131" i="7" s="1"/>
  <c r="D131" i="7"/>
  <c r="E130" i="7"/>
  <c r="D130" i="7"/>
  <c r="D140" i="7" s="1"/>
  <c r="CN125" i="7"/>
  <c r="B125" i="7"/>
  <c r="CP125" i="7" s="1"/>
  <c r="CN124" i="7"/>
  <c r="CL124" i="7"/>
  <c r="CC124" i="7"/>
  <c r="CA124" i="7"/>
  <c r="B124" i="7"/>
  <c r="CP124" i="7" s="1"/>
  <c r="B123" i="7"/>
  <c r="CN123" i="7" s="1"/>
  <c r="T118" i="7"/>
  <c r="S118" i="7"/>
  <c r="R118" i="7"/>
  <c r="Q118" i="7"/>
  <c r="P118" i="7"/>
  <c r="O118" i="7"/>
  <c r="N118" i="7"/>
  <c r="M118" i="7"/>
  <c r="L118" i="7"/>
  <c r="K118" i="7"/>
  <c r="J118" i="7"/>
  <c r="I118" i="7"/>
  <c r="H118" i="7"/>
  <c r="G118" i="7"/>
  <c r="F118" i="7"/>
  <c r="E118" i="7"/>
  <c r="D118" i="7"/>
  <c r="C118" i="7"/>
  <c r="CL117" i="7"/>
  <c r="CH117" i="7"/>
  <c r="CB117" i="7"/>
  <c r="B117" i="7"/>
  <c r="CN117" i="7" s="1"/>
  <c r="CP116" i="7"/>
  <c r="CO116" i="7"/>
  <c r="CL116" i="7"/>
  <c r="CF116" i="7"/>
  <c r="CE116" i="7"/>
  <c r="CD116" i="7"/>
  <c r="CB116" i="7"/>
  <c r="B116" i="7"/>
  <c r="CR116" i="7" s="1"/>
  <c r="W112" i="7"/>
  <c r="V112" i="7"/>
  <c r="U112" i="7"/>
  <c r="T112" i="7"/>
  <c r="S112" i="7"/>
  <c r="R112" i="7"/>
  <c r="Q112" i="7"/>
  <c r="P112" i="7"/>
  <c r="O112" i="7"/>
  <c r="N112" i="7"/>
  <c r="M112" i="7"/>
  <c r="L112" i="7"/>
  <c r="K112" i="7"/>
  <c r="J112" i="7"/>
  <c r="I112" i="7"/>
  <c r="H112" i="7"/>
  <c r="G112" i="7"/>
  <c r="F112" i="7"/>
  <c r="E112" i="7"/>
  <c r="D112" i="7"/>
  <c r="C112" i="7"/>
  <c r="CN111" i="7"/>
  <c r="CL111" i="7"/>
  <c r="CK111" i="7"/>
  <c r="CF111" i="7"/>
  <c r="CE111" i="7"/>
  <c r="CC111" i="7"/>
  <c r="CB111" i="7"/>
  <c r="B111" i="7"/>
  <c r="CQ111" i="7" s="1"/>
  <c r="CL110" i="7"/>
  <c r="CJ110" i="7"/>
  <c r="CI110" i="7"/>
  <c r="CA110" i="7"/>
  <c r="BZ110" i="7"/>
  <c r="B110" i="7"/>
  <c r="CB110" i="7" s="1"/>
  <c r="CJ109" i="7"/>
  <c r="CI109" i="7"/>
  <c r="CF109" i="7"/>
  <c r="CD109" i="7"/>
  <c r="CA109" i="7"/>
  <c r="BZ109" i="7"/>
  <c r="B109" i="7"/>
  <c r="CO109" i="7" s="1"/>
  <c r="AU104" i="7"/>
  <c r="AT104" i="7"/>
  <c r="AS104" i="7"/>
  <c r="AR104" i="7"/>
  <c r="AQ104" i="7"/>
  <c r="AP104" i="7"/>
  <c r="AO104" i="7"/>
  <c r="AN104" i="7"/>
  <c r="AM104" i="7"/>
  <c r="AL104" i="7"/>
  <c r="AK104" i="7"/>
  <c r="AJ104" i="7"/>
  <c r="AI104" i="7"/>
  <c r="AH104" i="7"/>
  <c r="AG104" i="7"/>
  <c r="AF104" i="7"/>
  <c r="AE104" i="7"/>
  <c r="AD104" i="7"/>
  <c r="AC104" i="7"/>
  <c r="AB104" i="7"/>
  <c r="AA104" i="7"/>
  <c r="Z104" i="7"/>
  <c r="Y104" i="7"/>
  <c r="X104" i="7"/>
  <c r="W104" i="7"/>
  <c r="V104" i="7"/>
  <c r="U104" i="7"/>
  <c r="T104" i="7"/>
  <c r="S104" i="7"/>
  <c r="R104" i="7"/>
  <c r="Q104" i="7"/>
  <c r="P104" i="7"/>
  <c r="O104" i="7"/>
  <c r="N104" i="7"/>
  <c r="M104" i="7"/>
  <c r="L104" i="7"/>
  <c r="K104" i="7"/>
  <c r="J104" i="7"/>
  <c r="I104" i="7"/>
  <c r="H104" i="7"/>
  <c r="G104" i="7"/>
  <c r="F104" i="7"/>
  <c r="E103" i="7"/>
  <c r="D103" i="7"/>
  <c r="C103" i="7"/>
  <c r="CE103" i="7" s="1"/>
  <c r="E102" i="7"/>
  <c r="D102" i="7"/>
  <c r="C102" i="7" s="1"/>
  <c r="CC102" i="7" s="1"/>
  <c r="E101" i="7"/>
  <c r="D101" i="7"/>
  <c r="E100" i="7"/>
  <c r="D100" i="7"/>
  <c r="CO99" i="7"/>
  <c r="CK99" i="7"/>
  <c r="CE99" i="7"/>
  <c r="E99" i="7"/>
  <c r="D99" i="7"/>
  <c r="C99" i="7"/>
  <c r="E98" i="7"/>
  <c r="C98" i="7" s="1"/>
  <c r="D98" i="7"/>
  <c r="E97" i="7"/>
  <c r="D97" i="7"/>
  <c r="E96" i="7"/>
  <c r="E104" i="7" s="1"/>
  <c r="E95" i="7"/>
  <c r="D95" i="7"/>
  <c r="AS90" i="7"/>
  <c r="AR90" i="7"/>
  <c r="AQ90" i="7"/>
  <c r="AP90" i="7"/>
  <c r="AO90" i="7"/>
  <c r="AN90" i="7"/>
  <c r="AM90" i="7"/>
  <c r="AL90" i="7"/>
  <c r="AK90" i="7"/>
  <c r="AJ90" i="7"/>
  <c r="AI90" i="7"/>
  <c r="AH90" i="7"/>
  <c r="AG90" i="7"/>
  <c r="AF90" i="7"/>
  <c r="AD90" i="7"/>
  <c r="AC90" i="7"/>
  <c r="AB90" i="7"/>
  <c r="AA90" i="7"/>
  <c r="Y90" i="7"/>
  <c r="X90" i="7"/>
  <c r="W90" i="7"/>
  <c r="V90" i="7"/>
  <c r="U90" i="7"/>
  <c r="T90" i="7"/>
  <c r="S90" i="7"/>
  <c r="R90" i="7"/>
  <c r="Q90" i="7"/>
  <c r="P90" i="7"/>
  <c r="O90" i="7"/>
  <c r="N90" i="7"/>
  <c r="M90" i="7"/>
  <c r="L90" i="7"/>
  <c r="K90" i="7"/>
  <c r="J90" i="7"/>
  <c r="I90" i="7"/>
  <c r="H90" i="7"/>
  <c r="G90" i="7"/>
  <c r="F90" i="7"/>
  <c r="E90" i="7"/>
  <c r="D90" i="7"/>
  <c r="C90" i="7"/>
  <c r="CQ89" i="7"/>
  <c r="CO89" i="7"/>
  <c r="CN89" i="7"/>
  <c r="CM89" i="7"/>
  <c r="CF89" i="7"/>
  <c r="CD89" i="7"/>
  <c r="CC89" i="7"/>
  <c r="AE89" i="7"/>
  <c r="Z89" i="7"/>
  <c r="B89" i="7"/>
  <c r="CP89" i="7" s="1"/>
  <c r="CL88" i="7"/>
  <c r="AE88" i="7"/>
  <c r="Z88" i="7"/>
  <c r="B88" i="7"/>
  <c r="CM88" i="7" s="1"/>
  <c r="CQ87" i="7"/>
  <c r="CM87" i="7"/>
  <c r="CG87" i="7"/>
  <c r="CD87" i="7"/>
  <c r="CC87" i="7"/>
  <c r="AE87" i="7"/>
  <c r="Z87" i="7"/>
  <c r="CB87" i="7" s="1"/>
  <c r="B87" i="7"/>
  <c r="CP87" i="7" s="1"/>
  <c r="CM86" i="7"/>
  <c r="CF86" i="7"/>
  <c r="AE86" i="7"/>
  <c r="Z86" i="7"/>
  <c r="B86" i="7"/>
  <c r="CE86" i="7" s="1"/>
  <c r="CQ85" i="7"/>
  <c r="CM85" i="7"/>
  <c r="CK85" i="7"/>
  <c r="AE85" i="7"/>
  <c r="Z85" i="7"/>
  <c r="B85" i="7"/>
  <c r="CN85" i="7" s="1"/>
  <c r="CA84" i="7"/>
  <c r="AE84" i="7"/>
  <c r="Z84" i="7"/>
  <c r="B84" i="7"/>
  <c r="CO84" i="7" s="1"/>
  <c r="CM83" i="7"/>
  <c r="AE83" i="7"/>
  <c r="Z83" i="7"/>
  <c r="B83" i="7"/>
  <c r="CP83" i="7" s="1"/>
  <c r="CP82" i="7"/>
  <c r="AE82" i="7"/>
  <c r="Z82" i="7"/>
  <c r="B82" i="7"/>
  <c r="CO82" i="7" s="1"/>
  <c r="CQ81" i="7"/>
  <c r="CM81" i="7"/>
  <c r="CF81" i="7"/>
  <c r="CC81" i="7"/>
  <c r="AE81" i="7"/>
  <c r="CB81" i="7" s="1"/>
  <c r="Z81" i="7"/>
  <c r="B81" i="7"/>
  <c r="CP81" i="7" s="1"/>
  <c r="CP80" i="7"/>
  <c r="CK80" i="7"/>
  <c r="CE80" i="7"/>
  <c r="AE80" i="7"/>
  <c r="Z80" i="7"/>
  <c r="B80" i="7"/>
  <c r="AE79" i="7"/>
  <c r="Z79" i="7"/>
  <c r="B79" i="7"/>
  <c r="CP79" i="7" s="1"/>
  <c r="CL78" i="7"/>
  <c r="AE78" i="7"/>
  <c r="Z78" i="7"/>
  <c r="B78" i="7"/>
  <c r="CK78" i="7" s="1"/>
  <c r="CN77" i="7"/>
  <c r="CM77" i="7"/>
  <c r="AE77" i="7"/>
  <c r="Z77" i="7"/>
  <c r="B77" i="7"/>
  <c r="CP77" i="7" s="1"/>
  <c r="AE76" i="7"/>
  <c r="Z76" i="7"/>
  <c r="B76" i="7"/>
  <c r="CM76" i="7" s="1"/>
  <c r="CK75" i="7"/>
  <c r="CG75" i="7"/>
  <c r="CF75" i="7"/>
  <c r="AE75" i="7"/>
  <c r="Z75" i="7"/>
  <c r="B75" i="7"/>
  <c r="CP75" i="7" s="1"/>
  <c r="AE74" i="7"/>
  <c r="Z74" i="7"/>
  <c r="B74" i="7"/>
  <c r="CK74" i="7" s="1"/>
  <c r="CQ73" i="7"/>
  <c r="CO73" i="7"/>
  <c r="CN73" i="7"/>
  <c r="CM73" i="7"/>
  <c r="CK73" i="7"/>
  <c r="CG73" i="7"/>
  <c r="CF73" i="7"/>
  <c r="AE73" i="7"/>
  <c r="Z73" i="7"/>
  <c r="CB73" i="7" s="1"/>
  <c r="B73" i="7"/>
  <c r="CP73" i="7" s="1"/>
  <c r="CQ72" i="7"/>
  <c r="CP72" i="7"/>
  <c r="CL72" i="7"/>
  <c r="CE72" i="7"/>
  <c r="CD72" i="7"/>
  <c r="AE72" i="7"/>
  <c r="CB72" i="7" s="1"/>
  <c r="Z72" i="7"/>
  <c r="B72" i="7"/>
  <c r="CM72" i="7" s="1"/>
  <c r="CQ71" i="7"/>
  <c r="CO71" i="7"/>
  <c r="CN71" i="7"/>
  <c r="CD71" i="7"/>
  <c r="AE71" i="7"/>
  <c r="CB71" i="7" s="1"/>
  <c r="Z71" i="7"/>
  <c r="B71" i="7"/>
  <c r="CP71" i="7" s="1"/>
  <c r="CO70" i="7"/>
  <c r="CF70" i="7"/>
  <c r="AE70" i="7"/>
  <c r="Z70" i="7"/>
  <c r="B70" i="7"/>
  <c r="CQ70" i="7" s="1"/>
  <c r="CQ69" i="7"/>
  <c r="CO69" i="7"/>
  <c r="CN69" i="7"/>
  <c r="CD69" i="7"/>
  <c r="AE69" i="7"/>
  <c r="CB69" i="7" s="1"/>
  <c r="Z69" i="7"/>
  <c r="B69" i="7"/>
  <c r="CP69" i="7" s="1"/>
  <c r="CP68" i="7"/>
  <c r="CF68" i="7"/>
  <c r="AE68" i="7"/>
  <c r="Z68" i="7"/>
  <c r="B68" i="7"/>
  <c r="CO68" i="7" s="1"/>
  <c r="CN67" i="7"/>
  <c r="CM67" i="7"/>
  <c r="CK67" i="7"/>
  <c r="AE67" i="7"/>
  <c r="Z67" i="7"/>
  <c r="B67" i="7"/>
  <c r="CP67" i="7" s="1"/>
  <c r="AE66" i="7"/>
  <c r="Z66" i="7"/>
  <c r="B66" i="7"/>
  <c r="CQ65" i="7"/>
  <c r="CO65" i="7"/>
  <c r="CN65" i="7"/>
  <c r="CM65" i="7"/>
  <c r="CK65" i="7"/>
  <c r="CG65" i="7"/>
  <c r="CF65" i="7"/>
  <c r="CD65" i="7"/>
  <c r="CC65" i="7"/>
  <c r="AE65" i="7"/>
  <c r="CL65" i="7" s="1"/>
  <c r="Z65" i="7"/>
  <c r="B65" i="7"/>
  <c r="CP65" i="7" s="1"/>
  <c r="AE64" i="7"/>
  <c r="CL64" i="7" s="1"/>
  <c r="Z64" i="7"/>
  <c r="CB64" i="7" s="1"/>
  <c r="B64" i="7"/>
  <c r="CE64" i="7" s="1"/>
  <c r="CQ63" i="7"/>
  <c r="CO63" i="7"/>
  <c r="CN63" i="7"/>
  <c r="CM63" i="7"/>
  <c r="CK63" i="7"/>
  <c r="CG63" i="7"/>
  <c r="CF63" i="7"/>
  <c r="AE63" i="7"/>
  <c r="Z63" i="7"/>
  <c r="CB63" i="7" s="1"/>
  <c r="B63" i="7"/>
  <c r="CP63" i="7" s="1"/>
  <c r="AE62" i="7"/>
  <c r="Z62" i="7"/>
  <c r="B62" i="7"/>
  <c r="CQ62" i="7" s="1"/>
  <c r="CQ61" i="7"/>
  <c r="CO61" i="7"/>
  <c r="CN61" i="7"/>
  <c r="CM61" i="7"/>
  <c r="CK61" i="7"/>
  <c r="CG61" i="7"/>
  <c r="CF61" i="7"/>
  <c r="CD61" i="7"/>
  <c r="CC61" i="7"/>
  <c r="AE61" i="7"/>
  <c r="Z61" i="7"/>
  <c r="B61" i="7"/>
  <c r="CP61" i="7" s="1"/>
  <c r="CO60" i="7"/>
  <c r="CM60" i="7"/>
  <c r="CF60" i="7"/>
  <c r="CE60" i="7"/>
  <c r="AE60" i="7"/>
  <c r="Z60" i="7"/>
  <c r="CL60" i="7" s="1"/>
  <c r="B60" i="7"/>
  <c r="CP60" i="7" s="1"/>
  <c r="CQ59" i="7"/>
  <c r="CO59" i="7"/>
  <c r="CN59" i="7"/>
  <c r="CM59" i="7"/>
  <c r="CK59" i="7"/>
  <c r="CG59" i="7"/>
  <c r="CF59" i="7"/>
  <c r="CD59" i="7"/>
  <c r="CC59" i="7"/>
  <c r="AE59" i="7"/>
  <c r="Z59" i="7"/>
  <c r="B59" i="7"/>
  <c r="CP59" i="7" s="1"/>
  <c r="CP58" i="7"/>
  <c r="CK58" i="7"/>
  <c r="CF58" i="7"/>
  <c r="CA58" i="7"/>
  <c r="AE58" i="7"/>
  <c r="Z58" i="7"/>
  <c r="B58" i="7"/>
  <c r="CQ58" i="7" s="1"/>
  <c r="CQ57" i="7"/>
  <c r="CO57" i="7"/>
  <c r="CN57" i="7"/>
  <c r="CM57" i="7"/>
  <c r="CK57" i="7"/>
  <c r="CG57" i="7"/>
  <c r="CF57" i="7"/>
  <c r="CD57" i="7"/>
  <c r="CC57" i="7"/>
  <c r="AE57" i="7"/>
  <c r="CL57" i="7" s="1"/>
  <c r="Z57" i="7"/>
  <c r="B57" i="7"/>
  <c r="CP57" i="7" s="1"/>
  <c r="AE56" i="7"/>
  <c r="CL56" i="7" s="1"/>
  <c r="Z56" i="7"/>
  <c r="CB56" i="7" s="1"/>
  <c r="B56" i="7"/>
  <c r="CM56" i="7" s="1"/>
  <c r="CQ55" i="7"/>
  <c r="CO55" i="7"/>
  <c r="CN55" i="7"/>
  <c r="CM55" i="7"/>
  <c r="CK55" i="7"/>
  <c r="CG55" i="7"/>
  <c r="CF55" i="7"/>
  <c r="AE55" i="7"/>
  <c r="Z55" i="7"/>
  <c r="CB55" i="7" s="1"/>
  <c r="B55" i="7"/>
  <c r="CP55" i="7" s="1"/>
  <c r="AE54" i="7"/>
  <c r="Z54" i="7"/>
  <c r="B54" i="7"/>
  <c r="CO54" i="7" s="1"/>
  <c r="CQ53" i="7"/>
  <c r="CO53" i="7"/>
  <c r="CN53" i="7"/>
  <c r="CM53" i="7"/>
  <c r="CK53" i="7"/>
  <c r="CG53" i="7"/>
  <c r="CF53" i="7"/>
  <c r="AE53" i="7"/>
  <c r="Z53" i="7"/>
  <c r="CB53" i="7" s="1"/>
  <c r="B53" i="7"/>
  <c r="CP53" i="7" s="1"/>
  <c r="AE52" i="7"/>
  <c r="Z52" i="7"/>
  <c r="B52" i="7"/>
  <c r="CP52" i="7" s="1"/>
  <c r="CQ51" i="7"/>
  <c r="CO51" i="7"/>
  <c r="CN51" i="7"/>
  <c r="CM51" i="7"/>
  <c r="CK51" i="7"/>
  <c r="CG51" i="7"/>
  <c r="CF51" i="7"/>
  <c r="CD51" i="7"/>
  <c r="AE51" i="7"/>
  <c r="Z51" i="7"/>
  <c r="B51" i="7"/>
  <c r="CP51" i="7" s="1"/>
  <c r="AE50" i="7"/>
  <c r="Z50" i="7"/>
  <c r="B50" i="7"/>
  <c r="CQ50" i="7" s="1"/>
  <c r="CG49" i="7"/>
  <c r="AE49" i="7"/>
  <c r="Z49" i="7"/>
  <c r="B49" i="7"/>
  <c r="CP49" i="7" s="1"/>
  <c r="CQ48" i="7"/>
  <c r="CE48" i="7"/>
  <c r="AE48" i="7"/>
  <c r="CL48" i="7" s="1"/>
  <c r="Z48" i="7"/>
  <c r="B48" i="7"/>
  <c r="CP48" i="7" s="1"/>
  <c r="CQ47" i="7"/>
  <c r="CO47" i="7"/>
  <c r="CN47" i="7"/>
  <c r="CK47" i="7"/>
  <c r="CG47" i="7"/>
  <c r="CF47" i="7"/>
  <c r="CD47" i="7"/>
  <c r="CC47" i="7"/>
  <c r="AE47" i="7"/>
  <c r="CB47" i="7" s="1"/>
  <c r="Z47" i="7"/>
  <c r="B47" i="7"/>
  <c r="CP47" i="7" s="1"/>
  <c r="CD46" i="7"/>
  <c r="AE46" i="7"/>
  <c r="CL46" i="7" s="1"/>
  <c r="Z46" i="7"/>
  <c r="B46" i="7"/>
  <c r="CQ46" i="7" s="1"/>
  <c r="CO45" i="7"/>
  <c r="CN45" i="7"/>
  <c r="CF45" i="7"/>
  <c r="CD45" i="7"/>
  <c r="CC45" i="7"/>
  <c r="CB45" i="7"/>
  <c r="AE45" i="7"/>
  <c r="Z45" i="7"/>
  <c r="B45" i="7"/>
  <c r="CP45" i="7" s="1"/>
  <c r="AE44" i="7"/>
  <c r="Z44" i="7"/>
  <c r="B44" i="7"/>
  <c r="CE44" i="7" s="1"/>
  <c r="AE43" i="7"/>
  <c r="Z43" i="7"/>
  <c r="B43" i="7"/>
  <c r="CP43" i="7" s="1"/>
  <c r="AE42" i="7"/>
  <c r="Z42" i="7"/>
  <c r="B42" i="7"/>
  <c r="CO41" i="7"/>
  <c r="CM41" i="7"/>
  <c r="CK41" i="7"/>
  <c r="CF41" i="7"/>
  <c r="CD41" i="7"/>
  <c r="CC41" i="7"/>
  <c r="AE41" i="7"/>
  <c r="CL41" i="7" s="1"/>
  <c r="Z41" i="7"/>
  <c r="B41" i="7"/>
  <c r="CP41" i="7" s="1"/>
  <c r="CQ40" i="7"/>
  <c r="CP40" i="7"/>
  <c r="CM40" i="7"/>
  <c r="CK40" i="7"/>
  <c r="CE40" i="7"/>
  <c r="AE40" i="7"/>
  <c r="Z40" i="7"/>
  <c r="CL40" i="7" s="1"/>
  <c r="B40" i="7"/>
  <c r="CD40" i="7" s="1"/>
  <c r="CQ39" i="7"/>
  <c r="CN39" i="7"/>
  <c r="CM39" i="7"/>
  <c r="CG39" i="7"/>
  <c r="CD39" i="7"/>
  <c r="CC39" i="7"/>
  <c r="AE39" i="7"/>
  <c r="CB39" i="7" s="1"/>
  <c r="Z39" i="7"/>
  <c r="B39" i="7"/>
  <c r="CP39" i="7" s="1"/>
  <c r="CQ38" i="7"/>
  <c r="CM38" i="7"/>
  <c r="CL38" i="7"/>
  <c r="AE38" i="7"/>
  <c r="Z38" i="7"/>
  <c r="B38" i="7"/>
  <c r="CE38" i="7" s="1"/>
  <c r="CN37" i="7"/>
  <c r="CF37" i="7"/>
  <c r="CD37" i="7"/>
  <c r="AE37" i="7"/>
  <c r="Z37" i="7"/>
  <c r="CB37" i="7" s="1"/>
  <c r="B37" i="7"/>
  <c r="CP37" i="7" s="1"/>
  <c r="CM36" i="7"/>
  <c r="CE36" i="7"/>
  <c r="AE36" i="7"/>
  <c r="Z36" i="7"/>
  <c r="B36" i="7"/>
  <c r="CO35" i="7"/>
  <c r="CM35" i="7"/>
  <c r="CK35" i="7"/>
  <c r="CF35" i="7"/>
  <c r="CD35" i="7"/>
  <c r="CC35" i="7"/>
  <c r="AE35" i="7"/>
  <c r="Z35" i="7"/>
  <c r="B35" i="7"/>
  <c r="CP35" i="7" s="1"/>
  <c r="CM29" i="7"/>
  <c r="CL29" i="7"/>
  <c r="CK29" i="7"/>
  <c r="CB29" i="7"/>
  <c r="CA29" i="7"/>
  <c r="B29" i="7"/>
  <c r="CC29" i="7" s="1"/>
  <c r="B28" i="7"/>
  <c r="CC28" i="7" s="1"/>
  <c r="E24" i="7"/>
  <c r="D24" i="7"/>
  <c r="C24" i="7"/>
  <c r="B23" i="7"/>
  <c r="B22" i="7"/>
  <c r="B21" i="7"/>
  <c r="B20" i="7"/>
  <c r="B19" i="7"/>
  <c r="Z16" i="7"/>
  <c r="Y16" i="7"/>
  <c r="X16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CP15" i="7"/>
  <c r="CL15" i="7"/>
  <c r="CF15" i="7"/>
  <c r="CE15" i="7"/>
  <c r="CD15" i="7"/>
  <c r="CB15" i="7"/>
  <c r="CA15" i="7"/>
  <c r="B15" i="7"/>
  <c r="CO15" i="7" s="1"/>
  <c r="CP14" i="7"/>
  <c r="CL14" i="7"/>
  <c r="CK14" i="7"/>
  <c r="CC14" i="7"/>
  <c r="B14" i="7"/>
  <c r="CB14" i="7" s="1"/>
  <c r="CM13" i="7"/>
  <c r="CL13" i="7"/>
  <c r="CF13" i="7"/>
  <c r="B13" i="7"/>
  <c r="CO13" i="7" s="1"/>
  <c r="B12" i="7"/>
  <c r="CD12" i="7" s="1"/>
  <c r="CP11" i="7"/>
  <c r="CM11" i="7"/>
  <c r="CL11" i="7"/>
  <c r="CF11" i="7"/>
  <c r="CE11" i="7"/>
  <c r="B11" i="7"/>
  <c r="CN11" i="7" s="1"/>
  <c r="A5" i="7"/>
  <c r="A4" i="7"/>
  <c r="A3" i="7"/>
  <c r="A2" i="7"/>
  <c r="AT43" i="13" l="1"/>
  <c r="AU149" i="13"/>
  <c r="U116" i="13"/>
  <c r="AU139" i="13"/>
  <c r="AT56" i="13"/>
  <c r="AJ169" i="13"/>
  <c r="AT85" i="13"/>
  <c r="AJ158" i="13"/>
  <c r="AT45" i="13"/>
  <c r="AA11" i="13"/>
  <c r="AB125" i="13"/>
  <c r="C151" i="13"/>
  <c r="AU150" i="13"/>
  <c r="AA12" i="13"/>
  <c r="AU145" i="13"/>
  <c r="AV102" i="13"/>
  <c r="AJ162" i="13"/>
  <c r="AU136" i="13"/>
  <c r="CO100" i="13"/>
  <c r="CM100" i="13"/>
  <c r="B236" i="13" s="1"/>
  <c r="CK100" i="13"/>
  <c r="CP100" i="13"/>
  <c r="CN100" i="13"/>
  <c r="CL100" i="13"/>
  <c r="CC100" i="13"/>
  <c r="CF100" i="13"/>
  <c r="CE100" i="13"/>
  <c r="CD100" i="13"/>
  <c r="CB100" i="13"/>
  <c r="CA100" i="13"/>
  <c r="AV100" i="13" s="1"/>
  <c r="AT71" i="13"/>
  <c r="CA157" i="13"/>
  <c r="CL157" i="13"/>
  <c r="CB157" i="13"/>
  <c r="CK157" i="13"/>
  <c r="AV99" i="13"/>
  <c r="AT41" i="13"/>
  <c r="AT51" i="13"/>
  <c r="AU138" i="13"/>
  <c r="X109" i="13"/>
  <c r="AV98" i="13"/>
  <c r="AV101" i="13"/>
  <c r="AV97" i="13"/>
  <c r="AU143" i="13"/>
  <c r="AU135" i="13"/>
  <c r="AU133" i="13"/>
  <c r="AT36" i="13"/>
  <c r="AT61" i="13"/>
  <c r="AT47" i="13"/>
  <c r="AU146" i="13"/>
  <c r="AV95" i="13"/>
  <c r="AT42" i="13"/>
  <c r="AT83" i="13"/>
  <c r="AU130" i="13"/>
  <c r="AT77" i="13"/>
  <c r="AT46" i="13"/>
  <c r="AT44" i="13"/>
  <c r="AJ163" i="13"/>
  <c r="AT82" i="13"/>
  <c r="AT87" i="13"/>
  <c r="U117" i="12"/>
  <c r="AT74" i="12"/>
  <c r="AT62" i="12"/>
  <c r="AT35" i="12"/>
  <c r="AU141" i="12"/>
  <c r="AB125" i="12"/>
  <c r="AT75" i="12"/>
  <c r="AU131" i="12"/>
  <c r="X109" i="12"/>
  <c r="AT73" i="12"/>
  <c r="CQ137" i="12"/>
  <c r="CL137" i="12"/>
  <c r="CO137" i="12"/>
  <c r="CN137" i="12"/>
  <c r="CG137" i="12"/>
  <c r="CC137" i="12"/>
  <c r="CP137" i="12"/>
  <c r="CM137" i="12"/>
  <c r="CF137" i="12"/>
  <c r="CE137" i="12"/>
  <c r="CD137" i="12"/>
  <c r="CB137" i="12"/>
  <c r="AT63" i="12"/>
  <c r="AT36" i="12"/>
  <c r="AV98" i="12"/>
  <c r="AU145" i="12"/>
  <c r="AT54" i="12"/>
  <c r="AB124" i="12"/>
  <c r="AT76" i="12"/>
  <c r="AT85" i="12"/>
  <c r="AT48" i="12"/>
  <c r="AV103" i="12"/>
  <c r="AT45" i="12"/>
  <c r="AT52" i="12"/>
  <c r="AT87" i="12"/>
  <c r="AT43" i="12"/>
  <c r="AA11" i="12"/>
  <c r="U116" i="12"/>
  <c r="AV97" i="12"/>
  <c r="AT65" i="12"/>
  <c r="AU132" i="12"/>
  <c r="AT67" i="12"/>
  <c r="AA13" i="12"/>
  <c r="AJ157" i="12"/>
  <c r="CA169" i="12"/>
  <c r="CK169" i="12"/>
  <c r="CL169" i="12"/>
  <c r="CB169" i="12"/>
  <c r="AU136" i="12"/>
  <c r="AJ162" i="12"/>
  <c r="AT64" i="12"/>
  <c r="AT88" i="12"/>
  <c r="AU143" i="12"/>
  <c r="AU134" i="12"/>
  <c r="AA15" i="12"/>
  <c r="AU138" i="12"/>
  <c r="AJ158" i="12"/>
  <c r="B236" i="12"/>
  <c r="AU135" i="12"/>
  <c r="AV95" i="12"/>
  <c r="AT80" i="12"/>
  <c r="V201" i="12"/>
  <c r="CF100" i="9"/>
  <c r="CE100" i="9"/>
  <c r="CL100" i="9"/>
  <c r="CK100" i="9"/>
  <c r="CP100" i="9"/>
  <c r="CO100" i="9"/>
  <c r="CN100" i="9"/>
  <c r="CM100" i="9"/>
  <c r="CC100" i="9"/>
  <c r="CD100" i="9"/>
  <c r="CB100" i="9"/>
  <c r="CA100" i="9"/>
  <c r="AT36" i="9"/>
  <c r="AT42" i="9"/>
  <c r="AT82" i="9"/>
  <c r="AT75" i="9"/>
  <c r="AT72" i="9"/>
  <c r="Z28" i="9"/>
  <c r="AV99" i="9"/>
  <c r="AT57" i="9"/>
  <c r="AJ161" i="9"/>
  <c r="AV101" i="9"/>
  <c r="AV102" i="9"/>
  <c r="AB124" i="9"/>
  <c r="AT86" i="9"/>
  <c r="M207" i="9"/>
  <c r="AT43" i="9"/>
  <c r="AT73" i="9"/>
  <c r="AU149" i="9"/>
  <c r="AT50" i="9"/>
  <c r="AJ163" i="9"/>
  <c r="AU150" i="9"/>
  <c r="AJ158" i="9"/>
  <c r="AJ170" i="9"/>
  <c r="AT54" i="9"/>
  <c r="AV97" i="9"/>
  <c r="AA11" i="9"/>
  <c r="AA15" i="9"/>
  <c r="AT62" i="9"/>
  <c r="CG141" i="9"/>
  <c r="CF141" i="9"/>
  <c r="CE141" i="9"/>
  <c r="CD141" i="9"/>
  <c r="CC141" i="9"/>
  <c r="CB141" i="9"/>
  <c r="AU141" i="9" s="1"/>
  <c r="CN141" i="9"/>
  <c r="CM141" i="9"/>
  <c r="CP141" i="9"/>
  <c r="CO141" i="9"/>
  <c r="CQ141" i="9"/>
  <c r="CL141" i="9"/>
  <c r="AU144" i="9"/>
  <c r="X110" i="9"/>
  <c r="C104" i="9"/>
  <c r="AT58" i="9"/>
  <c r="AT65" i="9"/>
  <c r="AJ162" i="9"/>
  <c r="AT88" i="9"/>
  <c r="AT66" i="9"/>
  <c r="AV98" i="9"/>
  <c r="AT37" i="9"/>
  <c r="AU131" i="9"/>
  <c r="AT81" i="9"/>
  <c r="CN130" i="9"/>
  <c r="CM130" i="9"/>
  <c r="CL130" i="9"/>
  <c r="CQ130" i="9"/>
  <c r="CP130" i="9"/>
  <c r="B236" i="9" s="1"/>
  <c r="CO130" i="9"/>
  <c r="CD130" i="9"/>
  <c r="CC130" i="9"/>
  <c r="CG130" i="9"/>
  <c r="CE130" i="9"/>
  <c r="CB130" i="9"/>
  <c r="CF130" i="9"/>
  <c r="AJ157" i="9"/>
  <c r="AT68" i="9"/>
  <c r="AT41" i="9"/>
  <c r="AU148" i="9"/>
  <c r="U116" i="9"/>
  <c r="A236" i="9"/>
  <c r="U117" i="9"/>
  <c r="AV95" i="9"/>
  <c r="AT63" i="9"/>
  <c r="AT87" i="9"/>
  <c r="CF139" i="9"/>
  <c r="CE139" i="9"/>
  <c r="CD139" i="9"/>
  <c r="CL139" i="9"/>
  <c r="CO139" i="9"/>
  <c r="CN139" i="9"/>
  <c r="CM139" i="9"/>
  <c r="CG139" i="9"/>
  <c r="CC139" i="9"/>
  <c r="CB139" i="9"/>
  <c r="AU139" i="9" s="1"/>
  <c r="CQ139" i="9"/>
  <c r="CP139" i="9"/>
  <c r="AU138" i="9"/>
  <c r="AV96" i="9"/>
  <c r="AU133" i="9"/>
  <c r="CE102" i="11"/>
  <c r="CD102" i="11"/>
  <c r="CP102" i="11"/>
  <c r="CA102" i="11"/>
  <c r="CB102" i="11"/>
  <c r="CN102" i="11"/>
  <c r="CK102" i="11"/>
  <c r="CF102" i="11"/>
  <c r="CC102" i="11"/>
  <c r="CO102" i="11"/>
  <c r="CM102" i="11"/>
  <c r="CL102" i="11"/>
  <c r="A236" i="11"/>
  <c r="AU134" i="11"/>
  <c r="AT55" i="11"/>
  <c r="AB124" i="11"/>
  <c r="AT62" i="11"/>
  <c r="AU141" i="11"/>
  <c r="AU143" i="11"/>
  <c r="B236" i="11"/>
  <c r="AA15" i="11"/>
  <c r="AV99" i="11"/>
  <c r="AJ160" i="11"/>
  <c r="AT46" i="11"/>
  <c r="AU130" i="11"/>
  <c r="AT51" i="11"/>
  <c r="AT73" i="11"/>
  <c r="AU142" i="11"/>
  <c r="AT65" i="11"/>
  <c r="Z28" i="11"/>
  <c r="AU150" i="11"/>
  <c r="AU145" i="11"/>
  <c r="AV96" i="11"/>
  <c r="AU149" i="11"/>
  <c r="AV103" i="11"/>
  <c r="AU131" i="11"/>
  <c r="AJ169" i="11"/>
  <c r="AJ161" i="11"/>
  <c r="AT53" i="11"/>
  <c r="AV98" i="11"/>
  <c r="AT83" i="11"/>
  <c r="CM100" i="11"/>
  <c r="CL100" i="11"/>
  <c r="CK100" i="11"/>
  <c r="CF100" i="11"/>
  <c r="CE100" i="11"/>
  <c r="CB100" i="11"/>
  <c r="CA100" i="11"/>
  <c r="CP100" i="11"/>
  <c r="CO100" i="11"/>
  <c r="CN100" i="11"/>
  <c r="CD100" i="11"/>
  <c r="CC100" i="11"/>
  <c r="AT78" i="11"/>
  <c r="AJ162" i="11"/>
  <c r="AA14" i="11"/>
  <c r="X109" i="11"/>
  <c r="AU138" i="11"/>
  <c r="AT82" i="11"/>
  <c r="AT61" i="11"/>
  <c r="AT38" i="11"/>
  <c r="X111" i="11"/>
  <c r="AT63" i="11"/>
  <c r="AT36" i="11"/>
  <c r="AT87" i="11"/>
  <c r="CE97" i="11"/>
  <c r="CD97" i="11"/>
  <c r="CO97" i="11"/>
  <c r="CN97" i="11"/>
  <c r="CM97" i="11"/>
  <c r="CL97" i="11"/>
  <c r="CP97" i="11"/>
  <c r="CK97" i="11"/>
  <c r="CF97" i="11"/>
  <c r="CC97" i="11"/>
  <c r="CB97" i="11"/>
  <c r="CA97" i="11"/>
  <c r="AV101" i="11"/>
  <c r="AU133" i="11"/>
  <c r="AT74" i="11"/>
  <c r="AT85" i="11"/>
  <c r="AT68" i="11"/>
  <c r="CK156" i="11"/>
  <c r="CA156" i="11"/>
  <c r="AJ156" i="11" s="1"/>
  <c r="CB156" i="11"/>
  <c r="CL156" i="11"/>
  <c r="AT35" i="11"/>
  <c r="AT76" i="11"/>
  <c r="AT67" i="11"/>
  <c r="AT71" i="11"/>
  <c r="U117" i="11"/>
  <c r="AT58" i="11"/>
  <c r="AT47" i="11"/>
  <c r="X111" i="10"/>
  <c r="AA12" i="10"/>
  <c r="AJ162" i="10"/>
  <c r="X109" i="10"/>
  <c r="AA11" i="10"/>
  <c r="AU135" i="10"/>
  <c r="AT37" i="10"/>
  <c r="AB124" i="10"/>
  <c r="AT52" i="10"/>
  <c r="AT69" i="10"/>
  <c r="AU139" i="10"/>
  <c r="AV103" i="10"/>
  <c r="AT54" i="10"/>
  <c r="AU147" i="10"/>
  <c r="AU145" i="10"/>
  <c r="AJ161" i="10"/>
  <c r="AT58" i="10"/>
  <c r="AJ156" i="10"/>
  <c r="AV102" i="10"/>
  <c r="CE146" i="10"/>
  <c r="CD146" i="10"/>
  <c r="CC146" i="10"/>
  <c r="CF146" i="10"/>
  <c r="CB146" i="10"/>
  <c r="AU146" i="10" s="1"/>
  <c r="CP146" i="10"/>
  <c r="CO146" i="10"/>
  <c r="CQ146" i="10"/>
  <c r="CN146" i="10"/>
  <c r="CM146" i="10"/>
  <c r="CL146" i="10"/>
  <c r="CG146" i="10"/>
  <c r="AT75" i="10"/>
  <c r="AT62" i="10"/>
  <c r="Z29" i="10"/>
  <c r="AT44" i="10"/>
  <c r="AJ163" i="10"/>
  <c r="AJ169" i="10"/>
  <c r="M207" i="10"/>
  <c r="AT66" i="10"/>
  <c r="AT74" i="10"/>
  <c r="AB125" i="10"/>
  <c r="AV99" i="10"/>
  <c r="AU143" i="10"/>
  <c r="AV95" i="10"/>
  <c r="AT79" i="10"/>
  <c r="AT85" i="10"/>
  <c r="AU138" i="10"/>
  <c r="AA13" i="10"/>
  <c r="AT73" i="10"/>
  <c r="AT84" i="10"/>
  <c r="AT57" i="10"/>
  <c r="AA14" i="10"/>
  <c r="AT53" i="10"/>
  <c r="CP136" i="10"/>
  <c r="CO136" i="10"/>
  <c r="CQ136" i="10"/>
  <c r="CN136" i="10"/>
  <c r="CM136" i="10"/>
  <c r="CL136" i="10"/>
  <c r="B236" i="10" s="1"/>
  <c r="CG136" i="10"/>
  <c r="CC136" i="10"/>
  <c r="CF136" i="10"/>
  <c r="CD136" i="10"/>
  <c r="CB136" i="10"/>
  <c r="AU136" i="10" s="1"/>
  <c r="CE136" i="10"/>
  <c r="AT41" i="10"/>
  <c r="CL98" i="7"/>
  <c r="CP98" i="7"/>
  <c r="CK98" i="7"/>
  <c r="CA98" i="7"/>
  <c r="CB139" i="7"/>
  <c r="CQ139" i="7"/>
  <c r="CP131" i="7"/>
  <c r="CD131" i="7"/>
  <c r="CL207" i="7"/>
  <c r="CN13" i="7"/>
  <c r="CL49" i="7"/>
  <c r="CL83" i="7"/>
  <c r="CH116" i="7"/>
  <c r="CB88" i="7"/>
  <c r="BY109" i="7"/>
  <c r="C134" i="7"/>
  <c r="CO134" i="7" s="1"/>
  <c r="CC43" i="7"/>
  <c r="CO67" i="7"/>
  <c r="CA111" i="7"/>
  <c r="CA11" i="7"/>
  <c r="CP13" i="7"/>
  <c r="CD43" i="7"/>
  <c r="CG45" i="7"/>
  <c r="CC49" i="7"/>
  <c r="CQ67" i="7"/>
  <c r="CN75" i="7"/>
  <c r="CC83" i="7"/>
  <c r="CB86" i="7"/>
  <c r="CD88" i="7"/>
  <c r="B90" i="7"/>
  <c r="C100" i="7"/>
  <c r="CK116" i="7"/>
  <c r="CA125" i="7"/>
  <c r="C145" i="7"/>
  <c r="CB149" i="7"/>
  <c r="CB57" i="7"/>
  <c r="CM75" i="7"/>
  <c r="CB11" i="7"/>
  <c r="CF43" i="7"/>
  <c r="CK45" i="7"/>
  <c r="CD49" i="7"/>
  <c r="CO75" i="7"/>
  <c r="CF83" i="7"/>
  <c r="CE88" i="7"/>
  <c r="CB109" i="7"/>
  <c r="CC125" i="7"/>
  <c r="CD149" i="7"/>
  <c r="CQ77" i="7"/>
  <c r="CD11" i="7"/>
  <c r="Z90" i="7"/>
  <c r="CC37" i="7"/>
  <c r="CG43" i="7"/>
  <c r="CM45" i="7"/>
  <c r="CF49" i="7"/>
  <c r="CE70" i="7"/>
  <c r="CQ75" i="7"/>
  <c r="CG83" i="7"/>
  <c r="CK88" i="7"/>
  <c r="CC109" i="7"/>
  <c r="CD111" i="7"/>
  <c r="CN116" i="7"/>
  <c r="CL125" i="7"/>
  <c r="CG135" i="7"/>
  <c r="CG37" i="7"/>
  <c r="CF39" i="7"/>
  <c r="CN43" i="7"/>
  <c r="CQ45" i="7"/>
  <c r="CM49" i="7"/>
  <c r="CK72" i="7"/>
  <c r="CG81" i="7"/>
  <c r="CQ83" i="7"/>
  <c r="CP88" i="7"/>
  <c r="C97" i="7"/>
  <c r="CN97" i="7" s="1"/>
  <c r="CH111" i="7"/>
  <c r="C141" i="7"/>
  <c r="E151" i="7"/>
  <c r="CN83" i="7"/>
  <c r="C101" i="7"/>
  <c r="CK37" i="7"/>
  <c r="CO43" i="7"/>
  <c r="CN49" i="7"/>
  <c r="CE54" i="7"/>
  <c r="CA74" i="7"/>
  <c r="CF76" i="7"/>
  <c r="CQ88" i="7"/>
  <c r="CM136" i="7"/>
  <c r="CD150" i="7"/>
  <c r="CG35" i="7"/>
  <c r="CM37" i="7"/>
  <c r="CK39" i="7"/>
  <c r="CG41" i="7"/>
  <c r="CQ43" i="7"/>
  <c r="CB46" i="7"/>
  <c r="CO49" i="7"/>
  <c r="CA52" i="7"/>
  <c r="CF54" i="7"/>
  <c r="CD56" i="7"/>
  <c r="CD64" i="7"/>
  <c r="CF74" i="7"/>
  <c r="CC79" i="7"/>
  <c r="CN81" i="7"/>
  <c r="CL109" i="7"/>
  <c r="CO136" i="7"/>
  <c r="CB201" i="7"/>
  <c r="V201" i="7" s="1"/>
  <c r="CQ49" i="7"/>
  <c r="CM43" i="7"/>
  <c r="B16" i="7"/>
  <c r="CM109" i="7"/>
  <c r="CQ54" i="7"/>
  <c r="CB77" i="7"/>
  <c r="CL89" i="7"/>
  <c r="CO111" i="7"/>
  <c r="CF52" i="7"/>
  <c r="CK64" i="7"/>
  <c r="CP74" i="7"/>
  <c r="CG79" i="7"/>
  <c r="CN109" i="7"/>
  <c r="CA28" i="7"/>
  <c r="CN35" i="7"/>
  <c r="CQ37" i="7"/>
  <c r="CO39" i="7"/>
  <c r="CN41" i="7"/>
  <c r="CE46" i="7"/>
  <c r="CD48" i="7"/>
  <c r="CC69" i="7"/>
  <c r="CC71" i="7"/>
  <c r="CQ74" i="7"/>
  <c r="CM79" i="7"/>
  <c r="CF87" i="7"/>
  <c r="CB89" i="7"/>
  <c r="CP109" i="7"/>
  <c r="CP111" i="7"/>
  <c r="CR117" i="7"/>
  <c r="BY123" i="7"/>
  <c r="CE56" i="7"/>
  <c r="CB48" i="7"/>
  <c r="CK56" i="7"/>
  <c r="CM64" i="7"/>
  <c r="CC77" i="7"/>
  <c r="CA13" i="7"/>
  <c r="CK28" i="7"/>
  <c r="CQ35" i="7"/>
  <c r="CB38" i="7"/>
  <c r="CQ41" i="7"/>
  <c r="CM44" i="7"/>
  <c r="CM46" i="7"/>
  <c r="CK48" i="7"/>
  <c r="CP56" i="7"/>
  <c r="CP64" i="7"/>
  <c r="CC67" i="7"/>
  <c r="CF69" i="7"/>
  <c r="CF71" i="7"/>
  <c r="CL73" i="7"/>
  <c r="CD77" i="7"/>
  <c r="CQ79" i="7"/>
  <c r="CD82" i="7"/>
  <c r="CK87" i="7"/>
  <c r="CJ123" i="7"/>
  <c r="CG137" i="7"/>
  <c r="CN147" i="7"/>
  <c r="CO37" i="7"/>
  <c r="CR111" i="7"/>
  <c r="CK43" i="7"/>
  <c r="CK49" i="7"/>
  <c r="CF79" i="7"/>
  <c r="CL44" i="7"/>
  <c r="CN79" i="7"/>
  <c r="CA123" i="7"/>
  <c r="CB137" i="7"/>
  <c r="CB13" i="7"/>
  <c r="CL28" i="7"/>
  <c r="CQ56" i="7"/>
  <c r="CQ64" i="7"/>
  <c r="CG69" i="7"/>
  <c r="CG71" i="7"/>
  <c r="CF77" i="7"/>
  <c r="B118" i="7"/>
  <c r="CN137" i="7"/>
  <c r="CD13" i="7"/>
  <c r="CM15" i="7"/>
  <c r="CM28" i="7"/>
  <c r="CL36" i="7"/>
  <c r="CD38" i="7"/>
  <c r="CL42" i="7"/>
  <c r="CM48" i="7"/>
  <c r="CC53" i="7"/>
  <c r="CC55" i="7"/>
  <c r="CC63" i="7"/>
  <c r="CF67" i="7"/>
  <c r="CK69" i="7"/>
  <c r="CK71" i="7"/>
  <c r="CC73" i="7"/>
  <c r="CC75" i="7"/>
  <c r="CG77" i="7"/>
  <c r="CK82" i="7"/>
  <c r="CC85" i="7"/>
  <c r="CN87" i="7"/>
  <c r="CG89" i="7"/>
  <c r="CA116" i="7"/>
  <c r="C158" i="7"/>
  <c r="B170" i="7"/>
  <c r="CB206" i="7"/>
  <c r="M206" i="7" s="1"/>
  <c r="CB28" i="7"/>
  <c r="Z28" i="7" s="1"/>
  <c r="CB82" i="7"/>
  <c r="CD67" i="7"/>
  <c r="CE82" i="7"/>
  <c r="CL123" i="7"/>
  <c r="CE13" i="7"/>
  <c r="CN15" i="7"/>
  <c r="Z29" i="7"/>
  <c r="CC51" i="7"/>
  <c r="CD53" i="7"/>
  <c r="CD55" i="7"/>
  <c r="CD63" i="7"/>
  <c r="CG67" i="7"/>
  <c r="CM69" i="7"/>
  <c r="CM71" i="7"/>
  <c r="CD73" i="7"/>
  <c r="CD75" i="7"/>
  <c r="CK77" i="7"/>
  <c r="CB80" i="7"/>
  <c r="CD85" i="7"/>
  <c r="CO87" i="7"/>
  <c r="CK89" i="7"/>
  <c r="C138" i="7"/>
  <c r="C144" i="7"/>
  <c r="CB148" i="7"/>
  <c r="AU148" i="7" s="1"/>
  <c r="CL206" i="7"/>
  <c r="CM12" i="7"/>
  <c r="CE12" i="7"/>
  <c r="CA12" i="7"/>
  <c r="CN12" i="7"/>
  <c r="CB40" i="7"/>
  <c r="CN42" i="7"/>
  <c r="CG42" i="7"/>
  <c r="CC42" i="7"/>
  <c r="CF42" i="7"/>
  <c r="CB50" i="7"/>
  <c r="CA62" i="7"/>
  <c r="CL62" i="7"/>
  <c r="CN66" i="7"/>
  <c r="CG66" i="7"/>
  <c r="CC66" i="7"/>
  <c r="CM66" i="7"/>
  <c r="CE66" i="7"/>
  <c r="CB66" i="7"/>
  <c r="CL66" i="7"/>
  <c r="CA163" i="7"/>
  <c r="CL163" i="7"/>
  <c r="CB163" i="7"/>
  <c r="CK163" i="7"/>
  <c r="CF12" i="7"/>
  <c r="CO12" i="7"/>
  <c r="B24" i="7"/>
  <c r="CL35" i="7"/>
  <c r="CN36" i="7"/>
  <c r="CG36" i="7"/>
  <c r="CC36" i="7"/>
  <c r="CA36" i="7"/>
  <c r="CO36" i="7"/>
  <c r="CB42" i="7"/>
  <c r="CK42" i="7"/>
  <c r="CP42" i="7"/>
  <c r="CL43" i="7"/>
  <c r="CN44" i="7"/>
  <c r="CG44" i="7"/>
  <c r="CC44" i="7"/>
  <c r="CF44" i="7"/>
  <c r="CO44" i="7"/>
  <c r="CD50" i="7"/>
  <c r="CO50" i="7"/>
  <c r="CN52" i="7"/>
  <c r="CG52" i="7"/>
  <c r="CC52" i="7"/>
  <c r="CQ52" i="7"/>
  <c r="CD52" i="7"/>
  <c r="CK52" i="7"/>
  <c r="CL61" i="7"/>
  <c r="CB62" i="7"/>
  <c r="CD62" i="7"/>
  <c r="CB12" i="7"/>
  <c r="CK12" i="7"/>
  <c r="CP12" i="7"/>
  <c r="CM14" i="7"/>
  <c r="CE14" i="7"/>
  <c r="CA14" i="7"/>
  <c r="CD14" i="7"/>
  <c r="CN14" i="7"/>
  <c r="CB36" i="7"/>
  <c r="CK36" i="7"/>
  <c r="CP36" i="7"/>
  <c r="CL37" i="7"/>
  <c r="CN38" i="7"/>
  <c r="CG38" i="7"/>
  <c r="CC38" i="7"/>
  <c r="CA38" i="7"/>
  <c r="CF38" i="7"/>
  <c r="CO38" i="7"/>
  <c r="CB41" i="7"/>
  <c r="CD42" i="7"/>
  <c r="CQ42" i="7"/>
  <c r="CB44" i="7"/>
  <c r="CK44" i="7"/>
  <c r="CP44" i="7"/>
  <c r="CL45" i="7"/>
  <c r="CN46" i="7"/>
  <c r="CG46" i="7"/>
  <c r="CC46" i="7"/>
  <c r="CA46" i="7"/>
  <c r="CF46" i="7"/>
  <c r="CO46" i="7"/>
  <c r="CB49" i="7"/>
  <c r="CF50" i="7"/>
  <c r="CP50" i="7"/>
  <c r="CL51" i="7"/>
  <c r="CB51" i="7"/>
  <c r="CL52" i="7"/>
  <c r="CB52" i="7"/>
  <c r="CM52" i="7"/>
  <c r="CN54" i="7"/>
  <c r="CG54" i="7"/>
  <c r="CC54" i="7"/>
  <c r="CP54" i="7"/>
  <c r="CK54" i="7"/>
  <c r="CA54" i="7"/>
  <c r="CL54" i="7"/>
  <c r="CN58" i="7"/>
  <c r="CG58" i="7"/>
  <c r="CC58" i="7"/>
  <c r="CM58" i="7"/>
  <c r="CE58" i="7"/>
  <c r="CB58" i="7"/>
  <c r="CL58" i="7"/>
  <c r="CB61" i="7"/>
  <c r="CE62" i="7"/>
  <c r="CO62" i="7"/>
  <c r="CB65" i="7"/>
  <c r="CF66" i="7"/>
  <c r="CP66" i="7"/>
  <c r="CL67" i="7"/>
  <c r="CB67" i="7"/>
  <c r="CL68" i="7"/>
  <c r="CB68" i="7"/>
  <c r="CM68" i="7"/>
  <c r="CN70" i="7"/>
  <c r="CG70" i="7"/>
  <c r="CC70" i="7"/>
  <c r="CP70" i="7"/>
  <c r="CK70" i="7"/>
  <c r="CA70" i="7"/>
  <c r="CL70" i="7"/>
  <c r="CN74" i="7"/>
  <c r="CG74" i="7"/>
  <c r="CC74" i="7"/>
  <c r="CM74" i="7"/>
  <c r="CE74" i="7"/>
  <c r="CB74" i="7"/>
  <c r="AT74" i="7" s="1"/>
  <c r="CL74" i="7"/>
  <c r="CN76" i="7"/>
  <c r="CG76" i="7"/>
  <c r="CC76" i="7"/>
  <c r="CQ76" i="7"/>
  <c r="CD76" i="7"/>
  <c r="CP76" i="7"/>
  <c r="CK76" i="7"/>
  <c r="CA76" i="7"/>
  <c r="CO76" i="7"/>
  <c r="CN84" i="7"/>
  <c r="CG84" i="7"/>
  <c r="CC84" i="7"/>
  <c r="CQ84" i="7"/>
  <c r="CM84" i="7"/>
  <c r="CF84" i="7"/>
  <c r="CK84" i="7"/>
  <c r="CP84" i="7"/>
  <c r="CE84" i="7"/>
  <c r="CD84" i="7"/>
  <c r="AE90" i="7"/>
  <c r="CK97" i="7"/>
  <c r="CA97" i="7"/>
  <c r="CO97" i="7"/>
  <c r="CE97" i="7"/>
  <c r="CD97" i="7"/>
  <c r="CC97" i="7"/>
  <c r="CM97" i="7"/>
  <c r="CL97" i="7"/>
  <c r="CQ133" i="7"/>
  <c r="CM133" i="7"/>
  <c r="CE133" i="7"/>
  <c r="CO133" i="7"/>
  <c r="CG133" i="7"/>
  <c r="CC133" i="7"/>
  <c r="CF133" i="7"/>
  <c r="CP133" i="7"/>
  <c r="CD133" i="7"/>
  <c r="CN133" i="7"/>
  <c r="CL133" i="7"/>
  <c r="CB133" i="7"/>
  <c r="CC12" i="7"/>
  <c r="CL12" i="7"/>
  <c r="CF14" i="7"/>
  <c r="CO14" i="7"/>
  <c r="CB35" i="7"/>
  <c r="CD36" i="7"/>
  <c r="CQ36" i="7"/>
  <c r="CK38" i="7"/>
  <c r="CP38" i="7"/>
  <c r="CL39" i="7"/>
  <c r="CN40" i="7"/>
  <c r="CG40" i="7"/>
  <c r="CC40" i="7"/>
  <c r="CA40" i="7"/>
  <c r="CF40" i="7"/>
  <c r="CO40" i="7"/>
  <c r="CE42" i="7"/>
  <c r="CM42" i="7"/>
  <c r="CB43" i="7"/>
  <c r="CD44" i="7"/>
  <c r="CQ44" i="7"/>
  <c r="CK46" i="7"/>
  <c r="CP46" i="7"/>
  <c r="CL47" i="7"/>
  <c r="CA50" i="7"/>
  <c r="CK50" i="7"/>
  <c r="CE52" i="7"/>
  <c r="CO52" i="7"/>
  <c r="CL53" i="7"/>
  <c r="CB54" i="7"/>
  <c r="CD54" i="7"/>
  <c r="CM54" i="7"/>
  <c r="CD58" i="7"/>
  <c r="CO58" i="7"/>
  <c r="CN60" i="7"/>
  <c r="CG60" i="7"/>
  <c r="CC60" i="7"/>
  <c r="CQ60" i="7"/>
  <c r="CD60" i="7"/>
  <c r="CA60" i="7"/>
  <c r="CK60" i="7"/>
  <c r="CF62" i="7"/>
  <c r="CA66" i="7"/>
  <c r="CK66" i="7"/>
  <c r="CQ66" i="7"/>
  <c r="CE68" i="7"/>
  <c r="CL69" i="7"/>
  <c r="CB70" i="7"/>
  <c r="CD70" i="7"/>
  <c r="CM70" i="7"/>
  <c r="CD74" i="7"/>
  <c r="CO74" i="7"/>
  <c r="CL76" i="7"/>
  <c r="CE76" i="7"/>
  <c r="CN78" i="7"/>
  <c r="CG78" i="7"/>
  <c r="CC78" i="7"/>
  <c r="CQ78" i="7"/>
  <c r="CM78" i="7"/>
  <c r="CF78" i="7"/>
  <c r="CP78" i="7"/>
  <c r="CE78" i="7"/>
  <c r="CO78" i="7"/>
  <c r="CD78" i="7"/>
  <c r="CA78" i="7"/>
  <c r="CB83" i="7"/>
  <c r="CL84" i="7"/>
  <c r="CL85" i="7"/>
  <c r="CB85" i="7"/>
  <c r="C96" i="7"/>
  <c r="CA42" i="7"/>
  <c r="CO42" i="7"/>
  <c r="CN50" i="7"/>
  <c r="CG50" i="7"/>
  <c r="CC50" i="7"/>
  <c r="CM50" i="7"/>
  <c r="CE50" i="7"/>
  <c r="CL50" i="7"/>
  <c r="CL59" i="7"/>
  <c r="CB59" i="7"/>
  <c r="CB60" i="7"/>
  <c r="CN62" i="7"/>
  <c r="CG62" i="7"/>
  <c r="CC62" i="7"/>
  <c r="CP62" i="7"/>
  <c r="CK62" i="7"/>
  <c r="CL75" i="7"/>
  <c r="CB75" i="7"/>
  <c r="CG134" i="7"/>
  <c r="CC134" i="7"/>
  <c r="CD134" i="7"/>
  <c r="CA158" i="7"/>
  <c r="AJ158" i="7" s="1"/>
  <c r="CB158" i="7"/>
  <c r="CL158" i="7"/>
  <c r="CK158" i="7"/>
  <c r="CA170" i="7"/>
  <c r="CB170" i="7"/>
  <c r="CL170" i="7"/>
  <c r="CK170" i="7"/>
  <c r="CF36" i="7"/>
  <c r="CA44" i="7"/>
  <c r="CM62" i="7"/>
  <c r="CD66" i="7"/>
  <c r="CO66" i="7"/>
  <c r="CN68" i="7"/>
  <c r="CG68" i="7"/>
  <c r="CC68" i="7"/>
  <c r="CQ68" i="7"/>
  <c r="CD68" i="7"/>
  <c r="CA68" i="7"/>
  <c r="CK68" i="7"/>
  <c r="D104" i="7"/>
  <c r="C95" i="7"/>
  <c r="CN103" i="7"/>
  <c r="CF103" i="7"/>
  <c r="CB103" i="7"/>
  <c r="CM103" i="7"/>
  <c r="CD103" i="7"/>
  <c r="CL103" i="7"/>
  <c r="CC103" i="7"/>
  <c r="CO103" i="7"/>
  <c r="CK103" i="7"/>
  <c r="CA103" i="7"/>
  <c r="CP103" i="7"/>
  <c r="C142" i="7"/>
  <c r="D151" i="7"/>
  <c r="C151" i="7" s="1"/>
  <c r="CB76" i="7"/>
  <c r="CL77" i="7"/>
  <c r="CL79" i="7"/>
  <c r="CN80" i="7"/>
  <c r="CG80" i="7"/>
  <c r="CC80" i="7"/>
  <c r="CQ80" i="7"/>
  <c r="CM80" i="7"/>
  <c r="CF80" i="7"/>
  <c r="CA80" i="7"/>
  <c r="CL80" i="7"/>
  <c r="CB84" i="7"/>
  <c r="CM110" i="7"/>
  <c r="CC110" i="7"/>
  <c r="BY110" i="7"/>
  <c r="B112" i="7"/>
  <c r="CP110" i="7"/>
  <c r="CK110" i="7"/>
  <c r="CE110" i="7"/>
  <c r="CO110" i="7"/>
  <c r="CD110" i="7"/>
  <c r="CF110" i="7"/>
  <c r="CN110" i="7"/>
  <c r="C140" i="7"/>
  <c r="CA159" i="7"/>
  <c r="CL159" i="7"/>
  <c r="CB159" i="7"/>
  <c r="CK159" i="7"/>
  <c r="CA162" i="7"/>
  <c r="CB162" i="7"/>
  <c r="CL162" i="7"/>
  <c r="CK162" i="7"/>
  <c r="CC11" i="7"/>
  <c r="AA11" i="7" s="1"/>
  <c r="CK11" i="7"/>
  <c r="CO11" i="7"/>
  <c r="CC13" i="7"/>
  <c r="CK13" i="7"/>
  <c r="CC15" i="7"/>
  <c r="AA15" i="7" s="1"/>
  <c r="CK15" i="7"/>
  <c r="CA35" i="7"/>
  <c r="CE35" i="7"/>
  <c r="CA37" i="7"/>
  <c r="CE37" i="7"/>
  <c r="CA39" i="7"/>
  <c r="CE39" i="7"/>
  <c r="CA41" i="7"/>
  <c r="CE41" i="7"/>
  <c r="CA43" i="7"/>
  <c r="CE43" i="7"/>
  <c r="CA45" i="7"/>
  <c r="AT45" i="7" s="1"/>
  <c r="CE45" i="7"/>
  <c r="CA47" i="7"/>
  <c r="CE47" i="7"/>
  <c r="CM47" i="7"/>
  <c r="CN48" i="7"/>
  <c r="CG48" i="7"/>
  <c r="CC48" i="7"/>
  <c r="CA48" i="7"/>
  <c r="CF48" i="7"/>
  <c r="CO48" i="7"/>
  <c r="CL55" i="7"/>
  <c r="CN56" i="7"/>
  <c r="CG56" i="7"/>
  <c r="CC56" i="7"/>
  <c r="CA56" i="7"/>
  <c r="CF56" i="7"/>
  <c r="CO56" i="7"/>
  <c r="CL63" i="7"/>
  <c r="CN64" i="7"/>
  <c r="CG64" i="7"/>
  <c r="CC64" i="7"/>
  <c r="CA64" i="7"/>
  <c r="CF64" i="7"/>
  <c r="CO64" i="7"/>
  <c r="CL71" i="7"/>
  <c r="CN72" i="7"/>
  <c r="CG72" i="7"/>
  <c r="CC72" i="7"/>
  <c r="CA72" i="7"/>
  <c r="CF72" i="7"/>
  <c r="CO72" i="7"/>
  <c r="CB78" i="7"/>
  <c r="CB79" i="7"/>
  <c r="CD80" i="7"/>
  <c r="CO80" i="7"/>
  <c r="CL81" i="7"/>
  <c r="CN82" i="7"/>
  <c r="CG82" i="7"/>
  <c r="CC82" i="7"/>
  <c r="CQ82" i="7"/>
  <c r="CM82" i="7"/>
  <c r="CF82" i="7"/>
  <c r="CA82" i="7"/>
  <c r="CL82" i="7"/>
  <c r="CN86" i="7"/>
  <c r="CG86" i="7"/>
  <c r="CC86" i="7"/>
  <c r="CQ86" i="7"/>
  <c r="CL86" i="7"/>
  <c r="CD86" i="7"/>
  <c r="CP86" i="7"/>
  <c r="CK86" i="7"/>
  <c r="CA86" i="7"/>
  <c r="CO86" i="7"/>
  <c r="CN100" i="7"/>
  <c r="CF100" i="7"/>
  <c r="CB100" i="7"/>
  <c r="CL100" i="7"/>
  <c r="CC100" i="7"/>
  <c r="CP100" i="7"/>
  <c r="CK100" i="7"/>
  <c r="CA100" i="7"/>
  <c r="CE100" i="7"/>
  <c r="CD100" i="7"/>
  <c r="CN102" i="7"/>
  <c r="CF102" i="7"/>
  <c r="CB102" i="7"/>
  <c r="CO102" i="7"/>
  <c r="CE102" i="7"/>
  <c r="CM102" i="7"/>
  <c r="CD102" i="7"/>
  <c r="CP102" i="7"/>
  <c r="CA102" i="7"/>
  <c r="CL102" i="7"/>
  <c r="CK102" i="7"/>
  <c r="CQ132" i="7"/>
  <c r="CM132" i="7"/>
  <c r="CE132" i="7"/>
  <c r="CO132" i="7"/>
  <c r="CG132" i="7"/>
  <c r="CC132" i="7"/>
  <c r="CL132" i="7"/>
  <c r="CF132" i="7"/>
  <c r="CB132" i="7"/>
  <c r="CP132" i="7"/>
  <c r="CN132" i="7"/>
  <c r="CQ143" i="7"/>
  <c r="CM143" i="7"/>
  <c r="CE143" i="7"/>
  <c r="CO143" i="7"/>
  <c r="CF143" i="7"/>
  <c r="CL143" i="7"/>
  <c r="CC143" i="7"/>
  <c r="CD143" i="7"/>
  <c r="CP143" i="7"/>
  <c r="CB143" i="7"/>
  <c r="CN143" i="7"/>
  <c r="CG143" i="7"/>
  <c r="CO77" i="7"/>
  <c r="CD79" i="7"/>
  <c r="CK79" i="7"/>
  <c r="CO79" i="7"/>
  <c r="CD81" i="7"/>
  <c r="CK81" i="7"/>
  <c r="CO81" i="7"/>
  <c r="CD83" i="7"/>
  <c r="CK83" i="7"/>
  <c r="CO83" i="7"/>
  <c r="CF85" i="7"/>
  <c r="CL87" i="7"/>
  <c r="CN88" i="7"/>
  <c r="CG88" i="7"/>
  <c r="CC88" i="7"/>
  <c r="CA88" i="7"/>
  <c r="CF88" i="7"/>
  <c r="CO88" i="7"/>
  <c r="CN98" i="7"/>
  <c r="CF98" i="7"/>
  <c r="CB98" i="7"/>
  <c r="CO98" i="7"/>
  <c r="CE98" i="7"/>
  <c r="CM98" i="7"/>
  <c r="CD98" i="7"/>
  <c r="CC98" i="7"/>
  <c r="CN99" i="7"/>
  <c r="CF99" i="7"/>
  <c r="CB99" i="7"/>
  <c r="CM99" i="7"/>
  <c r="CD99" i="7"/>
  <c r="CL99" i="7"/>
  <c r="CC99" i="7"/>
  <c r="CA99" i="7"/>
  <c r="CP99" i="7"/>
  <c r="CQ131" i="7"/>
  <c r="CM131" i="7"/>
  <c r="CE131" i="7"/>
  <c r="CO131" i="7"/>
  <c r="CG131" i="7"/>
  <c r="CC131" i="7"/>
  <c r="CN131" i="7"/>
  <c r="CB131" i="7"/>
  <c r="CL131" i="7"/>
  <c r="CF131" i="7"/>
  <c r="CQ150" i="7"/>
  <c r="CM150" i="7"/>
  <c r="CE150" i="7"/>
  <c r="CO150" i="7"/>
  <c r="CF150" i="7"/>
  <c r="CL150" i="7"/>
  <c r="CC150" i="7"/>
  <c r="CP150" i="7"/>
  <c r="CB150" i="7"/>
  <c r="CN150" i="7"/>
  <c r="CA157" i="7"/>
  <c r="CL157" i="7"/>
  <c r="CB157" i="7"/>
  <c r="CA161" i="7"/>
  <c r="CL161" i="7"/>
  <c r="CB161" i="7"/>
  <c r="CA169" i="7"/>
  <c r="AJ169" i="7" s="1"/>
  <c r="CL169" i="7"/>
  <c r="CB169" i="7"/>
  <c r="CA49" i="7"/>
  <c r="CE49" i="7"/>
  <c r="CA51" i="7"/>
  <c r="CE51" i="7"/>
  <c r="CA53" i="7"/>
  <c r="CE53" i="7"/>
  <c r="CA55" i="7"/>
  <c r="AT55" i="7" s="1"/>
  <c r="CE55" i="7"/>
  <c r="CA57" i="7"/>
  <c r="CE57" i="7"/>
  <c r="CA59" i="7"/>
  <c r="CE59" i="7"/>
  <c r="CA61" i="7"/>
  <c r="CE61" i="7"/>
  <c r="CA63" i="7"/>
  <c r="CE63" i="7"/>
  <c r="CA65" i="7"/>
  <c r="CE65" i="7"/>
  <c r="CA67" i="7"/>
  <c r="CE67" i="7"/>
  <c r="CA69" i="7"/>
  <c r="CE69" i="7"/>
  <c r="CA71" i="7"/>
  <c r="CE71" i="7"/>
  <c r="CA73" i="7"/>
  <c r="CE73" i="7"/>
  <c r="CA75" i="7"/>
  <c r="AT75" i="7" s="1"/>
  <c r="CE75" i="7"/>
  <c r="CA77" i="7"/>
  <c r="CE77" i="7"/>
  <c r="CA79" i="7"/>
  <c r="CE79" i="7"/>
  <c r="CA81" i="7"/>
  <c r="CE81" i="7"/>
  <c r="CA83" i="7"/>
  <c r="CE83" i="7"/>
  <c r="CP85" i="7"/>
  <c r="CE85" i="7"/>
  <c r="CA85" i="7"/>
  <c r="CG85" i="7"/>
  <c r="CO85" i="7"/>
  <c r="CN101" i="7"/>
  <c r="CF101" i="7"/>
  <c r="CB101" i="7"/>
  <c r="CP101" i="7"/>
  <c r="CK101" i="7"/>
  <c r="CA101" i="7"/>
  <c r="CO101" i="7"/>
  <c r="CE101" i="7"/>
  <c r="CM101" i="7"/>
  <c r="E140" i="7"/>
  <c r="C130" i="7"/>
  <c r="CP139" i="7"/>
  <c r="CL139" i="7"/>
  <c r="CD139" i="7"/>
  <c r="CM139" i="7"/>
  <c r="CC139" i="7"/>
  <c r="CO139" i="7"/>
  <c r="CF139" i="7"/>
  <c r="CN139" i="7"/>
  <c r="CG139" i="7"/>
  <c r="CE139" i="7"/>
  <c r="CQ146" i="7"/>
  <c r="CM146" i="7"/>
  <c r="CE146" i="7"/>
  <c r="CO146" i="7"/>
  <c r="CF146" i="7"/>
  <c r="CL146" i="7"/>
  <c r="CC146" i="7"/>
  <c r="CP146" i="7"/>
  <c r="CB146" i="7"/>
  <c r="CN146" i="7"/>
  <c r="CQ147" i="7"/>
  <c r="CM147" i="7"/>
  <c r="CE147" i="7"/>
  <c r="CO147" i="7"/>
  <c r="CF147" i="7"/>
  <c r="CL147" i="7"/>
  <c r="CC147" i="7"/>
  <c r="CD147" i="7"/>
  <c r="CP147" i="7"/>
  <c r="CB147" i="7"/>
  <c r="CA156" i="7"/>
  <c r="CB156" i="7"/>
  <c r="CL156" i="7"/>
  <c r="CA160" i="7"/>
  <c r="CB160" i="7"/>
  <c r="CL160" i="7"/>
  <c r="CA168" i="7"/>
  <c r="CB168" i="7"/>
  <c r="CL168" i="7"/>
  <c r="CA87" i="7"/>
  <c r="AT87" i="7" s="1"/>
  <c r="CE87" i="7"/>
  <c r="CA89" i="7"/>
  <c r="CE89" i="7"/>
  <c r="CD117" i="7"/>
  <c r="CC123" i="7"/>
  <c r="CE124" i="7"/>
  <c r="CE125" i="7"/>
  <c r="CB135" i="7"/>
  <c r="CP137" i="7"/>
  <c r="CL137" i="7"/>
  <c r="CD137" i="7"/>
  <c r="CO137" i="7"/>
  <c r="CF137" i="7"/>
  <c r="CM137" i="7"/>
  <c r="CC137" i="7"/>
  <c r="CE137" i="7"/>
  <c r="CF138" i="7"/>
  <c r="CQ141" i="7"/>
  <c r="CO141" i="7"/>
  <c r="CF141" i="7"/>
  <c r="CL141" i="7"/>
  <c r="CC141" i="7"/>
  <c r="CG141" i="7"/>
  <c r="CQ145" i="7"/>
  <c r="CM145" i="7"/>
  <c r="CC145" i="7"/>
  <c r="CG145" i="7"/>
  <c r="CQ149" i="7"/>
  <c r="CM149" i="7"/>
  <c r="CE149" i="7"/>
  <c r="CO149" i="7"/>
  <c r="CF149" i="7"/>
  <c r="CL149" i="7"/>
  <c r="CC149" i="7"/>
  <c r="CG149" i="7"/>
  <c r="CQ117" i="7"/>
  <c r="CM117" i="7"/>
  <c r="CG117" i="7"/>
  <c r="CC117" i="7"/>
  <c r="CO117" i="7"/>
  <c r="CK117" i="7"/>
  <c r="CE117" i="7"/>
  <c r="CA117" i="7"/>
  <c r="CF117" i="7"/>
  <c r="CP117" i="7"/>
  <c r="CO123" i="7"/>
  <c r="CK123" i="7"/>
  <c r="CD123" i="7"/>
  <c r="BZ123" i="7"/>
  <c r="CM123" i="7"/>
  <c r="CI123" i="7"/>
  <c r="CB123" i="7"/>
  <c r="CE123" i="7"/>
  <c r="CQ124" i="7"/>
  <c r="CM124" i="7"/>
  <c r="CF124" i="7"/>
  <c r="CB124" i="7"/>
  <c r="CO124" i="7"/>
  <c r="CK124" i="7"/>
  <c r="CD124" i="7"/>
  <c r="CG124" i="7"/>
  <c r="CQ125" i="7"/>
  <c r="CM125" i="7"/>
  <c r="CF125" i="7"/>
  <c r="CB125" i="7"/>
  <c r="CO125" i="7"/>
  <c r="CK125" i="7"/>
  <c r="CD125" i="7"/>
  <c r="CG125" i="7"/>
  <c r="CP135" i="7"/>
  <c r="CL135" i="7"/>
  <c r="CD135" i="7"/>
  <c r="CM135" i="7"/>
  <c r="CC135" i="7"/>
  <c r="CO135" i="7"/>
  <c r="CF135" i="7"/>
  <c r="CE135" i="7"/>
  <c r="CP136" i="7"/>
  <c r="CL136" i="7"/>
  <c r="CD136" i="7"/>
  <c r="CQ136" i="7"/>
  <c r="CG136" i="7"/>
  <c r="CB136" i="7"/>
  <c r="CN136" i="7"/>
  <c r="CE136" i="7"/>
  <c r="CF136" i="7"/>
  <c r="CQ148" i="7"/>
  <c r="CM148" i="7"/>
  <c r="CE148" i="7"/>
  <c r="CO148" i="7"/>
  <c r="CF148" i="7"/>
  <c r="CL148" i="7"/>
  <c r="CC148" i="7"/>
  <c r="CG148" i="7"/>
  <c r="CA200" i="7"/>
  <c r="V200" i="7" s="1"/>
  <c r="CK200" i="7"/>
  <c r="CA202" i="7"/>
  <c r="V202" i="7" s="1"/>
  <c r="CK202" i="7"/>
  <c r="CA207" i="7"/>
  <c r="M207" i="7" s="1"/>
  <c r="CK207" i="7"/>
  <c r="CE109" i="7"/>
  <c r="CK109" i="7"/>
  <c r="CG111" i="7"/>
  <c r="CM111" i="7"/>
  <c r="CC116" i="7"/>
  <c r="CG116" i="7"/>
  <c r="CM116" i="7"/>
  <c r="CQ116" i="7"/>
  <c r="AJ157" i="13" l="1"/>
  <c r="AJ169" i="12"/>
  <c r="AU137" i="12"/>
  <c r="AV100" i="9"/>
  <c r="AU130" i="9"/>
  <c r="AV97" i="11"/>
  <c r="AV100" i="11"/>
  <c r="AV102" i="11"/>
  <c r="CD144" i="7"/>
  <c r="CN144" i="7"/>
  <c r="CB144" i="7"/>
  <c r="CP144" i="7"/>
  <c r="AT40" i="7"/>
  <c r="AA13" i="7"/>
  <c r="CQ134" i="7"/>
  <c r="AB124" i="7"/>
  <c r="AT71" i="7"/>
  <c r="AT51" i="7"/>
  <c r="CE134" i="7"/>
  <c r="CM138" i="7"/>
  <c r="CC138" i="7"/>
  <c r="CO138" i="7"/>
  <c r="CD145" i="7"/>
  <c r="CN145" i="7"/>
  <c r="CP145" i="7"/>
  <c r="CB145" i="7"/>
  <c r="AU145" i="7" s="1"/>
  <c r="AT48" i="7"/>
  <c r="CD141" i="7"/>
  <c r="CP141" i="7"/>
  <c r="CN141" i="7"/>
  <c r="CB141" i="7"/>
  <c r="AU141" i="7" s="1"/>
  <c r="AU149" i="7"/>
  <c r="CE141" i="7"/>
  <c r="AT84" i="7"/>
  <c r="CP134" i="7"/>
  <c r="CO100" i="7"/>
  <c r="CM100" i="7"/>
  <c r="CG144" i="7"/>
  <c r="U116" i="7"/>
  <c r="CC144" i="7"/>
  <c r="AU144" i="7" s="1"/>
  <c r="CM141" i="7"/>
  <c r="AU131" i="7"/>
  <c r="AT82" i="7"/>
  <c r="CL134" i="7"/>
  <c r="AJ170" i="7"/>
  <c r="CL144" i="7"/>
  <c r="AT46" i="7"/>
  <c r="X111" i="7"/>
  <c r="AB123" i="7"/>
  <c r="CG138" i="7"/>
  <c r="AT63" i="7"/>
  <c r="CF144" i="7"/>
  <c r="CO144" i="7"/>
  <c r="CE144" i="7"/>
  <c r="CM144" i="7"/>
  <c r="CQ138" i="7"/>
  <c r="AT41" i="7"/>
  <c r="CN134" i="7"/>
  <c r="AV98" i="7"/>
  <c r="CB138" i="7"/>
  <c r="X109" i="7"/>
  <c r="CQ144" i="7"/>
  <c r="CE138" i="7"/>
  <c r="AT58" i="7"/>
  <c r="AB125" i="7"/>
  <c r="CL145" i="7"/>
  <c r="CD138" i="7"/>
  <c r="AU146" i="7"/>
  <c r="AT79" i="7"/>
  <c r="AT59" i="7"/>
  <c r="CF134" i="7"/>
  <c r="CP97" i="7"/>
  <c r="AU139" i="7"/>
  <c r="CN138" i="7"/>
  <c r="CF145" i="7"/>
  <c r="CL138" i="7"/>
  <c r="AU150" i="7"/>
  <c r="AT37" i="7"/>
  <c r="CM134" i="7"/>
  <c r="CB97" i="7"/>
  <c r="AV97" i="7" s="1"/>
  <c r="CP138" i="7"/>
  <c r="CB134" i="7"/>
  <c r="CO145" i="7"/>
  <c r="AJ168" i="7"/>
  <c r="CF97" i="7"/>
  <c r="CE145" i="7"/>
  <c r="AU137" i="7"/>
  <c r="CL101" i="7"/>
  <c r="CD101" i="7"/>
  <c r="CC101" i="7"/>
  <c r="AV101" i="7" s="1"/>
  <c r="CM96" i="7"/>
  <c r="CE96" i="7"/>
  <c r="CA96" i="7"/>
  <c r="AV96" i="7" s="1"/>
  <c r="CP96" i="7"/>
  <c r="CL96" i="7"/>
  <c r="CD96" i="7"/>
  <c r="CO96" i="7"/>
  <c r="CC96" i="7"/>
  <c r="CN96" i="7"/>
  <c r="CB96" i="7"/>
  <c r="CK96" i="7"/>
  <c r="CF96" i="7"/>
  <c r="AT54" i="7"/>
  <c r="AJ156" i="7"/>
  <c r="CQ130" i="7"/>
  <c r="CM130" i="7"/>
  <c r="CE130" i="7"/>
  <c r="CO130" i="7"/>
  <c r="CG130" i="7"/>
  <c r="CC130" i="7"/>
  <c r="CP130" i="7"/>
  <c r="CD130" i="7"/>
  <c r="CN130" i="7"/>
  <c r="CB130" i="7"/>
  <c r="CL130" i="7"/>
  <c r="CF130" i="7"/>
  <c r="AT81" i="7"/>
  <c r="AT77" i="7"/>
  <c r="AT73" i="7"/>
  <c r="AT69" i="7"/>
  <c r="AT65" i="7"/>
  <c r="AT61" i="7"/>
  <c r="AT57" i="7"/>
  <c r="AT53" i="7"/>
  <c r="AT49" i="7"/>
  <c r="AT88" i="7"/>
  <c r="AV100" i="7"/>
  <c r="AT56" i="7"/>
  <c r="X110" i="7"/>
  <c r="CP95" i="7"/>
  <c r="CL95" i="7"/>
  <c r="CD95" i="7"/>
  <c r="C104" i="7"/>
  <c r="CO95" i="7"/>
  <c r="CK95" i="7"/>
  <c r="CC95" i="7"/>
  <c r="CN95" i="7"/>
  <c r="CB95" i="7"/>
  <c r="CM95" i="7"/>
  <c r="CA95" i="7"/>
  <c r="CF95" i="7"/>
  <c r="CE95" i="7"/>
  <c r="AT78" i="7"/>
  <c r="AT50" i="7"/>
  <c r="AT38" i="7"/>
  <c r="AT89" i="7"/>
  <c r="AJ160" i="7"/>
  <c r="AU147" i="7"/>
  <c r="AJ157" i="7"/>
  <c r="AV102" i="7"/>
  <c r="AT64" i="7"/>
  <c r="AT47" i="7"/>
  <c r="AT43" i="7"/>
  <c r="AT39" i="7"/>
  <c r="AT35" i="7"/>
  <c r="A236" i="7"/>
  <c r="AJ162" i="7"/>
  <c r="AJ159" i="7"/>
  <c r="AT80" i="7"/>
  <c r="CQ142" i="7"/>
  <c r="CM142" i="7"/>
  <c r="CE142" i="7"/>
  <c r="CO142" i="7"/>
  <c r="CF142" i="7"/>
  <c r="CL142" i="7"/>
  <c r="CC142" i="7"/>
  <c r="CP142" i="7"/>
  <c r="CB142" i="7"/>
  <c r="CN142" i="7"/>
  <c r="CG142" i="7"/>
  <c r="CD142" i="7"/>
  <c r="AT68" i="7"/>
  <c r="AT42" i="7"/>
  <c r="AT60" i="7"/>
  <c r="AU133" i="7"/>
  <c r="AJ163" i="7"/>
  <c r="AU135" i="7"/>
  <c r="AU136" i="7"/>
  <c r="U117" i="7"/>
  <c r="AT85" i="7"/>
  <c r="AT83" i="7"/>
  <c r="AT67" i="7"/>
  <c r="AJ161" i="7"/>
  <c r="AV99" i="7"/>
  <c r="AU143" i="7"/>
  <c r="AU132" i="7"/>
  <c r="AT86" i="7"/>
  <c r="AT72" i="7"/>
  <c r="AV103" i="7"/>
  <c r="AT44" i="7"/>
  <c r="AU134" i="7"/>
  <c r="AT66" i="7"/>
  <c r="AT76" i="7"/>
  <c r="AT70" i="7"/>
  <c r="AT52" i="7"/>
  <c r="AA14" i="7"/>
  <c r="AT36" i="7"/>
  <c r="AT62" i="7"/>
  <c r="AA12" i="7"/>
  <c r="AU138" i="7" l="1"/>
  <c r="AU142" i="7"/>
  <c r="B236" i="7"/>
  <c r="AV95" i="7"/>
  <c r="AU130" i="7"/>
  <c r="B211" i="6" l="1"/>
  <c r="B207" i="6"/>
  <c r="CK207" i="6" s="1"/>
  <c r="B206" i="6"/>
  <c r="C202" i="6"/>
  <c r="CK202" i="6" s="1"/>
  <c r="C201" i="6"/>
  <c r="CB201" i="6" s="1"/>
  <c r="C200" i="6"/>
  <c r="CK200" i="6" s="1"/>
  <c r="H196" i="6"/>
  <c r="C196" i="6"/>
  <c r="H195" i="6"/>
  <c r="C195" i="6"/>
  <c r="H194" i="6"/>
  <c r="C194" i="6"/>
  <c r="H193" i="6"/>
  <c r="C193" i="6"/>
  <c r="F189" i="6"/>
  <c r="B189" i="6"/>
  <c r="F188" i="6"/>
  <c r="B188" i="6"/>
  <c r="F187" i="6"/>
  <c r="B187" i="6"/>
  <c r="E183" i="6"/>
  <c r="B183" i="6"/>
  <c r="E182" i="6"/>
  <c r="B182" i="6"/>
  <c r="E178" i="6"/>
  <c r="B178" i="6"/>
  <c r="E177" i="6"/>
  <c r="B177" i="6"/>
  <c r="E176" i="6"/>
  <c r="B176" i="6"/>
  <c r="E175" i="6"/>
  <c r="B175" i="6"/>
  <c r="CA170" i="6"/>
  <c r="D170" i="6"/>
  <c r="C170" i="6"/>
  <c r="B170" i="6"/>
  <c r="D169" i="6"/>
  <c r="C169" i="6"/>
  <c r="B169" i="6" s="1"/>
  <c r="D168" i="6"/>
  <c r="C168" i="6"/>
  <c r="E163" i="6"/>
  <c r="D163" i="6"/>
  <c r="E162" i="6"/>
  <c r="D162" i="6"/>
  <c r="E161" i="6"/>
  <c r="D161" i="6"/>
  <c r="C161" i="6"/>
  <c r="CB161" i="6" s="1"/>
  <c r="E160" i="6"/>
  <c r="D160" i="6"/>
  <c r="C160" i="6" s="1"/>
  <c r="E159" i="6"/>
  <c r="C159" i="6" s="1"/>
  <c r="D159" i="6"/>
  <c r="E158" i="6"/>
  <c r="D158" i="6"/>
  <c r="E157" i="6"/>
  <c r="D157" i="6"/>
  <c r="C157" i="6"/>
  <c r="CB157" i="6" s="1"/>
  <c r="E156" i="6"/>
  <c r="D156" i="6"/>
  <c r="C156" i="6"/>
  <c r="CA156" i="6" s="1"/>
  <c r="AS151" i="6"/>
  <c r="AR151" i="6"/>
  <c r="AQ151" i="6"/>
  <c r="AP151" i="6"/>
  <c r="AO151" i="6"/>
  <c r="AN151" i="6"/>
  <c r="AM151" i="6"/>
  <c r="AL151" i="6"/>
  <c r="AK151" i="6"/>
  <c r="AJ151" i="6"/>
  <c r="AI151" i="6"/>
  <c r="AH151" i="6"/>
  <c r="AG151" i="6"/>
  <c r="AF151" i="6"/>
  <c r="AE151" i="6"/>
  <c r="AD151" i="6"/>
  <c r="AC151" i="6"/>
  <c r="AB151" i="6"/>
  <c r="AA151" i="6"/>
  <c r="Z151" i="6"/>
  <c r="Y151" i="6"/>
  <c r="X151" i="6"/>
  <c r="W151" i="6"/>
  <c r="V151" i="6"/>
  <c r="U151" i="6"/>
  <c r="T151" i="6"/>
  <c r="S151" i="6"/>
  <c r="R151" i="6"/>
  <c r="Q151" i="6"/>
  <c r="P151" i="6"/>
  <c r="O151" i="6"/>
  <c r="N151" i="6"/>
  <c r="M151" i="6"/>
  <c r="L151" i="6"/>
  <c r="K151" i="6"/>
  <c r="J151" i="6"/>
  <c r="I151" i="6"/>
  <c r="H151" i="6"/>
  <c r="G151" i="6"/>
  <c r="F151" i="6"/>
  <c r="E150" i="6"/>
  <c r="D150" i="6"/>
  <c r="C150" i="6" s="1"/>
  <c r="CD150" i="6" s="1"/>
  <c r="E149" i="6"/>
  <c r="D149" i="6"/>
  <c r="E148" i="6"/>
  <c r="D148" i="6"/>
  <c r="C148" i="6" s="1"/>
  <c r="CP148" i="6" s="1"/>
  <c r="E147" i="6"/>
  <c r="D147" i="6"/>
  <c r="C147" i="6" s="1"/>
  <c r="CM147" i="6" s="1"/>
  <c r="E146" i="6"/>
  <c r="D146" i="6"/>
  <c r="C146" i="6" s="1"/>
  <c r="CG146" i="6" s="1"/>
  <c r="E145" i="6"/>
  <c r="D145" i="6"/>
  <c r="C145" i="6" s="1"/>
  <c r="CP145" i="6" s="1"/>
  <c r="CP144" i="6"/>
  <c r="CM144" i="6"/>
  <c r="E144" i="6"/>
  <c r="D144" i="6"/>
  <c r="C144" i="6" s="1"/>
  <c r="CD144" i="6" s="1"/>
  <c r="E143" i="6"/>
  <c r="D143" i="6"/>
  <c r="C143" i="6" s="1"/>
  <c r="E142" i="6"/>
  <c r="D142" i="6"/>
  <c r="E141" i="6"/>
  <c r="D141" i="6"/>
  <c r="C141" i="6" s="1"/>
  <c r="CP141" i="6" s="1"/>
  <c r="AS140" i="6"/>
  <c r="AR140" i="6"/>
  <c r="AQ140" i="6"/>
  <c r="AP140" i="6"/>
  <c r="AO140" i="6"/>
  <c r="AN140" i="6"/>
  <c r="AM140" i="6"/>
  <c r="AL140" i="6"/>
  <c r="AK140" i="6"/>
  <c r="AJ140" i="6"/>
  <c r="AI140" i="6"/>
  <c r="AH140" i="6"/>
  <c r="AG140" i="6"/>
  <c r="AF140" i="6"/>
  <c r="AE140" i="6"/>
  <c r="AD140" i="6"/>
  <c r="AC140" i="6"/>
  <c r="AB140" i="6"/>
  <c r="AA140" i="6"/>
  <c r="Z140" i="6"/>
  <c r="Y140" i="6"/>
  <c r="X140" i="6"/>
  <c r="W140" i="6"/>
  <c r="V140" i="6"/>
  <c r="U140" i="6"/>
  <c r="T140" i="6"/>
  <c r="S140" i="6"/>
  <c r="R140" i="6"/>
  <c r="Q140" i="6"/>
  <c r="P140" i="6"/>
  <c r="O140" i="6"/>
  <c r="N140" i="6"/>
  <c r="M140" i="6"/>
  <c r="L140" i="6"/>
  <c r="K140" i="6"/>
  <c r="J140" i="6"/>
  <c r="I140" i="6"/>
  <c r="H140" i="6"/>
  <c r="G140" i="6"/>
  <c r="F140" i="6"/>
  <c r="E139" i="6"/>
  <c r="D139" i="6"/>
  <c r="C139" i="6" s="1"/>
  <c r="CP139" i="6" s="1"/>
  <c r="E138" i="6"/>
  <c r="D138" i="6"/>
  <c r="C138" i="6"/>
  <c r="CB138" i="6" s="1"/>
  <c r="CP137" i="6"/>
  <c r="E137" i="6"/>
  <c r="D137" i="6"/>
  <c r="C137" i="6" s="1"/>
  <c r="CG137" i="6" s="1"/>
  <c r="E136" i="6"/>
  <c r="D136" i="6"/>
  <c r="C136" i="6"/>
  <c r="CN136" i="6" s="1"/>
  <c r="E135" i="6"/>
  <c r="D135" i="6"/>
  <c r="E134" i="6"/>
  <c r="D134" i="6"/>
  <c r="C134" i="6"/>
  <c r="CN134" i="6" s="1"/>
  <c r="E133" i="6"/>
  <c r="D133" i="6"/>
  <c r="C133" i="6"/>
  <c r="CP133" i="6" s="1"/>
  <c r="E132" i="6"/>
  <c r="D132" i="6"/>
  <c r="C132" i="6" s="1"/>
  <c r="E131" i="6"/>
  <c r="D131" i="6"/>
  <c r="E130" i="6"/>
  <c r="D130" i="6"/>
  <c r="B125" i="6"/>
  <c r="CB125" i="6" s="1"/>
  <c r="CQ124" i="6"/>
  <c r="CP124" i="6"/>
  <c r="CL124" i="6"/>
  <c r="B124" i="6"/>
  <c r="CG124" i="6" s="1"/>
  <c r="B123" i="6"/>
  <c r="BZ123" i="6" s="1"/>
  <c r="T118" i="6"/>
  <c r="S118" i="6"/>
  <c r="R118" i="6"/>
  <c r="Q118" i="6"/>
  <c r="P118" i="6"/>
  <c r="O118" i="6"/>
  <c r="N118" i="6"/>
  <c r="M118" i="6"/>
  <c r="L118" i="6"/>
  <c r="K118" i="6"/>
  <c r="J118" i="6"/>
  <c r="I118" i="6"/>
  <c r="H118" i="6"/>
  <c r="G118" i="6"/>
  <c r="F118" i="6"/>
  <c r="E118" i="6"/>
  <c r="D118" i="6"/>
  <c r="C118" i="6"/>
  <c r="CL117" i="6"/>
  <c r="CB117" i="6"/>
  <c r="B117" i="6"/>
  <c r="CN117" i="6" s="1"/>
  <c r="CR116" i="6"/>
  <c r="CP116" i="6"/>
  <c r="CO116" i="6"/>
  <c r="CN116" i="6"/>
  <c r="CL116" i="6"/>
  <c r="CB116" i="6"/>
  <c r="B116" i="6"/>
  <c r="CK116" i="6" s="1"/>
  <c r="W112" i="6"/>
  <c r="V112" i="6"/>
  <c r="U112" i="6"/>
  <c r="T112" i="6"/>
  <c r="S112" i="6"/>
  <c r="R112" i="6"/>
  <c r="Q112" i="6"/>
  <c r="P112" i="6"/>
  <c r="O112" i="6"/>
  <c r="N112" i="6"/>
  <c r="M112" i="6"/>
  <c r="L112" i="6"/>
  <c r="K112" i="6"/>
  <c r="J112" i="6"/>
  <c r="I112" i="6"/>
  <c r="H112" i="6"/>
  <c r="G112" i="6"/>
  <c r="F112" i="6"/>
  <c r="E112" i="6"/>
  <c r="D112" i="6"/>
  <c r="C112" i="6"/>
  <c r="CR111" i="6"/>
  <c r="CP111" i="6"/>
  <c r="CO111" i="6"/>
  <c r="CN111" i="6"/>
  <c r="CL111" i="6"/>
  <c r="CK111" i="6"/>
  <c r="CH111" i="6"/>
  <c r="CF111" i="6"/>
  <c r="CE111" i="6"/>
  <c r="CD111" i="6"/>
  <c r="CC111" i="6"/>
  <c r="CB111" i="6"/>
  <c r="B111" i="6"/>
  <c r="CQ111" i="6" s="1"/>
  <c r="CJ110" i="6"/>
  <c r="CI110" i="6"/>
  <c r="CA110" i="6"/>
  <c r="BZ110" i="6"/>
  <c r="B110" i="6"/>
  <c r="CK110" i="6" s="1"/>
  <c r="CP109" i="6"/>
  <c r="CN109" i="6"/>
  <c r="CM109" i="6"/>
  <c r="CL109" i="6"/>
  <c r="CJ109" i="6"/>
  <c r="CI109" i="6"/>
  <c r="CF109" i="6"/>
  <c r="CD109" i="6"/>
  <c r="CC109" i="6"/>
  <c r="CB109" i="6"/>
  <c r="CA109" i="6"/>
  <c r="BZ109" i="6"/>
  <c r="BY109" i="6"/>
  <c r="B109" i="6"/>
  <c r="CO109" i="6" s="1"/>
  <c r="AU104" i="6"/>
  <c r="AT104" i="6"/>
  <c r="AS104" i="6"/>
  <c r="AR104" i="6"/>
  <c r="AQ104" i="6"/>
  <c r="AP104" i="6"/>
  <c r="AO104" i="6"/>
  <c r="AN104" i="6"/>
  <c r="AM104" i="6"/>
  <c r="AL104" i="6"/>
  <c r="AK104" i="6"/>
  <c r="AJ104" i="6"/>
  <c r="AI104" i="6"/>
  <c r="AH104" i="6"/>
  <c r="AG104" i="6"/>
  <c r="AF104" i="6"/>
  <c r="AE104" i="6"/>
  <c r="AD104" i="6"/>
  <c r="AC104" i="6"/>
  <c r="AB104" i="6"/>
  <c r="AA104" i="6"/>
  <c r="Z104" i="6"/>
  <c r="Y104" i="6"/>
  <c r="X104" i="6"/>
  <c r="W104" i="6"/>
  <c r="V104" i="6"/>
  <c r="U104" i="6"/>
  <c r="T104" i="6"/>
  <c r="S104" i="6"/>
  <c r="R104" i="6"/>
  <c r="Q104" i="6"/>
  <c r="P104" i="6"/>
  <c r="O104" i="6"/>
  <c r="N104" i="6"/>
  <c r="M104" i="6"/>
  <c r="L104" i="6"/>
  <c r="K104" i="6"/>
  <c r="J104" i="6"/>
  <c r="I104" i="6"/>
  <c r="H104" i="6"/>
  <c r="G104" i="6"/>
  <c r="F104" i="6"/>
  <c r="E103" i="6"/>
  <c r="D103" i="6"/>
  <c r="E102" i="6"/>
  <c r="D102" i="6"/>
  <c r="CP101" i="6"/>
  <c r="CK101" i="6"/>
  <c r="CD101" i="6"/>
  <c r="E101" i="6"/>
  <c r="C101" i="6" s="1"/>
  <c r="D101" i="6"/>
  <c r="E100" i="6"/>
  <c r="D100" i="6"/>
  <c r="E99" i="6"/>
  <c r="D99" i="6"/>
  <c r="E98" i="6"/>
  <c r="D98" i="6"/>
  <c r="E97" i="6"/>
  <c r="C97" i="6" s="1"/>
  <c r="CP97" i="6" s="1"/>
  <c r="D97" i="6"/>
  <c r="E96" i="6"/>
  <c r="C96" i="6" s="1"/>
  <c r="CL96" i="6" s="1"/>
  <c r="E95" i="6"/>
  <c r="D95" i="6"/>
  <c r="AS90" i="6"/>
  <c r="AR90" i="6"/>
  <c r="AQ90" i="6"/>
  <c r="AP90" i="6"/>
  <c r="AO90" i="6"/>
  <c r="AN90" i="6"/>
  <c r="AM90" i="6"/>
  <c r="AL90" i="6"/>
  <c r="AK90" i="6"/>
  <c r="AJ90" i="6"/>
  <c r="AI90" i="6"/>
  <c r="AH90" i="6"/>
  <c r="AG90" i="6"/>
  <c r="AF90" i="6"/>
  <c r="AD90" i="6"/>
  <c r="AC90" i="6"/>
  <c r="AB90" i="6"/>
  <c r="AA90" i="6"/>
  <c r="Y90" i="6"/>
  <c r="X90" i="6"/>
  <c r="W90" i="6"/>
  <c r="V90" i="6"/>
  <c r="U90" i="6"/>
  <c r="T90" i="6"/>
  <c r="S90" i="6"/>
  <c r="R90" i="6"/>
  <c r="Q90" i="6"/>
  <c r="P90" i="6"/>
  <c r="O90" i="6"/>
  <c r="N90" i="6"/>
  <c r="M90" i="6"/>
  <c r="L90" i="6"/>
  <c r="K90" i="6"/>
  <c r="J90" i="6"/>
  <c r="I90" i="6"/>
  <c r="H90" i="6"/>
  <c r="G90" i="6"/>
  <c r="F90" i="6"/>
  <c r="E90" i="6"/>
  <c r="D90" i="6"/>
  <c r="C90" i="6"/>
  <c r="AE89" i="6"/>
  <c r="Z89" i="6"/>
  <c r="B89" i="6"/>
  <c r="CK89" i="6" s="1"/>
  <c r="CQ88" i="6"/>
  <c r="CO88" i="6"/>
  <c r="CN88" i="6"/>
  <c r="CM88" i="6"/>
  <c r="CK88" i="6"/>
  <c r="CG88" i="6"/>
  <c r="AE88" i="6"/>
  <c r="CL88" i="6" s="1"/>
  <c r="Z88" i="6"/>
  <c r="B88" i="6"/>
  <c r="CP88" i="6" s="1"/>
  <c r="AE87" i="6"/>
  <c r="Z87" i="6"/>
  <c r="B87" i="6"/>
  <c r="CK87" i="6" s="1"/>
  <c r="CQ86" i="6"/>
  <c r="CO86" i="6"/>
  <c r="CN86" i="6"/>
  <c r="CM86" i="6"/>
  <c r="CK86" i="6"/>
  <c r="CG86" i="6"/>
  <c r="AE86" i="6"/>
  <c r="CL86" i="6" s="1"/>
  <c r="Z86" i="6"/>
  <c r="B86" i="6"/>
  <c r="CP86" i="6" s="1"/>
  <c r="AE85" i="6"/>
  <c r="Z85" i="6"/>
  <c r="B85" i="6"/>
  <c r="CK85" i="6" s="1"/>
  <c r="CQ84" i="6"/>
  <c r="CO84" i="6"/>
  <c r="CN84" i="6"/>
  <c r="CM84" i="6"/>
  <c r="CK84" i="6"/>
  <c r="CG84" i="6"/>
  <c r="AE84" i="6"/>
  <c r="CL84" i="6" s="1"/>
  <c r="Z84" i="6"/>
  <c r="B84" i="6"/>
  <c r="CP84" i="6" s="1"/>
  <c r="AE83" i="6"/>
  <c r="Z83" i="6"/>
  <c r="B83" i="6"/>
  <c r="CK83" i="6" s="1"/>
  <c r="CQ82" i="6"/>
  <c r="CO82" i="6"/>
  <c r="CN82" i="6"/>
  <c r="CM82" i="6"/>
  <c r="CK82" i="6"/>
  <c r="CG82" i="6"/>
  <c r="AE82" i="6"/>
  <c r="CL82" i="6" s="1"/>
  <c r="Z82" i="6"/>
  <c r="B82" i="6"/>
  <c r="CP82" i="6" s="1"/>
  <c r="AE81" i="6"/>
  <c r="Z81" i="6"/>
  <c r="B81" i="6"/>
  <c r="CK81" i="6" s="1"/>
  <c r="CQ80" i="6"/>
  <c r="CO80" i="6"/>
  <c r="CN80" i="6"/>
  <c r="CM80" i="6"/>
  <c r="CK80" i="6"/>
  <c r="CG80" i="6"/>
  <c r="AE80" i="6"/>
  <c r="CL80" i="6" s="1"/>
  <c r="Z80" i="6"/>
  <c r="B80" i="6"/>
  <c r="CP80" i="6" s="1"/>
  <c r="AE79" i="6"/>
  <c r="Z79" i="6"/>
  <c r="B79" i="6"/>
  <c r="CK79" i="6" s="1"/>
  <c r="CQ78" i="6"/>
  <c r="CO78" i="6"/>
  <c r="CN78" i="6"/>
  <c r="CM78" i="6"/>
  <c r="CK78" i="6"/>
  <c r="CG78" i="6"/>
  <c r="AE78" i="6"/>
  <c r="CL78" i="6" s="1"/>
  <c r="Z78" i="6"/>
  <c r="B78" i="6"/>
  <c r="CP78" i="6" s="1"/>
  <c r="AE77" i="6"/>
  <c r="CL77" i="6" s="1"/>
  <c r="Z77" i="6"/>
  <c r="B77" i="6"/>
  <c r="CM77" i="6" s="1"/>
  <c r="CQ76" i="6"/>
  <c r="CO76" i="6"/>
  <c r="CN76" i="6"/>
  <c r="AE76" i="6"/>
  <c r="Z76" i="6"/>
  <c r="B76" i="6"/>
  <c r="CP76" i="6" s="1"/>
  <c r="AE75" i="6"/>
  <c r="Z75" i="6"/>
  <c r="B75" i="6"/>
  <c r="CM75" i="6" s="1"/>
  <c r="CQ74" i="6"/>
  <c r="CO74" i="6"/>
  <c r="CN74" i="6"/>
  <c r="CM74" i="6"/>
  <c r="CK74" i="6"/>
  <c r="AE74" i="6"/>
  <c r="Z74" i="6"/>
  <c r="B74" i="6"/>
  <c r="CP74" i="6" s="1"/>
  <c r="AE73" i="6"/>
  <c r="Z73" i="6"/>
  <c r="B73" i="6"/>
  <c r="CF73" i="6" s="1"/>
  <c r="CQ72" i="6"/>
  <c r="CO72" i="6"/>
  <c r="CN72" i="6"/>
  <c r="CM72" i="6"/>
  <c r="CK72" i="6"/>
  <c r="CG72" i="6"/>
  <c r="CF72" i="6"/>
  <c r="CD72" i="6"/>
  <c r="AE72" i="6"/>
  <c r="Z72" i="6"/>
  <c r="B72" i="6"/>
  <c r="CP72" i="6" s="1"/>
  <c r="AE71" i="6"/>
  <c r="Z71" i="6"/>
  <c r="B71" i="6"/>
  <c r="CM71" i="6" s="1"/>
  <c r="CO70" i="6"/>
  <c r="CN70" i="6"/>
  <c r="CM70" i="6"/>
  <c r="CK70" i="6"/>
  <c r="CG70" i="6"/>
  <c r="CF70" i="6"/>
  <c r="CD70" i="6"/>
  <c r="CC70" i="6"/>
  <c r="AE70" i="6"/>
  <c r="Z70" i="6"/>
  <c r="B70" i="6"/>
  <c r="CP70" i="6" s="1"/>
  <c r="AE69" i="6"/>
  <c r="Z69" i="6"/>
  <c r="B69" i="6"/>
  <c r="CQ69" i="6" s="1"/>
  <c r="AE68" i="6"/>
  <c r="Z68" i="6"/>
  <c r="B68" i="6"/>
  <c r="CP68" i="6" s="1"/>
  <c r="AE67" i="6"/>
  <c r="Z67" i="6"/>
  <c r="B67" i="6"/>
  <c r="AE66" i="6"/>
  <c r="Z66" i="6"/>
  <c r="B66" i="6"/>
  <c r="CP66" i="6" s="1"/>
  <c r="AE65" i="6"/>
  <c r="Z65" i="6"/>
  <c r="B65" i="6"/>
  <c r="CQ65" i="6" s="1"/>
  <c r="CQ64" i="6"/>
  <c r="CO64" i="6"/>
  <c r="CN64" i="6"/>
  <c r="CM64" i="6"/>
  <c r="CK64" i="6"/>
  <c r="AE64" i="6"/>
  <c r="Z64" i="6"/>
  <c r="B64" i="6"/>
  <c r="CP64" i="6" s="1"/>
  <c r="AE63" i="6"/>
  <c r="Z63" i="6"/>
  <c r="B63" i="6"/>
  <c r="CQ62" i="6"/>
  <c r="CO62" i="6"/>
  <c r="CN62" i="6"/>
  <c r="CM62" i="6"/>
  <c r="CK62" i="6"/>
  <c r="CG62" i="6"/>
  <c r="CF62" i="6"/>
  <c r="CD62" i="6"/>
  <c r="CC62" i="6"/>
  <c r="AE62" i="6"/>
  <c r="Z62" i="6"/>
  <c r="B62" i="6"/>
  <c r="CP62" i="6" s="1"/>
  <c r="AE61" i="6"/>
  <c r="Z61" i="6"/>
  <c r="B61" i="6"/>
  <c r="CQ61" i="6" s="1"/>
  <c r="AE60" i="6"/>
  <c r="Z60" i="6"/>
  <c r="B60" i="6"/>
  <c r="CP60" i="6" s="1"/>
  <c r="AE59" i="6"/>
  <c r="Z59" i="6"/>
  <c r="B59" i="6"/>
  <c r="AE58" i="6"/>
  <c r="Z58" i="6"/>
  <c r="B58" i="6"/>
  <c r="CP58" i="6" s="1"/>
  <c r="AE57" i="6"/>
  <c r="Z57" i="6"/>
  <c r="B57" i="6"/>
  <c r="CQ56" i="6"/>
  <c r="CO56" i="6"/>
  <c r="CN56" i="6"/>
  <c r="CM56" i="6"/>
  <c r="CK56" i="6"/>
  <c r="AE56" i="6"/>
  <c r="Z56" i="6"/>
  <c r="B56" i="6"/>
  <c r="CP56" i="6" s="1"/>
  <c r="AE55" i="6"/>
  <c r="Z55" i="6"/>
  <c r="B55" i="6"/>
  <c r="CQ54" i="6"/>
  <c r="CO54" i="6"/>
  <c r="CN54" i="6"/>
  <c r="CM54" i="6"/>
  <c r="CK54" i="6"/>
  <c r="CG54" i="6"/>
  <c r="CF54" i="6"/>
  <c r="CD54" i="6"/>
  <c r="CC54" i="6"/>
  <c r="AE54" i="6"/>
  <c r="CL54" i="6" s="1"/>
  <c r="Z54" i="6"/>
  <c r="B54" i="6"/>
  <c r="CP54" i="6" s="1"/>
  <c r="AE53" i="6"/>
  <c r="Z53" i="6"/>
  <c r="B53" i="6"/>
  <c r="CM53" i="6" s="1"/>
  <c r="CQ52" i="6"/>
  <c r="CO52" i="6"/>
  <c r="CN52" i="6"/>
  <c r="CM52" i="6"/>
  <c r="CK52" i="6"/>
  <c r="CG52" i="6"/>
  <c r="CF52" i="6"/>
  <c r="CD52" i="6"/>
  <c r="CC52" i="6"/>
  <c r="AE52" i="6"/>
  <c r="CL52" i="6" s="1"/>
  <c r="Z52" i="6"/>
  <c r="B52" i="6"/>
  <c r="CP52" i="6" s="1"/>
  <c r="AE51" i="6"/>
  <c r="CL51" i="6" s="1"/>
  <c r="Z51" i="6"/>
  <c r="B51" i="6"/>
  <c r="CQ51" i="6" s="1"/>
  <c r="CQ50" i="6"/>
  <c r="CO50" i="6"/>
  <c r="CN50" i="6"/>
  <c r="CM50" i="6"/>
  <c r="CK50" i="6"/>
  <c r="CG50" i="6"/>
  <c r="CF50" i="6"/>
  <c r="CD50" i="6"/>
  <c r="AE50" i="6"/>
  <c r="CB50" i="6" s="1"/>
  <c r="Z50" i="6"/>
  <c r="B50" i="6"/>
  <c r="CP50" i="6" s="1"/>
  <c r="AE49" i="6"/>
  <c r="Z49" i="6"/>
  <c r="B49" i="6"/>
  <c r="CP49" i="6" s="1"/>
  <c r="CQ48" i="6"/>
  <c r="CO48" i="6"/>
  <c r="CN48" i="6"/>
  <c r="CM48" i="6"/>
  <c r="CK48" i="6"/>
  <c r="CG48" i="6"/>
  <c r="CF48" i="6"/>
  <c r="CD48" i="6"/>
  <c r="CC48" i="6"/>
  <c r="AE48" i="6"/>
  <c r="Z48" i="6"/>
  <c r="B48" i="6"/>
  <c r="CP48" i="6" s="1"/>
  <c r="AE47" i="6"/>
  <c r="Z47" i="6"/>
  <c r="B47" i="6"/>
  <c r="AE46" i="6"/>
  <c r="Z46" i="6"/>
  <c r="B46" i="6"/>
  <c r="CP46" i="6" s="1"/>
  <c r="CQ45" i="6"/>
  <c r="CP45" i="6"/>
  <c r="CK45" i="6"/>
  <c r="AE45" i="6"/>
  <c r="Z45" i="6"/>
  <c r="B45" i="6"/>
  <c r="CM45" i="6" s="1"/>
  <c r="AE44" i="6"/>
  <c r="Z44" i="6"/>
  <c r="B44" i="6"/>
  <c r="CP44" i="6" s="1"/>
  <c r="CQ43" i="6"/>
  <c r="CP43" i="6"/>
  <c r="CM43" i="6"/>
  <c r="AE43" i="6"/>
  <c r="CL43" i="6" s="1"/>
  <c r="Z43" i="6"/>
  <c r="B43" i="6"/>
  <c r="CD43" i="6" s="1"/>
  <c r="AE42" i="6"/>
  <c r="CB42" i="6" s="1"/>
  <c r="Z42" i="6"/>
  <c r="B42" i="6"/>
  <c r="CP42" i="6" s="1"/>
  <c r="AE41" i="6"/>
  <c r="Z41" i="6"/>
  <c r="B41" i="6"/>
  <c r="CN41" i="6" s="1"/>
  <c r="AE40" i="6"/>
  <c r="Z40" i="6"/>
  <c r="B40" i="6"/>
  <c r="CN40" i="6" s="1"/>
  <c r="CQ39" i="6"/>
  <c r="CN39" i="6"/>
  <c r="CM39" i="6"/>
  <c r="CG39" i="6"/>
  <c r="CF39" i="6"/>
  <c r="CC39" i="6"/>
  <c r="AE39" i="6"/>
  <c r="CL39" i="6" s="1"/>
  <c r="Z39" i="6"/>
  <c r="CB39" i="6" s="1"/>
  <c r="B39" i="6"/>
  <c r="CP39" i="6" s="1"/>
  <c r="AE38" i="6"/>
  <c r="Z38" i="6"/>
  <c r="B38" i="6"/>
  <c r="CN38" i="6" s="1"/>
  <c r="AE37" i="6"/>
  <c r="Z37" i="6"/>
  <c r="B37" i="6"/>
  <c r="CP37" i="6" s="1"/>
  <c r="CO36" i="6"/>
  <c r="CK36" i="6"/>
  <c r="AE36" i="6"/>
  <c r="Z36" i="6"/>
  <c r="B36" i="6"/>
  <c r="CN36" i="6" s="1"/>
  <c r="AE35" i="6"/>
  <c r="Z35" i="6"/>
  <c r="B35" i="6"/>
  <c r="CP35" i="6" s="1"/>
  <c r="B29" i="6"/>
  <c r="CC29" i="6" s="1"/>
  <c r="CL28" i="6"/>
  <c r="CK28" i="6"/>
  <c r="CA28" i="6"/>
  <c r="B28" i="6"/>
  <c r="CC28" i="6" s="1"/>
  <c r="E24" i="6"/>
  <c r="D24" i="6"/>
  <c r="C24" i="6"/>
  <c r="B23" i="6"/>
  <c r="B22" i="6"/>
  <c r="B21" i="6"/>
  <c r="B20" i="6"/>
  <c r="B19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5" i="6"/>
  <c r="CO15" i="6" s="1"/>
  <c r="B14" i="6"/>
  <c r="CM14" i="6" s="1"/>
  <c r="B13" i="6"/>
  <c r="CO13" i="6" s="1"/>
  <c r="B12" i="6"/>
  <c r="CM12" i="6" s="1"/>
  <c r="CP11" i="6"/>
  <c r="CM11" i="6"/>
  <c r="CL11" i="6"/>
  <c r="CE11" i="6"/>
  <c r="CD11" i="6"/>
  <c r="CA11" i="6"/>
  <c r="B11" i="6"/>
  <c r="CN11" i="6" s="1"/>
  <c r="A5" i="6"/>
  <c r="A4" i="6"/>
  <c r="A3" i="6"/>
  <c r="A2" i="6"/>
  <c r="CQ132" i="6" l="1"/>
  <c r="CM132" i="6"/>
  <c r="CB132" i="6"/>
  <c r="CB169" i="6"/>
  <c r="CK169" i="6"/>
  <c r="CD97" i="6"/>
  <c r="CE15" i="6"/>
  <c r="CL133" i="6"/>
  <c r="CL37" i="6"/>
  <c r="CB77" i="6"/>
  <c r="C102" i="6"/>
  <c r="CC125" i="6"/>
  <c r="CN138" i="6"/>
  <c r="CL57" i="6"/>
  <c r="CC68" i="6"/>
  <c r="CD77" i="6"/>
  <c r="CB89" i="6"/>
  <c r="C162" i="6"/>
  <c r="CA162" i="6" s="1"/>
  <c r="CK42" i="6"/>
  <c r="CP125" i="6"/>
  <c r="CB134" i="6"/>
  <c r="CG139" i="6"/>
  <c r="B16" i="6"/>
  <c r="CF44" i="6"/>
  <c r="CD83" i="6"/>
  <c r="CG44" i="6"/>
  <c r="CB71" i="6"/>
  <c r="CE79" i="6"/>
  <c r="CE85" i="6"/>
  <c r="CP117" i="6"/>
  <c r="CO40" i="6"/>
  <c r="CL63" i="6"/>
  <c r="CA73" i="6"/>
  <c r="CP77" i="6"/>
  <c r="CO79" i="6"/>
  <c r="CO81" i="6"/>
  <c r="CO83" i="6"/>
  <c r="CO85" i="6"/>
  <c r="CO87" i="6"/>
  <c r="CO89" i="6"/>
  <c r="C99" i="6"/>
  <c r="C103" i="6"/>
  <c r="CA123" i="6"/>
  <c r="CD141" i="6"/>
  <c r="CA29" i="6"/>
  <c r="CL44" i="6"/>
  <c r="CD146" i="6"/>
  <c r="CN37" i="6"/>
  <c r="CF75" i="6"/>
  <c r="CE83" i="6"/>
  <c r="E151" i="6"/>
  <c r="CD13" i="6"/>
  <c r="CB49" i="6"/>
  <c r="CM44" i="6"/>
  <c r="CN46" i="6"/>
  <c r="CE51" i="6"/>
  <c r="CB53" i="6"/>
  <c r="CD58" i="6"/>
  <c r="CN60" i="6"/>
  <c r="CD66" i="6"/>
  <c r="CN68" i="6"/>
  <c r="CD71" i="6"/>
  <c r="CO73" i="6"/>
  <c r="CB76" i="6"/>
  <c r="CQ77" i="6"/>
  <c r="CP79" i="6"/>
  <c r="CP81" i="6"/>
  <c r="CP83" i="6"/>
  <c r="CP85" i="6"/>
  <c r="CP87" i="6"/>
  <c r="CP89" i="6"/>
  <c r="CA116" i="6"/>
  <c r="CE123" i="6"/>
  <c r="CG147" i="6"/>
  <c r="B168" i="6"/>
  <c r="CK168" i="6" s="1"/>
  <c r="CL67" i="6"/>
  <c r="CK29" i="6"/>
  <c r="CK161" i="6"/>
  <c r="CG150" i="6"/>
  <c r="CC44" i="6"/>
  <c r="CE77" i="6"/>
  <c r="CG117" i="6"/>
  <c r="CM37" i="6"/>
  <c r="CE75" i="6"/>
  <c r="CK60" i="6"/>
  <c r="CL55" i="6"/>
  <c r="B24" i="6"/>
  <c r="CB41" i="6"/>
  <c r="CN44" i="6"/>
  <c r="CO46" i="6"/>
  <c r="CE49" i="6"/>
  <c r="CK51" i="6"/>
  <c r="CF58" i="6"/>
  <c r="CO60" i="6"/>
  <c r="CF66" i="6"/>
  <c r="CO68" i="6"/>
  <c r="CK71" i="6"/>
  <c r="CJ123" i="6"/>
  <c r="C131" i="6"/>
  <c r="CP131" i="6" s="1"/>
  <c r="CA202" i="6"/>
  <c r="CB52" i="6"/>
  <c r="CP15" i="6"/>
  <c r="CB85" i="6"/>
  <c r="CL125" i="6"/>
  <c r="CK77" i="6"/>
  <c r="CK40" i="6"/>
  <c r="CE81" i="6"/>
  <c r="CM13" i="6"/>
  <c r="CN35" i="6"/>
  <c r="CD38" i="6"/>
  <c r="CL41" i="6"/>
  <c r="CB43" i="6"/>
  <c r="CO44" i="6"/>
  <c r="CQ46" i="6"/>
  <c r="CM49" i="6"/>
  <c r="CD53" i="6"/>
  <c r="CG58" i="6"/>
  <c r="CQ60" i="6"/>
  <c r="CG66" i="6"/>
  <c r="CQ68" i="6"/>
  <c r="CP71" i="6"/>
  <c r="CC76" i="6"/>
  <c r="CD116" i="6"/>
  <c r="CN123" i="6"/>
  <c r="CK157" i="6"/>
  <c r="CL202" i="6"/>
  <c r="CD145" i="6"/>
  <c r="CC37" i="6"/>
  <c r="CL65" i="6"/>
  <c r="CC117" i="6"/>
  <c r="CG125" i="6"/>
  <c r="CG37" i="6"/>
  <c r="CB79" i="6"/>
  <c r="CD44" i="6"/>
  <c r="CB51" i="6"/>
  <c r="CC41" i="6"/>
  <c r="CM51" i="6"/>
  <c r="CK58" i="6"/>
  <c r="CK66" i="6"/>
  <c r="CQ71" i="6"/>
  <c r="CD76" i="6"/>
  <c r="CE116" i="6"/>
  <c r="CO123" i="6"/>
  <c r="CB136" i="6"/>
  <c r="CL59" i="6"/>
  <c r="CL15" i="6"/>
  <c r="CC46" i="6"/>
  <c r="CE89" i="6"/>
  <c r="CF35" i="6"/>
  <c r="CM46" i="6"/>
  <c r="CD51" i="6"/>
  <c r="CC58" i="6"/>
  <c r="CQ35" i="6"/>
  <c r="CO38" i="6"/>
  <c r="CP51" i="6"/>
  <c r="CP53" i="6"/>
  <c r="CC56" i="6"/>
  <c r="CM58" i="6"/>
  <c r="CL61" i="6"/>
  <c r="CC64" i="6"/>
  <c r="CM66" i="6"/>
  <c r="CL69" i="6"/>
  <c r="CC74" i="6"/>
  <c r="CF76" i="6"/>
  <c r="CB78" i="6"/>
  <c r="CB80" i="6"/>
  <c r="CB82" i="6"/>
  <c r="CB84" i="6"/>
  <c r="CB86" i="6"/>
  <c r="CB88" i="6"/>
  <c r="C100" i="6"/>
  <c r="CL100" i="6" s="1"/>
  <c r="CF116" i="6"/>
  <c r="CD148" i="6"/>
  <c r="C158" i="6"/>
  <c r="CB158" i="6" s="1"/>
  <c r="CK97" i="6"/>
  <c r="CB37" i="6"/>
  <c r="CC42" i="6"/>
  <c r="CM15" i="6"/>
  <c r="CL46" i="6"/>
  <c r="CF42" i="6"/>
  <c r="CF12" i="6"/>
  <c r="CB87" i="6"/>
  <c r="CB40" i="6"/>
  <c r="AE90" i="6"/>
  <c r="CG46" i="6"/>
  <c r="CG60" i="6"/>
  <c r="CD89" i="6"/>
  <c r="CL200" i="6"/>
  <c r="CA13" i="6"/>
  <c r="CQ37" i="6"/>
  <c r="CK46" i="6"/>
  <c r="CK68" i="6"/>
  <c r="CE87" i="6"/>
  <c r="CK44" i="6"/>
  <c r="CM68" i="6"/>
  <c r="CG35" i="6"/>
  <c r="CB38" i="6"/>
  <c r="CP13" i="6"/>
  <c r="CQ44" i="6"/>
  <c r="CB14" i="6"/>
  <c r="CG41" i="6"/>
  <c r="CE43" i="6"/>
  <c r="CL45" i="6"/>
  <c r="CQ53" i="6"/>
  <c r="CD56" i="6"/>
  <c r="CN58" i="6"/>
  <c r="CD64" i="6"/>
  <c r="CN66" i="6"/>
  <c r="CD74" i="6"/>
  <c r="CG76" i="6"/>
  <c r="CC78" i="6"/>
  <c r="CC80" i="6"/>
  <c r="CC82" i="6"/>
  <c r="CC84" i="6"/>
  <c r="CC86" i="6"/>
  <c r="CC88" i="6"/>
  <c r="CK96" i="6"/>
  <c r="CA111" i="6"/>
  <c r="CH116" i="6"/>
  <c r="CB124" i="6"/>
  <c r="CM148" i="6"/>
  <c r="CA207" i="6"/>
  <c r="CD15" i="6"/>
  <c r="CB12" i="6"/>
  <c r="CF37" i="6"/>
  <c r="CB44" i="6"/>
  <c r="CC60" i="6"/>
  <c r="CB75" i="6"/>
  <c r="CB81" i="6"/>
  <c r="CN12" i="6"/>
  <c r="Z90" i="6"/>
  <c r="CF46" i="6"/>
  <c r="CF60" i="6"/>
  <c r="CF68" i="6"/>
  <c r="CA200" i="6"/>
  <c r="CM42" i="6"/>
  <c r="CD81" i="6"/>
  <c r="CD85" i="6"/>
  <c r="CQ125" i="6"/>
  <c r="CN42" i="6"/>
  <c r="C163" i="6"/>
  <c r="CO42" i="6"/>
  <c r="CC66" i="6"/>
  <c r="CL13" i="6"/>
  <c r="CF41" i="6"/>
  <c r="CF14" i="6"/>
  <c r="CB36" i="6"/>
  <c r="CM41" i="6"/>
  <c r="CK43" i="6"/>
  <c r="CF56" i="6"/>
  <c r="CO58" i="6"/>
  <c r="CF64" i="6"/>
  <c r="CO66" i="6"/>
  <c r="CF74" i="6"/>
  <c r="CK76" i="6"/>
  <c r="CD78" i="6"/>
  <c r="CD80" i="6"/>
  <c r="CD82" i="6"/>
  <c r="CD84" i="6"/>
  <c r="CD86" i="6"/>
  <c r="CD88" i="6"/>
  <c r="CC124" i="6"/>
  <c r="CL207" i="6"/>
  <c r="CA15" i="6"/>
  <c r="C98" i="6"/>
  <c r="CD42" i="6"/>
  <c r="CL29" i="6"/>
  <c r="CG42" i="6"/>
  <c r="CD46" i="6"/>
  <c r="CD60" i="6"/>
  <c r="CD68" i="6"/>
  <c r="CB83" i="6"/>
  <c r="CD40" i="6"/>
  <c r="CG68" i="6"/>
  <c r="CD79" i="6"/>
  <c r="CD87" i="6"/>
  <c r="CC35" i="6"/>
  <c r="CM60" i="6"/>
  <c r="CE13" i="6"/>
  <c r="CQ42" i="6"/>
  <c r="CM35" i="6"/>
  <c r="CK38" i="6"/>
  <c r="CK53" i="6"/>
  <c r="CB47" i="6"/>
  <c r="CN14" i="6"/>
  <c r="CD36" i="6"/>
  <c r="CO41" i="6"/>
  <c r="CD45" i="6"/>
  <c r="CC50" i="6"/>
  <c r="CG56" i="6"/>
  <c r="CQ58" i="6"/>
  <c r="CG64" i="6"/>
  <c r="CQ66" i="6"/>
  <c r="CC72" i="6"/>
  <c r="CG74" i="6"/>
  <c r="CM76" i="6"/>
  <c r="CF78" i="6"/>
  <c r="CF80" i="6"/>
  <c r="CF82" i="6"/>
  <c r="CF84" i="6"/>
  <c r="CF86" i="6"/>
  <c r="CF88" i="6"/>
  <c r="C149" i="6"/>
  <c r="CB45" i="6"/>
  <c r="CN47" i="6"/>
  <c r="CG47" i="6"/>
  <c r="CC47" i="6"/>
  <c r="CF47" i="6"/>
  <c r="CO55" i="6"/>
  <c r="CK55" i="6"/>
  <c r="CD55" i="6"/>
  <c r="CN55" i="6"/>
  <c r="CG55" i="6"/>
  <c r="CC55" i="6"/>
  <c r="CB55" i="6"/>
  <c r="CM55" i="6"/>
  <c r="CO57" i="6"/>
  <c r="CK57" i="6"/>
  <c r="CD57" i="6"/>
  <c r="CN57" i="6"/>
  <c r="CG57" i="6"/>
  <c r="CC57" i="6"/>
  <c r="CO59" i="6"/>
  <c r="CK59" i="6"/>
  <c r="CD59" i="6"/>
  <c r="CN59" i="6"/>
  <c r="CG59" i="6"/>
  <c r="CC59" i="6"/>
  <c r="CB59" i="6"/>
  <c r="CM59" i="6"/>
  <c r="CO63" i="6"/>
  <c r="CK63" i="6"/>
  <c r="CD63" i="6"/>
  <c r="CN63" i="6"/>
  <c r="CG63" i="6"/>
  <c r="CC63" i="6"/>
  <c r="CB65" i="6"/>
  <c r="CM65" i="6"/>
  <c r="CO67" i="6"/>
  <c r="CK67" i="6"/>
  <c r="CD67" i="6"/>
  <c r="CN67" i="6"/>
  <c r="CG67" i="6"/>
  <c r="CC67" i="6"/>
  <c r="CB67" i="6"/>
  <c r="CM67" i="6"/>
  <c r="C142" i="6"/>
  <c r="D151" i="6"/>
  <c r="CB160" i="6"/>
  <c r="CK160" i="6"/>
  <c r="CA160" i="6"/>
  <c r="CC12" i="6"/>
  <c r="CK12" i="6"/>
  <c r="CO12" i="6"/>
  <c r="CK14" i="6"/>
  <c r="CA36" i="6"/>
  <c r="CE36" i="6"/>
  <c r="CP36" i="6"/>
  <c r="CE38" i="6"/>
  <c r="CA40" i="6"/>
  <c r="CL40" i="6"/>
  <c r="CP40" i="6"/>
  <c r="CK47" i="6"/>
  <c r="CL48" i="6"/>
  <c r="CA49" i="6"/>
  <c r="CO49" i="6"/>
  <c r="CL53" i="6"/>
  <c r="CP55" i="6"/>
  <c r="CE57" i="6"/>
  <c r="CB58" i="6"/>
  <c r="CL58" i="6"/>
  <c r="CP59" i="6"/>
  <c r="CE61" i="6"/>
  <c r="CP61" i="6"/>
  <c r="CE63" i="6"/>
  <c r="CP63" i="6"/>
  <c r="CE65" i="6"/>
  <c r="CB66" i="6"/>
  <c r="CL66" i="6"/>
  <c r="CP67" i="6"/>
  <c r="CE69" i="6"/>
  <c r="CB70" i="6"/>
  <c r="CL70" i="6"/>
  <c r="CL71" i="6"/>
  <c r="CD100" i="6"/>
  <c r="CO100" i="6"/>
  <c r="CC100" i="6"/>
  <c r="CL131" i="6"/>
  <c r="CB131" i="6"/>
  <c r="C135" i="6"/>
  <c r="D140" i="6"/>
  <c r="CB11" i="6"/>
  <c r="CF11" i="6"/>
  <c r="CD12" i="6"/>
  <c r="CL12" i="6"/>
  <c r="CP12" i="6"/>
  <c r="CB13" i="6"/>
  <c r="CF13" i="6"/>
  <c r="CN13" i="6"/>
  <c r="CD14" i="6"/>
  <c r="CL14" i="6"/>
  <c r="CP14" i="6"/>
  <c r="CB15" i="6"/>
  <c r="CF15" i="6"/>
  <c r="CN15" i="6"/>
  <c r="CB28" i="6"/>
  <c r="Z28" i="6" s="1"/>
  <c r="CM28" i="6"/>
  <c r="CB29" i="6"/>
  <c r="Z29" i="6" s="1"/>
  <c r="CM29" i="6"/>
  <c r="CD35" i="6"/>
  <c r="CK35" i="6"/>
  <c r="CO35" i="6"/>
  <c r="CF36" i="6"/>
  <c r="CM36" i="6"/>
  <c r="CQ36" i="6"/>
  <c r="CD37" i="6"/>
  <c r="CK37" i="6"/>
  <c r="CO37" i="6"/>
  <c r="CF38" i="6"/>
  <c r="CM38" i="6"/>
  <c r="CQ38" i="6"/>
  <c r="CD39" i="6"/>
  <c r="CK39" i="6"/>
  <c r="CO39" i="6"/>
  <c r="CF40" i="6"/>
  <c r="CM40" i="6"/>
  <c r="CQ40" i="6"/>
  <c r="CD41" i="6"/>
  <c r="CK41" i="6"/>
  <c r="CP41" i="6"/>
  <c r="CL42" i="6"/>
  <c r="CN43" i="6"/>
  <c r="CG43" i="6"/>
  <c r="CC43" i="6"/>
  <c r="CA43" i="6"/>
  <c r="CF43" i="6"/>
  <c r="CO43" i="6"/>
  <c r="CE45" i="6"/>
  <c r="CB46" i="6"/>
  <c r="CD47" i="6"/>
  <c r="CL47" i="6"/>
  <c r="CQ47" i="6"/>
  <c r="CK49" i="6"/>
  <c r="CL50" i="6"/>
  <c r="CN51" i="6"/>
  <c r="CG51" i="6"/>
  <c r="CC51" i="6"/>
  <c r="CA51" i="6"/>
  <c r="CF51" i="6"/>
  <c r="CO51" i="6"/>
  <c r="CE53" i="6"/>
  <c r="CB54" i="6"/>
  <c r="CF55" i="6"/>
  <c r="CQ55" i="6"/>
  <c r="CF57" i="6"/>
  <c r="CQ57" i="6"/>
  <c r="CF59" i="6"/>
  <c r="CQ59" i="6"/>
  <c r="CF61" i="6"/>
  <c r="CF63" i="6"/>
  <c r="CQ63" i="6"/>
  <c r="CF65" i="6"/>
  <c r="CF67" i="6"/>
  <c r="CQ67" i="6"/>
  <c r="CF69" i="6"/>
  <c r="CL72" i="6"/>
  <c r="CB72" i="6"/>
  <c r="CL73" i="6"/>
  <c r="CN75" i="6"/>
  <c r="CG75" i="6"/>
  <c r="CC75" i="6"/>
  <c r="CQ75" i="6"/>
  <c r="CL75" i="6"/>
  <c r="CD75" i="6"/>
  <c r="CP75" i="6"/>
  <c r="CK75" i="6"/>
  <c r="CA75" i="6"/>
  <c r="AT75" i="6" s="1"/>
  <c r="CO75" i="6"/>
  <c r="D104" i="6"/>
  <c r="C95" i="6"/>
  <c r="CN96" i="6"/>
  <c r="CF96" i="6"/>
  <c r="CB96" i="6"/>
  <c r="CM96" i="6"/>
  <c r="CE96" i="6"/>
  <c r="CA96" i="6"/>
  <c r="CP96" i="6"/>
  <c r="CD96" i="6"/>
  <c r="CO96" i="6"/>
  <c r="CC96" i="6"/>
  <c r="CN101" i="6"/>
  <c r="CF101" i="6"/>
  <c r="CB101" i="6"/>
  <c r="CM101" i="6"/>
  <c r="CE101" i="6"/>
  <c r="CA101" i="6"/>
  <c r="CO101" i="6"/>
  <c r="CC101" i="6"/>
  <c r="CL101" i="6"/>
  <c r="CD110" i="6"/>
  <c r="CQ137" i="6"/>
  <c r="CM137" i="6"/>
  <c r="CE137" i="6"/>
  <c r="CO137" i="6"/>
  <c r="CF137" i="6"/>
  <c r="CN137" i="6"/>
  <c r="CC137" i="6"/>
  <c r="CL137" i="6"/>
  <c r="CB137" i="6"/>
  <c r="CD137" i="6"/>
  <c r="CN143" i="6"/>
  <c r="CF143" i="6"/>
  <c r="CB143" i="6"/>
  <c r="CQ143" i="6"/>
  <c r="CL143" i="6"/>
  <c r="CC143" i="6"/>
  <c r="CO143" i="6"/>
  <c r="CE143" i="6"/>
  <c r="CD143" i="6"/>
  <c r="CP143" i="6"/>
  <c r="CM143" i="6"/>
  <c r="CG143" i="6"/>
  <c r="CB35" i="6"/>
  <c r="CA47" i="6"/>
  <c r="CO47" i="6"/>
  <c r="CB57" i="6"/>
  <c r="CM57" i="6"/>
  <c r="CO61" i="6"/>
  <c r="CK61" i="6"/>
  <c r="CD61" i="6"/>
  <c r="CN61" i="6"/>
  <c r="CG61" i="6"/>
  <c r="CC61" i="6"/>
  <c r="CB61" i="6"/>
  <c r="CM61" i="6"/>
  <c r="CB63" i="6"/>
  <c r="CM63" i="6"/>
  <c r="CO65" i="6"/>
  <c r="CK65" i="6"/>
  <c r="CD65" i="6"/>
  <c r="CN65" i="6"/>
  <c r="CG65" i="6"/>
  <c r="CC65" i="6"/>
  <c r="CO69" i="6"/>
  <c r="CK69" i="6"/>
  <c r="CD69" i="6"/>
  <c r="CN69" i="6"/>
  <c r="CG69" i="6"/>
  <c r="CC69" i="6"/>
  <c r="CB69" i="6"/>
  <c r="CM69" i="6"/>
  <c r="CL74" i="6"/>
  <c r="CB74" i="6"/>
  <c r="CC14" i="6"/>
  <c r="CO14" i="6"/>
  <c r="CL36" i="6"/>
  <c r="CA38" i="6"/>
  <c r="CL38" i="6"/>
  <c r="CP38" i="6"/>
  <c r="CE40" i="6"/>
  <c r="CP47" i="6"/>
  <c r="CN49" i="6"/>
  <c r="CG49" i="6"/>
  <c r="CC49" i="6"/>
  <c r="CF49" i="6"/>
  <c r="CE55" i="6"/>
  <c r="CB56" i="6"/>
  <c r="CL56" i="6"/>
  <c r="CP57" i="6"/>
  <c r="CE59" i="6"/>
  <c r="CB60" i="6"/>
  <c r="CL60" i="6"/>
  <c r="CB62" i="6"/>
  <c r="CL62" i="6"/>
  <c r="CB64" i="6"/>
  <c r="CL64" i="6"/>
  <c r="CP65" i="6"/>
  <c r="CE67" i="6"/>
  <c r="CB68" i="6"/>
  <c r="CL68" i="6"/>
  <c r="CP69" i="6"/>
  <c r="CN73" i="6"/>
  <c r="CG73" i="6"/>
  <c r="CC73" i="6"/>
  <c r="CM73" i="6"/>
  <c r="CE73" i="6"/>
  <c r="CQ73" i="6"/>
  <c r="CD73" i="6"/>
  <c r="CB73" i="6"/>
  <c r="CP73" i="6"/>
  <c r="CC11" i="6"/>
  <c r="CK11" i="6"/>
  <c r="CO11" i="6"/>
  <c r="CA12" i="6"/>
  <c r="CE12" i="6"/>
  <c r="CC13" i="6"/>
  <c r="CK13" i="6"/>
  <c r="CA14" i="6"/>
  <c r="CE14" i="6"/>
  <c r="CC15" i="6"/>
  <c r="CK15" i="6"/>
  <c r="CA35" i="6"/>
  <c r="CE35" i="6"/>
  <c r="CL35" i="6"/>
  <c r="CC36" i="6"/>
  <c r="CG36" i="6"/>
  <c r="CA37" i="6"/>
  <c r="CE37" i="6"/>
  <c r="CC38" i="6"/>
  <c r="CG38" i="6"/>
  <c r="CA39" i="6"/>
  <c r="CE39" i="6"/>
  <c r="CC40" i="6"/>
  <c r="CG40" i="6"/>
  <c r="CA41" i="6"/>
  <c r="CE41" i="6"/>
  <c r="CQ41" i="6"/>
  <c r="CN45" i="6"/>
  <c r="CG45" i="6"/>
  <c r="CC45" i="6"/>
  <c r="CA45" i="6"/>
  <c r="CF45" i="6"/>
  <c r="CO45" i="6"/>
  <c r="CE47" i="6"/>
  <c r="CM47" i="6"/>
  <c r="CB48" i="6"/>
  <c r="CD49" i="6"/>
  <c r="CL49" i="6"/>
  <c r="CQ49" i="6"/>
  <c r="CN53" i="6"/>
  <c r="CG53" i="6"/>
  <c r="CC53" i="6"/>
  <c r="CA53" i="6"/>
  <c r="CF53" i="6"/>
  <c r="CO53" i="6"/>
  <c r="CA55" i="6"/>
  <c r="CA57" i="6"/>
  <c r="CA59" i="6"/>
  <c r="AT59" i="6" s="1"/>
  <c r="CA61" i="6"/>
  <c r="CA63" i="6"/>
  <c r="AT63" i="6" s="1"/>
  <c r="CA65" i="6"/>
  <c r="CA67" i="6"/>
  <c r="AT67" i="6" s="1"/>
  <c r="CA69" i="6"/>
  <c r="CK73" i="6"/>
  <c r="E104" i="6"/>
  <c r="CN97" i="6"/>
  <c r="CF97" i="6"/>
  <c r="CB97" i="6"/>
  <c r="CM97" i="6"/>
  <c r="CE97" i="6"/>
  <c r="CA97" i="6"/>
  <c r="CO97" i="6"/>
  <c r="CC97" i="6"/>
  <c r="CL97" i="6"/>
  <c r="CK100" i="6"/>
  <c r="CM110" i="6"/>
  <c r="CC110" i="6"/>
  <c r="BY110" i="6"/>
  <c r="CP110" i="6"/>
  <c r="CL110" i="6"/>
  <c r="CF110" i="6"/>
  <c r="CB110" i="6"/>
  <c r="B112" i="6"/>
  <c r="CO110" i="6"/>
  <c r="CE110" i="6"/>
  <c r="CN110" i="6"/>
  <c r="CQ139" i="6"/>
  <c r="CM139" i="6"/>
  <c r="CE139" i="6"/>
  <c r="CO139" i="6"/>
  <c r="CF139" i="6"/>
  <c r="CN139" i="6"/>
  <c r="CC139" i="6"/>
  <c r="CL139" i="6"/>
  <c r="CB139" i="6"/>
  <c r="CD139" i="6"/>
  <c r="CB159" i="6"/>
  <c r="CA159" i="6"/>
  <c r="CL159" i="6"/>
  <c r="CK159" i="6"/>
  <c r="CL160" i="6"/>
  <c r="CB168" i="6"/>
  <c r="CA42" i="6"/>
  <c r="CE42" i="6"/>
  <c r="CA44" i="6"/>
  <c r="CE44" i="6"/>
  <c r="CA46" i="6"/>
  <c r="CE46" i="6"/>
  <c r="CA48" i="6"/>
  <c r="CE48" i="6"/>
  <c r="CA50" i="6"/>
  <c r="CE50" i="6"/>
  <c r="CA52" i="6"/>
  <c r="CE52" i="6"/>
  <c r="CA54" i="6"/>
  <c r="CE54" i="6"/>
  <c r="CA56" i="6"/>
  <c r="CE56" i="6"/>
  <c r="CA58" i="6"/>
  <c r="CE58" i="6"/>
  <c r="CA60" i="6"/>
  <c r="CE60" i="6"/>
  <c r="CA62" i="6"/>
  <c r="CE62" i="6"/>
  <c r="CA64" i="6"/>
  <c r="CE64" i="6"/>
  <c r="CA66" i="6"/>
  <c r="CE66" i="6"/>
  <c r="CA68" i="6"/>
  <c r="CE68" i="6"/>
  <c r="CA70" i="6"/>
  <c r="CE70" i="6"/>
  <c r="CQ70" i="6"/>
  <c r="CE71" i="6"/>
  <c r="CL76" i="6"/>
  <c r="CN77" i="6"/>
  <c r="CG77" i="6"/>
  <c r="CC77" i="6"/>
  <c r="CA77" i="6"/>
  <c r="CF77" i="6"/>
  <c r="CO77" i="6"/>
  <c r="B90" i="6"/>
  <c r="CN98" i="6"/>
  <c r="CF98" i="6"/>
  <c r="CB98" i="6"/>
  <c r="CM98" i="6"/>
  <c r="CE98" i="6"/>
  <c r="CA98" i="6"/>
  <c r="CK98" i="6"/>
  <c r="CD99" i="6"/>
  <c r="CN102" i="6"/>
  <c r="CF102" i="6"/>
  <c r="CB102" i="6"/>
  <c r="CM102" i="6"/>
  <c r="CE102" i="6"/>
  <c r="CA102" i="6"/>
  <c r="CK102" i="6"/>
  <c r="CD103" i="6"/>
  <c r="CO117" i="6"/>
  <c r="CK117" i="6"/>
  <c r="CE117" i="6"/>
  <c r="CR117" i="6"/>
  <c r="CM117" i="6"/>
  <c r="CF117" i="6"/>
  <c r="CA117" i="6"/>
  <c r="CQ117" i="6"/>
  <c r="CD117" i="6"/>
  <c r="CH117" i="6"/>
  <c r="E140" i="6"/>
  <c r="C130" i="6"/>
  <c r="CO132" i="6"/>
  <c r="CG132" i="6"/>
  <c r="CC132" i="6"/>
  <c r="AU132" i="6" s="1"/>
  <c r="CP132" i="6"/>
  <c r="CF132" i="6"/>
  <c r="CN132" i="6"/>
  <c r="CE132" i="6"/>
  <c r="CD132" i="6"/>
  <c r="CQ133" i="6"/>
  <c r="CO133" i="6"/>
  <c r="CG133" i="6"/>
  <c r="CC133" i="6"/>
  <c r="CN133" i="6"/>
  <c r="CE133" i="6"/>
  <c r="CM133" i="6"/>
  <c r="CD133" i="6"/>
  <c r="CB133" i="6"/>
  <c r="CQ134" i="6"/>
  <c r="CM134" i="6"/>
  <c r="CE134" i="6"/>
  <c r="CO134" i="6"/>
  <c r="CF134" i="6"/>
  <c r="CG134" i="6"/>
  <c r="CP134" i="6"/>
  <c r="CD134" i="6"/>
  <c r="CC134" i="6"/>
  <c r="AU134" i="6" s="1"/>
  <c r="CQ136" i="6"/>
  <c r="CM136" i="6"/>
  <c r="CE136" i="6"/>
  <c r="CO136" i="6"/>
  <c r="CF136" i="6"/>
  <c r="CG136" i="6"/>
  <c r="CP136" i="6"/>
  <c r="CD136" i="6"/>
  <c r="CC136" i="6"/>
  <c r="CQ138" i="6"/>
  <c r="CM138" i="6"/>
  <c r="CE138" i="6"/>
  <c r="CO138" i="6"/>
  <c r="CF138" i="6"/>
  <c r="CG138" i="6"/>
  <c r="CP138" i="6"/>
  <c r="CD138" i="6"/>
  <c r="CC138" i="6"/>
  <c r="AU138" i="6" s="1"/>
  <c r="CN150" i="6"/>
  <c r="CF150" i="6"/>
  <c r="CB150" i="6"/>
  <c r="CQ150" i="6"/>
  <c r="CL150" i="6"/>
  <c r="CC150" i="6"/>
  <c r="CO150" i="6"/>
  <c r="CE150" i="6"/>
  <c r="CP150" i="6"/>
  <c r="CM150" i="6"/>
  <c r="CB163" i="6"/>
  <c r="CA163" i="6"/>
  <c r="CL163" i="6"/>
  <c r="CK163" i="6"/>
  <c r="CB170" i="6"/>
  <c r="AJ170" i="6" s="1"/>
  <c r="CK170" i="6"/>
  <c r="CL170" i="6"/>
  <c r="CA206" i="6"/>
  <c r="CL206" i="6"/>
  <c r="CB206" i="6"/>
  <c r="CK206" i="6"/>
  <c r="CN71" i="6"/>
  <c r="CG71" i="6"/>
  <c r="CC71" i="6"/>
  <c r="CA71" i="6"/>
  <c r="CF71" i="6"/>
  <c r="CO71" i="6"/>
  <c r="CN79" i="6"/>
  <c r="CG79" i="6"/>
  <c r="CC79" i="6"/>
  <c r="CQ79" i="6"/>
  <c r="CM79" i="6"/>
  <c r="CF79" i="6"/>
  <c r="CA79" i="6"/>
  <c r="CL79" i="6"/>
  <c r="CN81" i="6"/>
  <c r="CG81" i="6"/>
  <c r="CC81" i="6"/>
  <c r="CQ81" i="6"/>
  <c r="CM81" i="6"/>
  <c r="CF81" i="6"/>
  <c r="CA81" i="6"/>
  <c r="CL81" i="6"/>
  <c r="CN83" i="6"/>
  <c r="CG83" i="6"/>
  <c r="CC83" i="6"/>
  <c r="CQ83" i="6"/>
  <c r="CM83" i="6"/>
  <c r="CF83" i="6"/>
  <c r="CA83" i="6"/>
  <c r="CL83" i="6"/>
  <c r="CN85" i="6"/>
  <c r="CG85" i="6"/>
  <c r="CC85" i="6"/>
  <c r="CQ85" i="6"/>
  <c r="CM85" i="6"/>
  <c r="CF85" i="6"/>
  <c r="CA85" i="6"/>
  <c r="CL85" i="6"/>
  <c r="CN87" i="6"/>
  <c r="CG87" i="6"/>
  <c r="CC87" i="6"/>
  <c r="CQ87" i="6"/>
  <c r="CM87" i="6"/>
  <c r="CF87" i="6"/>
  <c r="CA87" i="6"/>
  <c r="CL87" i="6"/>
  <c r="CN89" i="6"/>
  <c r="CG89" i="6"/>
  <c r="CC89" i="6"/>
  <c r="CQ89" i="6"/>
  <c r="CM89" i="6"/>
  <c r="CF89" i="6"/>
  <c r="CA89" i="6"/>
  <c r="CL89" i="6"/>
  <c r="CN99" i="6"/>
  <c r="CF99" i="6"/>
  <c r="CB99" i="6"/>
  <c r="CM99" i="6"/>
  <c r="CE99" i="6"/>
  <c r="CA99" i="6"/>
  <c r="CK99" i="6"/>
  <c r="CN103" i="6"/>
  <c r="CF103" i="6"/>
  <c r="CB103" i="6"/>
  <c r="CM103" i="6"/>
  <c r="CE103" i="6"/>
  <c r="CA103" i="6"/>
  <c r="CK103" i="6"/>
  <c r="CL132" i="6"/>
  <c r="CF133" i="6"/>
  <c r="CL134" i="6"/>
  <c r="CL136" i="6"/>
  <c r="CL138" i="6"/>
  <c r="CN146" i="6"/>
  <c r="CF146" i="6"/>
  <c r="CB146" i="6"/>
  <c r="CQ146" i="6"/>
  <c r="CL146" i="6"/>
  <c r="CC146" i="6"/>
  <c r="CO146" i="6"/>
  <c r="CE146" i="6"/>
  <c r="CP146" i="6"/>
  <c r="CM146" i="6"/>
  <c r="CN147" i="6"/>
  <c r="CF147" i="6"/>
  <c r="CB147" i="6"/>
  <c r="CQ147" i="6"/>
  <c r="CL147" i="6"/>
  <c r="CC147" i="6"/>
  <c r="CO147" i="6"/>
  <c r="CE147" i="6"/>
  <c r="CD147" i="6"/>
  <c r="CP147" i="6"/>
  <c r="CB156" i="6"/>
  <c r="AJ156" i="6" s="1"/>
  <c r="CK156" i="6"/>
  <c r="CL156" i="6"/>
  <c r="CK162" i="6"/>
  <c r="CL162" i="6"/>
  <c r="CM123" i="6"/>
  <c r="CI123" i="6"/>
  <c r="CB123" i="6"/>
  <c r="CC123" i="6"/>
  <c r="CK123" i="6"/>
  <c r="CO124" i="6"/>
  <c r="CK124" i="6"/>
  <c r="CD124" i="6"/>
  <c r="CE124" i="6"/>
  <c r="CM124" i="6"/>
  <c r="CO125" i="6"/>
  <c r="CK125" i="6"/>
  <c r="CD125" i="6"/>
  <c r="CE125" i="6"/>
  <c r="CM125" i="6"/>
  <c r="CN141" i="6"/>
  <c r="CF141" i="6"/>
  <c r="CB141" i="6"/>
  <c r="CQ141" i="6"/>
  <c r="CL141" i="6"/>
  <c r="CC141" i="6"/>
  <c r="CO141" i="6"/>
  <c r="CE141" i="6"/>
  <c r="CG141" i="6"/>
  <c r="CN145" i="6"/>
  <c r="CF145" i="6"/>
  <c r="CB145" i="6"/>
  <c r="CQ145" i="6"/>
  <c r="CL145" i="6"/>
  <c r="CC145" i="6"/>
  <c r="CO145" i="6"/>
  <c r="CE145" i="6"/>
  <c r="CG145" i="6"/>
  <c r="CN149" i="6"/>
  <c r="CF149" i="6"/>
  <c r="CB149" i="6"/>
  <c r="CQ149" i="6"/>
  <c r="CL149" i="6"/>
  <c r="CC149" i="6"/>
  <c r="CO149" i="6"/>
  <c r="CE149" i="6"/>
  <c r="CA72" i="6"/>
  <c r="CE72" i="6"/>
  <c r="CA74" i="6"/>
  <c r="CE74" i="6"/>
  <c r="CA76" i="6"/>
  <c r="CE76" i="6"/>
  <c r="CA78" i="6"/>
  <c r="CE78" i="6"/>
  <c r="CA80" i="6"/>
  <c r="CE80" i="6"/>
  <c r="CA82" i="6"/>
  <c r="CE82" i="6"/>
  <c r="CA84" i="6"/>
  <c r="CE84" i="6"/>
  <c r="CA86" i="6"/>
  <c r="CE86" i="6"/>
  <c r="CA88" i="6"/>
  <c r="CE88" i="6"/>
  <c r="CE109" i="6"/>
  <c r="X109" i="6" s="1"/>
  <c r="CK109" i="6"/>
  <c r="CG111" i="6"/>
  <c r="CM111" i="6"/>
  <c r="B118" i="6"/>
  <c r="CC116" i="6"/>
  <c r="CG116" i="6"/>
  <c r="CM116" i="6"/>
  <c r="CQ116" i="6"/>
  <c r="BY123" i="6"/>
  <c r="CD123" i="6"/>
  <c r="CL123" i="6"/>
  <c r="CA124" i="6"/>
  <c r="CF124" i="6"/>
  <c r="CN124" i="6"/>
  <c r="CA125" i="6"/>
  <c r="CF125" i="6"/>
  <c r="CN125" i="6"/>
  <c r="CM141" i="6"/>
  <c r="CN144" i="6"/>
  <c r="CF144" i="6"/>
  <c r="CB144" i="6"/>
  <c r="CQ144" i="6"/>
  <c r="CL144" i="6"/>
  <c r="CC144" i="6"/>
  <c r="CO144" i="6"/>
  <c r="CE144" i="6"/>
  <c r="CG144" i="6"/>
  <c r="CM145" i="6"/>
  <c r="CN148" i="6"/>
  <c r="CF148" i="6"/>
  <c r="CB148" i="6"/>
  <c r="CQ148" i="6"/>
  <c r="CL148" i="6"/>
  <c r="CC148" i="6"/>
  <c r="CO148" i="6"/>
  <c r="CE148" i="6"/>
  <c r="CG148" i="6"/>
  <c r="CM149" i="6"/>
  <c r="CA157" i="6"/>
  <c r="AJ157" i="6" s="1"/>
  <c r="CA161" i="6"/>
  <c r="AJ161" i="6" s="1"/>
  <c r="CA169" i="6"/>
  <c r="AJ169" i="6" s="1"/>
  <c r="CA201" i="6"/>
  <c r="V201" i="6" s="1"/>
  <c r="CL201" i="6"/>
  <c r="CL157" i="6"/>
  <c r="CL161" i="6"/>
  <c r="CL169" i="6"/>
  <c r="CK201" i="6"/>
  <c r="CB200" i="6"/>
  <c r="CB202" i="6"/>
  <c r="CB207" i="6"/>
  <c r="M207" i="6" s="1"/>
  <c r="CG131" i="6" l="1"/>
  <c r="CQ131" i="6"/>
  <c r="AT82" i="6"/>
  <c r="CP100" i="6"/>
  <c r="AT80" i="6"/>
  <c r="CA100" i="6"/>
  <c r="CA158" i="6"/>
  <c r="CE100" i="6"/>
  <c r="AT88" i="6"/>
  <c r="CM131" i="6"/>
  <c r="CL102" i="6"/>
  <c r="CP102" i="6"/>
  <c r="CD102" i="6"/>
  <c r="CC102" i="6"/>
  <c r="AV102" i="6" s="1"/>
  <c r="CO102" i="6"/>
  <c r="CM100" i="6"/>
  <c r="C151" i="6"/>
  <c r="CB162" i="6"/>
  <c r="AJ162" i="6" s="1"/>
  <c r="AT84" i="6"/>
  <c r="AT38" i="6"/>
  <c r="CB100" i="6"/>
  <c r="CF100" i="6"/>
  <c r="AA14" i="6"/>
  <c r="AU136" i="6"/>
  <c r="AT73" i="6"/>
  <c r="CN100" i="6"/>
  <c r="CD98" i="6"/>
  <c r="CC98" i="6"/>
  <c r="AV98" i="6" s="1"/>
  <c r="CL98" i="6"/>
  <c r="CP98" i="6"/>
  <c r="CO98" i="6"/>
  <c r="AT76" i="6"/>
  <c r="CD131" i="6"/>
  <c r="AU146" i="6"/>
  <c r="CL158" i="6"/>
  <c r="CP149" i="6"/>
  <c r="CD149" i="6"/>
  <c r="AU149" i="6" s="1"/>
  <c r="CO131" i="6"/>
  <c r="V200" i="6"/>
  <c r="CK158" i="6"/>
  <c r="AT71" i="6"/>
  <c r="CN131" i="6"/>
  <c r="X111" i="6"/>
  <c r="AT72" i="6"/>
  <c r="CL168" i="6"/>
  <c r="CF131" i="6"/>
  <c r="CP103" i="6"/>
  <c r="CO103" i="6"/>
  <c r="CL103" i="6"/>
  <c r="CC103" i="6"/>
  <c r="AV99" i="6"/>
  <c r="CC131" i="6"/>
  <c r="AU131" i="6" s="1"/>
  <c r="AT86" i="6"/>
  <c r="AB124" i="6"/>
  <c r="AT55" i="6"/>
  <c r="AA12" i="6"/>
  <c r="V202" i="6"/>
  <c r="AT78" i="6"/>
  <c r="AU145" i="6"/>
  <c r="AT74" i="6"/>
  <c r="CA168" i="6"/>
  <c r="CE131" i="6"/>
  <c r="CG149" i="6"/>
  <c r="CP99" i="6"/>
  <c r="CO99" i="6"/>
  <c r="CL99" i="6"/>
  <c r="CC99" i="6"/>
  <c r="AU147" i="6"/>
  <c r="CO130" i="6"/>
  <c r="CG130" i="6"/>
  <c r="CC130" i="6"/>
  <c r="CM130" i="6"/>
  <c r="CD130" i="6"/>
  <c r="CQ130" i="6"/>
  <c r="CL130" i="6"/>
  <c r="CB130" i="6"/>
  <c r="CP130" i="6"/>
  <c r="CN130" i="6"/>
  <c r="CF130" i="6"/>
  <c r="CE130" i="6"/>
  <c r="AU139" i="6"/>
  <c r="X110" i="6"/>
  <c r="AT35" i="6"/>
  <c r="A236" i="6"/>
  <c r="AU143" i="6"/>
  <c r="AU137" i="6"/>
  <c r="AT43" i="6"/>
  <c r="AA15" i="6"/>
  <c r="AJ160" i="6"/>
  <c r="CN142" i="6"/>
  <c r="CF142" i="6"/>
  <c r="CB142" i="6"/>
  <c r="CQ142" i="6"/>
  <c r="CL142" i="6"/>
  <c r="CC142" i="6"/>
  <c r="CO142" i="6"/>
  <c r="CE142" i="6"/>
  <c r="CP142" i="6"/>
  <c r="CM142" i="6"/>
  <c r="CG142" i="6"/>
  <c r="CD142" i="6"/>
  <c r="AU144" i="6"/>
  <c r="AB123" i="6"/>
  <c r="U116" i="6"/>
  <c r="AU141" i="6"/>
  <c r="AT89" i="6"/>
  <c r="AT87" i="6"/>
  <c r="AT85" i="6"/>
  <c r="AT83" i="6"/>
  <c r="AT81" i="6"/>
  <c r="AT79" i="6"/>
  <c r="M206" i="6"/>
  <c r="AJ158" i="6"/>
  <c r="AU150" i="6"/>
  <c r="U117" i="6"/>
  <c r="AT68" i="6"/>
  <c r="AT64" i="6"/>
  <c r="AT60" i="6"/>
  <c r="AT56" i="6"/>
  <c r="AT52" i="6"/>
  <c r="AT48" i="6"/>
  <c r="AT44" i="6"/>
  <c r="AJ168" i="6"/>
  <c r="AJ159" i="6"/>
  <c r="AT65" i="6"/>
  <c r="AT57" i="6"/>
  <c r="AT53" i="6"/>
  <c r="AT45" i="6"/>
  <c r="AT47" i="6"/>
  <c r="AV96" i="6"/>
  <c r="C140" i="6"/>
  <c r="AV100" i="6"/>
  <c r="AA13" i="6"/>
  <c r="CQ135" i="6"/>
  <c r="CM135" i="6"/>
  <c r="CE135" i="6"/>
  <c r="CO135" i="6"/>
  <c r="CF135" i="6"/>
  <c r="CN135" i="6"/>
  <c r="CC135" i="6"/>
  <c r="CL135" i="6"/>
  <c r="CB135" i="6"/>
  <c r="CD135" i="6"/>
  <c r="CG135" i="6"/>
  <c r="CP135" i="6"/>
  <c r="AT49" i="6"/>
  <c r="AU148" i="6"/>
  <c r="AB125" i="6"/>
  <c r="AV103" i="6"/>
  <c r="AJ163" i="6"/>
  <c r="AU133" i="6"/>
  <c r="AT77" i="6"/>
  <c r="AT70" i="6"/>
  <c r="AT66" i="6"/>
  <c r="AT62" i="6"/>
  <c r="AT58" i="6"/>
  <c r="AT54" i="6"/>
  <c r="AT50" i="6"/>
  <c r="AT46" i="6"/>
  <c r="AT42" i="6"/>
  <c r="AV97" i="6"/>
  <c r="AT69" i="6"/>
  <c r="AT61" i="6"/>
  <c r="AT41" i="6"/>
  <c r="AT39" i="6"/>
  <c r="AT37" i="6"/>
  <c r="AV101" i="6"/>
  <c r="CM95" i="6"/>
  <c r="CE95" i="6"/>
  <c r="CA95" i="6"/>
  <c r="C104" i="6"/>
  <c r="CP95" i="6"/>
  <c r="CL95" i="6"/>
  <c r="CD95" i="6"/>
  <c r="CO95" i="6"/>
  <c r="B236" i="6" s="1"/>
  <c r="CC95" i="6"/>
  <c r="CN95" i="6"/>
  <c r="CB95" i="6"/>
  <c r="CK95" i="6"/>
  <c r="CF95" i="6"/>
  <c r="AT51" i="6"/>
  <c r="AA11" i="6"/>
  <c r="AT40" i="6"/>
  <c r="AT36" i="6"/>
  <c r="AU135" i="6" l="1"/>
  <c r="AV95" i="6"/>
  <c r="AU142" i="6"/>
  <c r="AU130" i="6"/>
  <c r="B211" i="5" l="1"/>
  <c r="B207" i="5"/>
  <c r="CK207" i="5" s="1"/>
  <c r="B206" i="5"/>
  <c r="C202" i="5"/>
  <c r="CK202" i="5" s="1"/>
  <c r="C201" i="5"/>
  <c r="C200" i="5"/>
  <c r="CK200" i="5" s="1"/>
  <c r="H196" i="5"/>
  <c r="C196" i="5"/>
  <c r="H195" i="5"/>
  <c r="C195" i="5"/>
  <c r="H194" i="5"/>
  <c r="C194" i="5"/>
  <c r="H193" i="5"/>
  <c r="C193" i="5"/>
  <c r="F189" i="5"/>
  <c r="B189" i="5"/>
  <c r="F188" i="5"/>
  <c r="B188" i="5"/>
  <c r="F187" i="5"/>
  <c r="B187" i="5"/>
  <c r="E183" i="5"/>
  <c r="B183" i="5"/>
  <c r="E182" i="5"/>
  <c r="B182" i="5"/>
  <c r="E178" i="5"/>
  <c r="B178" i="5"/>
  <c r="E177" i="5"/>
  <c r="B177" i="5"/>
  <c r="E176" i="5"/>
  <c r="B176" i="5"/>
  <c r="E175" i="5"/>
  <c r="B175" i="5"/>
  <c r="D170" i="5"/>
  <c r="C170" i="5"/>
  <c r="B170" i="5" s="1"/>
  <c r="D169" i="5"/>
  <c r="C169" i="5"/>
  <c r="B169" i="5"/>
  <c r="CL169" i="5" s="1"/>
  <c r="D168" i="5"/>
  <c r="C168" i="5"/>
  <c r="B168" i="5"/>
  <c r="E163" i="5"/>
  <c r="D163" i="5"/>
  <c r="C163" i="5"/>
  <c r="CL163" i="5" s="1"/>
  <c r="E162" i="5"/>
  <c r="D162" i="5"/>
  <c r="C162" i="5"/>
  <c r="E161" i="5"/>
  <c r="D161" i="5"/>
  <c r="C161" i="5"/>
  <c r="CL161" i="5" s="1"/>
  <c r="E160" i="5"/>
  <c r="C160" i="5" s="1"/>
  <c r="D160" i="5"/>
  <c r="E159" i="5"/>
  <c r="D159" i="5"/>
  <c r="C159" i="5"/>
  <c r="CL159" i="5" s="1"/>
  <c r="E158" i="5"/>
  <c r="D158" i="5"/>
  <c r="C158" i="5" s="1"/>
  <c r="E157" i="5"/>
  <c r="D157" i="5"/>
  <c r="C157" i="5"/>
  <c r="CL157" i="5" s="1"/>
  <c r="E156" i="5"/>
  <c r="D156" i="5"/>
  <c r="C156" i="5"/>
  <c r="CA156" i="5" s="1"/>
  <c r="AS151" i="5"/>
  <c r="AR151" i="5"/>
  <c r="AQ151" i="5"/>
  <c r="AP151" i="5"/>
  <c r="AO151" i="5"/>
  <c r="AN151" i="5"/>
  <c r="AM151" i="5"/>
  <c r="AL151" i="5"/>
  <c r="AK151" i="5"/>
  <c r="AJ151" i="5"/>
  <c r="AI151" i="5"/>
  <c r="AH151" i="5"/>
  <c r="AG151" i="5"/>
  <c r="AF151" i="5"/>
  <c r="AE151" i="5"/>
  <c r="AD151" i="5"/>
  <c r="AC151" i="5"/>
  <c r="AB151" i="5"/>
  <c r="AA151" i="5"/>
  <c r="Z151" i="5"/>
  <c r="Y151" i="5"/>
  <c r="X151" i="5"/>
  <c r="W151" i="5"/>
  <c r="V151" i="5"/>
  <c r="U151" i="5"/>
  <c r="T151" i="5"/>
  <c r="S151" i="5"/>
  <c r="R151" i="5"/>
  <c r="Q151" i="5"/>
  <c r="P151" i="5"/>
  <c r="O151" i="5"/>
  <c r="N151" i="5"/>
  <c r="M151" i="5"/>
  <c r="L151" i="5"/>
  <c r="K151" i="5"/>
  <c r="J151" i="5"/>
  <c r="I151" i="5"/>
  <c r="H151" i="5"/>
  <c r="G151" i="5"/>
  <c r="F151" i="5"/>
  <c r="E150" i="5"/>
  <c r="D150" i="5"/>
  <c r="E149" i="5"/>
  <c r="D149" i="5"/>
  <c r="E148" i="5"/>
  <c r="D148" i="5"/>
  <c r="E147" i="5"/>
  <c r="D147" i="5"/>
  <c r="E146" i="5"/>
  <c r="D146" i="5"/>
  <c r="E145" i="5"/>
  <c r="D145" i="5"/>
  <c r="E144" i="5"/>
  <c r="D144" i="5"/>
  <c r="E143" i="5"/>
  <c r="D143" i="5"/>
  <c r="E142" i="5"/>
  <c r="D142" i="5"/>
  <c r="E141" i="5"/>
  <c r="D141" i="5"/>
  <c r="AS140" i="5"/>
  <c r="AR140" i="5"/>
  <c r="AQ140" i="5"/>
  <c r="AP140" i="5"/>
  <c r="AO140" i="5"/>
  <c r="AN140" i="5"/>
  <c r="AM140" i="5"/>
  <c r="AL140" i="5"/>
  <c r="AK140" i="5"/>
  <c r="AJ140" i="5"/>
  <c r="AI140" i="5"/>
  <c r="AH140" i="5"/>
  <c r="AG140" i="5"/>
  <c r="AF140" i="5"/>
  <c r="AE140" i="5"/>
  <c r="AD140" i="5"/>
  <c r="AC140" i="5"/>
  <c r="AB140" i="5"/>
  <c r="AA140" i="5"/>
  <c r="Z140" i="5"/>
  <c r="Y140" i="5"/>
  <c r="X140" i="5"/>
  <c r="W140" i="5"/>
  <c r="V140" i="5"/>
  <c r="U140" i="5"/>
  <c r="T140" i="5"/>
  <c r="S140" i="5"/>
  <c r="R140" i="5"/>
  <c r="Q140" i="5"/>
  <c r="P140" i="5"/>
  <c r="O140" i="5"/>
  <c r="N140" i="5"/>
  <c r="M140" i="5"/>
  <c r="L140" i="5"/>
  <c r="K140" i="5"/>
  <c r="J140" i="5"/>
  <c r="I140" i="5"/>
  <c r="H140" i="5"/>
  <c r="G140" i="5"/>
  <c r="F140" i="5"/>
  <c r="E139" i="5"/>
  <c r="D139" i="5"/>
  <c r="C139" i="5" s="1"/>
  <c r="CN139" i="5" s="1"/>
  <c r="E138" i="5"/>
  <c r="D138" i="5"/>
  <c r="E137" i="5"/>
  <c r="D137" i="5"/>
  <c r="C137" i="5" s="1"/>
  <c r="CN137" i="5" s="1"/>
  <c r="E136" i="5"/>
  <c r="D136" i="5"/>
  <c r="E135" i="5"/>
  <c r="D135" i="5"/>
  <c r="C135" i="5" s="1"/>
  <c r="CN135" i="5" s="1"/>
  <c r="E134" i="5"/>
  <c r="D134" i="5"/>
  <c r="E133" i="5"/>
  <c r="D133" i="5"/>
  <c r="C133" i="5"/>
  <c r="CB133" i="5" s="1"/>
  <c r="E132" i="5"/>
  <c r="D132" i="5"/>
  <c r="C132" i="5" s="1"/>
  <c r="E131" i="5"/>
  <c r="D131" i="5"/>
  <c r="E130" i="5"/>
  <c r="D130" i="5"/>
  <c r="B125" i="5"/>
  <c r="CK125" i="5" s="1"/>
  <c r="B124" i="5"/>
  <c r="CO124" i="5" s="1"/>
  <c r="CA123" i="5"/>
  <c r="B123" i="5"/>
  <c r="CM123" i="5" s="1"/>
  <c r="T118" i="5"/>
  <c r="S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D118" i="5"/>
  <c r="C118" i="5"/>
  <c r="CL117" i="5"/>
  <c r="CB117" i="5"/>
  <c r="B117" i="5"/>
  <c r="CQ117" i="5" s="1"/>
  <c r="CP116" i="5"/>
  <c r="CM116" i="5"/>
  <c r="CL116" i="5"/>
  <c r="CF116" i="5"/>
  <c r="CB116" i="5"/>
  <c r="B116" i="5"/>
  <c r="CC116" i="5" s="1"/>
  <c r="W112" i="5"/>
  <c r="V112" i="5"/>
  <c r="U112" i="5"/>
  <c r="T112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D112" i="5"/>
  <c r="C112" i="5"/>
  <c r="CL111" i="5"/>
  <c r="CK111" i="5"/>
  <c r="CC111" i="5"/>
  <c r="CB111" i="5"/>
  <c r="B111" i="5"/>
  <c r="CA111" i="5" s="1"/>
  <c r="CP110" i="5"/>
  <c r="CO110" i="5"/>
  <c r="CM110" i="5"/>
  <c r="CK110" i="5"/>
  <c r="CJ110" i="5"/>
  <c r="CI110" i="5"/>
  <c r="CE110" i="5"/>
  <c r="CA110" i="5"/>
  <c r="BZ110" i="5"/>
  <c r="BY110" i="5"/>
  <c r="B110" i="5"/>
  <c r="CC110" i="5" s="1"/>
  <c r="CJ109" i="5"/>
  <c r="CI109" i="5"/>
  <c r="CA109" i="5"/>
  <c r="BZ109" i="5"/>
  <c r="B109" i="5"/>
  <c r="CE109" i="5" s="1"/>
  <c r="AU104" i="5"/>
  <c r="AT104" i="5"/>
  <c r="AS104" i="5"/>
  <c r="AR104" i="5"/>
  <c r="AQ104" i="5"/>
  <c r="AP104" i="5"/>
  <c r="AO104" i="5"/>
  <c r="AN104" i="5"/>
  <c r="AM104" i="5"/>
  <c r="AL104" i="5"/>
  <c r="AK104" i="5"/>
  <c r="AJ104" i="5"/>
  <c r="AI104" i="5"/>
  <c r="AH104" i="5"/>
  <c r="AG104" i="5"/>
  <c r="AF104" i="5"/>
  <c r="AE104" i="5"/>
  <c r="AD104" i="5"/>
  <c r="AC104" i="5"/>
  <c r="AB104" i="5"/>
  <c r="AA104" i="5"/>
  <c r="Z104" i="5"/>
  <c r="Y104" i="5"/>
  <c r="X104" i="5"/>
  <c r="W104" i="5"/>
  <c r="V104" i="5"/>
  <c r="U104" i="5"/>
  <c r="T104" i="5"/>
  <c r="S104" i="5"/>
  <c r="R104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E103" i="5"/>
  <c r="C103" i="5" s="1"/>
  <c r="D103" i="5"/>
  <c r="E102" i="5"/>
  <c r="D102" i="5"/>
  <c r="C102" i="5" s="1"/>
  <c r="CA102" i="5" s="1"/>
  <c r="E101" i="5"/>
  <c r="D101" i="5"/>
  <c r="C101" i="5" s="1"/>
  <c r="CL101" i="5" s="1"/>
  <c r="E100" i="5"/>
  <c r="D100" i="5"/>
  <c r="C100" i="5"/>
  <c r="CD100" i="5" s="1"/>
  <c r="E99" i="5"/>
  <c r="D99" i="5"/>
  <c r="C99" i="5"/>
  <c r="CN99" i="5" s="1"/>
  <c r="E98" i="5"/>
  <c r="D98" i="5"/>
  <c r="C98" i="5" s="1"/>
  <c r="CF98" i="5" s="1"/>
  <c r="E97" i="5"/>
  <c r="D97" i="5"/>
  <c r="E96" i="5"/>
  <c r="C96" i="5"/>
  <c r="CE96" i="5" s="1"/>
  <c r="E95" i="5"/>
  <c r="D95" i="5"/>
  <c r="AS90" i="5"/>
  <c r="AR90" i="5"/>
  <c r="AQ90" i="5"/>
  <c r="AP90" i="5"/>
  <c r="AO90" i="5"/>
  <c r="AN90" i="5"/>
  <c r="AM90" i="5"/>
  <c r="AL90" i="5"/>
  <c r="AK90" i="5"/>
  <c r="AJ90" i="5"/>
  <c r="AI90" i="5"/>
  <c r="AH90" i="5"/>
  <c r="AG90" i="5"/>
  <c r="AF90" i="5"/>
  <c r="AD90" i="5"/>
  <c r="AC90" i="5"/>
  <c r="AB90" i="5"/>
  <c r="AA90" i="5"/>
  <c r="Y90" i="5"/>
  <c r="X90" i="5"/>
  <c r="W90" i="5"/>
  <c r="V90" i="5"/>
  <c r="U90" i="5"/>
  <c r="T90" i="5"/>
  <c r="S90" i="5"/>
  <c r="R90" i="5"/>
  <c r="Q90" i="5"/>
  <c r="P90" i="5"/>
  <c r="O90" i="5"/>
  <c r="N90" i="5"/>
  <c r="M90" i="5"/>
  <c r="L90" i="5"/>
  <c r="K90" i="5"/>
  <c r="J90" i="5"/>
  <c r="I90" i="5"/>
  <c r="H90" i="5"/>
  <c r="G90" i="5"/>
  <c r="F90" i="5"/>
  <c r="E90" i="5"/>
  <c r="D90" i="5"/>
  <c r="C90" i="5"/>
  <c r="CG89" i="5"/>
  <c r="AE89" i="5"/>
  <c r="Z89" i="5"/>
  <c r="CB89" i="5" s="1"/>
  <c r="B89" i="5"/>
  <c r="AE88" i="5"/>
  <c r="Z88" i="5"/>
  <c r="B88" i="5"/>
  <c r="CP88" i="5" s="1"/>
  <c r="AE87" i="5"/>
  <c r="Z87" i="5"/>
  <c r="B87" i="5"/>
  <c r="CG87" i="5" s="1"/>
  <c r="CP86" i="5"/>
  <c r="CN86" i="5"/>
  <c r="CL86" i="5"/>
  <c r="CK86" i="5"/>
  <c r="CE86" i="5"/>
  <c r="AE86" i="5"/>
  <c r="Z86" i="5"/>
  <c r="B86" i="5"/>
  <c r="CD86" i="5" s="1"/>
  <c r="AE85" i="5"/>
  <c r="CL85" i="5" s="1"/>
  <c r="Z85" i="5"/>
  <c r="B85" i="5"/>
  <c r="CG85" i="5" s="1"/>
  <c r="AE84" i="5"/>
  <c r="CL84" i="5" s="1"/>
  <c r="Z84" i="5"/>
  <c r="B84" i="5"/>
  <c r="CE84" i="5" s="1"/>
  <c r="AE83" i="5"/>
  <c r="Z83" i="5"/>
  <c r="CB83" i="5" s="1"/>
  <c r="B83" i="5"/>
  <c r="CN83" i="5" s="1"/>
  <c r="AE82" i="5"/>
  <c r="CL82" i="5" s="1"/>
  <c r="Z82" i="5"/>
  <c r="B82" i="5"/>
  <c r="CC82" i="5" s="1"/>
  <c r="AE81" i="5"/>
  <c r="Z81" i="5"/>
  <c r="B81" i="5"/>
  <c r="CP80" i="5"/>
  <c r="CN80" i="5"/>
  <c r="CK80" i="5"/>
  <c r="AE80" i="5"/>
  <c r="Z80" i="5"/>
  <c r="B80" i="5"/>
  <c r="CE80" i="5" s="1"/>
  <c r="AE79" i="5"/>
  <c r="Z79" i="5"/>
  <c r="B79" i="5"/>
  <c r="CG79" i="5" s="1"/>
  <c r="CP78" i="5"/>
  <c r="CN78" i="5"/>
  <c r="CK78" i="5"/>
  <c r="CE78" i="5"/>
  <c r="AE78" i="5"/>
  <c r="Z78" i="5"/>
  <c r="B78" i="5"/>
  <c r="CD78" i="5" s="1"/>
  <c r="AE77" i="5"/>
  <c r="Z77" i="5"/>
  <c r="B77" i="5"/>
  <c r="CF77" i="5" s="1"/>
  <c r="CP76" i="5"/>
  <c r="CN76" i="5"/>
  <c r="CK76" i="5"/>
  <c r="CE76" i="5"/>
  <c r="CD76" i="5"/>
  <c r="CC76" i="5"/>
  <c r="AE76" i="5"/>
  <c r="CB76" i="5" s="1"/>
  <c r="Z76" i="5"/>
  <c r="B76" i="5"/>
  <c r="AE75" i="5"/>
  <c r="Z75" i="5"/>
  <c r="CB75" i="5" s="1"/>
  <c r="B75" i="5"/>
  <c r="CN75" i="5" s="1"/>
  <c r="AE74" i="5"/>
  <c r="CL74" i="5" s="1"/>
  <c r="Z74" i="5"/>
  <c r="B74" i="5"/>
  <c r="CD74" i="5" s="1"/>
  <c r="CQ73" i="5"/>
  <c r="CL73" i="5"/>
  <c r="CG73" i="5"/>
  <c r="CC73" i="5"/>
  <c r="CA73" i="5"/>
  <c r="AE73" i="5"/>
  <c r="Z73" i="5"/>
  <c r="CB73" i="5" s="1"/>
  <c r="B73" i="5"/>
  <c r="AE72" i="5"/>
  <c r="Z72" i="5"/>
  <c r="B72" i="5"/>
  <c r="CP72" i="5" s="1"/>
  <c r="AE71" i="5"/>
  <c r="CL71" i="5" s="1"/>
  <c r="Z71" i="5"/>
  <c r="B71" i="5"/>
  <c r="CG71" i="5" s="1"/>
  <c r="CP70" i="5"/>
  <c r="CN70" i="5"/>
  <c r="AE70" i="5"/>
  <c r="Z70" i="5"/>
  <c r="B70" i="5"/>
  <c r="CK70" i="5" s="1"/>
  <c r="AE69" i="5"/>
  <c r="Z69" i="5"/>
  <c r="B69" i="5"/>
  <c r="CF69" i="5" s="1"/>
  <c r="CP68" i="5"/>
  <c r="CN68" i="5"/>
  <c r="CK68" i="5"/>
  <c r="AE68" i="5"/>
  <c r="Z68" i="5"/>
  <c r="B68" i="5"/>
  <c r="CE68" i="5" s="1"/>
  <c r="AE67" i="5"/>
  <c r="CL67" i="5" s="1"/>
  <c r="Z67" i="5"/>
  <c r="B67" i="5"/>
  <c r="CN67" i="5" s="1"/>
  <c r="CN66" i="5"/>
  <c r="CM66" i="5"/>
  <c r="CF66" i="5"/>
  <c r="CE66" i="5"/>
  <c r="CC66" i="5"/>
  <c r="CA66" i="5"/>
  <c r="AE66" i="5"/>
  <c r="Z66" i="5"/>
  <c r="B66" i="5"/>
  <c r="AE65" i="5"/>
  <c r="Z65" i="5"/>
  <c r="B65" i="5"/>
  <c r="CP65" i="5" s="1"/>
  <c r="AE64" i="5"/>
  <c r="CL64" i="5" s="1"/>
  <c r="Z64" i="5"/>
  <c r="B64" i="5"/>
  <c r="CF64" i="5" s="1"/>
  <c r="CP63" i="5"/>
  <c r="CG63" i="5"/>
  <c r="AE63" i="5"/>
  <c r="Z63" i="5"/>
  <c r="B63" i="5"/>
  <c r="AE62" i="5"/>
  <c r="Z62" i="5"/>
  <c r="B62" i="5"/>
  <c r="CQ62" i="5" s="1"/>
  <c r="AE61" i="5"/>
  <c r="Z61" i="5"/>
  <c r="B61" i="5"/>
  <c r="CG61" i="5" s="1"/>
  <c r="AE60" i="5"/>
  <c r="Z60" i="5"/>
  <c r="B60" i="5"/>
  <c r="CQ60" i="5" s="1"/>
  <c r="AE59" i="5"/>
  <c r="Z59" i="5"/>
  <c r="B59" i="5"/>
  <c r="CN59" i="5" s="1"/>
  <c r="CQ58" i="5"/>
  <c r="CN58" i="5"/>
  <c r="CM58" i="5"/>
  <c r="AE58" i="5"/>
  <c r="Z58" i="5"/>
  <c r="B58" i="5"/>
  <c r="CF58" i="5" s="1"/>
  <c r="AE57" i="5"/>
  <c r="Z57" i="5"/>
  <c r="B57" i="5"/>
  <c r="AE56" i="5"/>
  <c r="CL56" i="5" s="1"/>
  <c r="Z56" i="5"/>
  <c r="B56" i="5"/>
  <c r="CQ56" i="5" s="1"/>
  <c r="CP55" i="5"/>
  <c r="CK55" i="5"/>
  <c r="CD55" i="5"/>
  <c r="CC55" i="5"/>
  <c r="AE55" i="5"/>
  <c r="CB55" i="5" s="1"/>
  <c r="Z55" i="5"/>
  <c r="B55" i="5"/>
  <c r="AE54" i="5"/>
  <c r="Z54" i="5"/>
  <c r="B54" i="5"/>
  <c r="CA54" i="5" s="1"/>
  <c r="AE53" i="5"/>
  <c r="Z53" i="5"/>
  <c r="B53" i="5"/>
  <c r="CC53" i="5" s="1"/>
  <c r="CN52" i="5"/>
  <c r="CF52" i="5"/>
  <c r="CA52" i="5"/>
  <c r="AE52" i="5"/>
  <c r="Z52" i="5"/>
  <c r="B52" i="5"/>
  <c r="CM52" i="5" s="1"/>
  <c r="AE51" i="5"/>
  <c r="Z51" i="5"/>
  <c r="B51" i="5"/>
  <c r="CP51" i="5" s="1"/>
  <c r="AE50" i="5"/>
  <c r="Z50" i="5"/>
  <c r="B50" i="5"/>
  <c r="CM50" i="5" s="1"/>
  <c r="CP49" i="5"/>
  <c r="CK49" i="5"/>
  <c r="CD49" i="5"/>
  <c r="CC49" i="5"/>
  <c r="AE49" i="5"/>
  <c r="Z49" i="5"/>
  <c r="B49" i="5"/>
  <c r="AE48" i="5"/>
  <c r="Z48" i="5"/>
  <c r="B48" i="5"/>
  <c r="CN48" i="5" s="1"/>
  <c r="AE47" i="5"/>
  <c r="Z47" i="5"/>
  <c r="B47" i="5"/>
  <c r="CQ47" i="5" s="1"/>
  <c r="CQ46" i="5"/>
  <c r="CO46" i="5"/>
  <c r="CN46" i="5"/>
  <c r="CM46" i="5"/>
  <c r="CK46" i="5"/>
  <c r="CG46" i="5"/>
  <c r="CF46" i="5"/>
  <c r="CD46" i="5"/>
  <c r="CC46" i="5"/>
  <c r="AE46" i="5"/>
  <c r="CL46" i="5" s="1"/>
  <c r="Z46" i="5"/>
  <c r="B46" i="5"/>
  <c r="CP46" i="5" s="1"/>
  <c r="AE45" i="5"/>
  <c r="Z45" i="5"/>
  <c r="B45" i="5"/>
  <c r="CN45" i="5" s="1"/>
  <c r="AE44" i="5"/>
  <c r="Z44" i="5"/>
  <c r="B44" i="5"/>
  <c r="CP44" i="5" s="1"/>
  <c r="AE43" i="5"/>
  <c r="Z43" i="5"/>
  <c r="B43" i="5"/>
  <c r="CN43" i="5" s="1"/>
  <c r="AE42" i="5"/>
  <c r="Z42" i="5"/>
  <c r="B42" i="5"/>
  <c r="CP42" i="5" s="1"/>
  <c r="AE41" i="5"/>
  <c r="Z41" i="5"/>
  <c r="B41" i="5"/>
  <c r="CN41" i="5" s="1"/>
  <c r="CQ40" i="5"/>
  <c r="CO40" i="5"/>
  <c r="CN40" i="5"/>
  <c r="CM40" i="5"/>
  <c r="CK40" i="5"/>
  <c r="AE40" i="5"/>
  <c r="Z40" i="5"/>
  <c r="B40" i="5"/>
  <c r="CP40" i="5" s="1"/>
  <c r="AE39" i="5"/>
  <c r="Z39" i="5"/>
  <c r="B39" i="5"/>
  <c r="CN39" i="5" s="1"/>
  <c r="CQ38" i="5"/>
  <c r="CO38" i="5"/>
  <c r="CN38" i="5"/>
  <c r="CM38" i="5"/>
  <c r="CK38" i="5"/>
  <c r="CG38" i="5"/>
  <c r="CF38" i="5"/>
  <c r="CD38" i="5"/>
  <c r="CC38" i="5"/>
  <c r="AE38" i="5"/>
  <c r="CL38" i="5" s="1"/>
  <c r="Z38" i="5"/>
  <c r="B38" i="5"/>
  <c r="CP38" i="5" s="1"/>
  <c r="AE37" i="5"/>
  <c r="Z37" i="5"/>
  <c r="B37" i="5"/>
  <c r="CN37" i="5" s="1"/>
  <c r="AE36" i="5"/>
  <c r="Z36" i="5"/>
  <c r="B36" i="5"/>
  <c r="CP36" i="5" s="1"/>
  <c r="AE35" i="5"/>
  <c r="Z35" i="5"/>
  <c r="B35" i="5"/>
  <c r="CN35" i="5" s="1"/>
  <c r="B29" i="5"/>
  <c r="CL29" i="5" s="1"/>
  <c r="B28" i="5"/>
  <c r="CL28" i="5" s="1"/>
  <c r="E24" i="5"/>
  <c r="D24" i="5"/>
  <c r="C24" i="5"/>
  <c r="B23" i="5"/>
  <c r="B22" i="5"/>
  <c r="B21" i="5"/>
  <c r="B20" i="5"/>
  <c r="B19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5" i="5"/>
  <c r="CM15" i="5" s="1"/>
  <c r="CP14" i="5"/>
  <c r="CN14" i="5"/>
  <c r="CM14" i="5"/>
  <c r="CL14" i="5"/>
  <c r="CF14" i="5"/>
  <c r="B14" i="5"/>
  <c r="CO14" i="5" s="1"/>
  <c r="B13" i="5"/>
  <c r="CM13" i="5" s="1"/>
  <c r="B12" i="5"/>
  <c r="CO12" i="5" s="1"/>
  <c r="B11" i="5"/>
  <c r="CN11" i="5" s="1"/>
  <c r="A5" i="5"/>
  <c r="A4" i="5"/>
  <c r="A3" i="5"/>
  <c r="A2" i="5"/>
  <c r="CN103" i="5" l="1"/>
  <c r="CF103" i="5"/>
  <c r="CE103" i="5"/>
  <c r="CB132" i="5"/>
  <c r="CO132" i="5"/>
  <c r="CN132" i="5"/>
  <c r="CD84" i="5"/>
  <c r="CE74" i="5"/>
  <c r="CL12" i="5"/>
  <c r="CK74" i="5"/>
  <c r="CL200" i="5"/>
  <c r="CM12" i="5"/>
  <c r="B24" i="5"/>
  <c r="CM36" i="5"/>
  <c r="CB39" i="5"/>
  <c r="CC42" i="5"/>
  <c r="CM44" i="5"/>
  <c r="CB47" i="5"/>
  <c r="CN50" i="5"/>
  <c r="CP53" i="5"/>
  <c r="CB62" i="5"/>
  <c r="CF67" i="5"/>
  <c r="CP69" i="5"/>
  <c r="CD72" i="5"/>
  <c r="CC77" i="5"/>
  <c r="CN79" i="5"/>
  <c r="CE82" i="5"/>
  <c r="CB85" i="5"/>
  <c r="CB88" i="5"/>
  <c r="CF96" i="5"/>
  <c r="CN100" i="5"/>
  <c r="CG111" i="5"/>
  <c r="CO125" i="5"/>
  <c r="CL36" i="5"/>
  <c r="CL79" i="5"/>
  <c r="CB53" i="5"/>
  <c r="CN133" i="5"/>
  <c r="CO59" i="5"/>
  <c r="CK44" i="5"/>
  <c r="CF139" i="5"/>
  <c r="CC61" i="5"/>
  <c r="CC84" i="5"/>
  <c r="CE61" i="5"/>
  <c r="CA12" i="5"/>
  <c r="CA117" i="5"/>
  <c r="CC44" i="5"/>
  <c r="CB74" i="5"/>
  <c r="CC69" i="5"/>
  <c r="CC125" i="5"/>
  <c r="CP61" i="5"/>
  <c r="CE117" i="5"/>
  <c r="CD53" i="5"/>
  <c r="CE100" i="5"/>
  <c r="CN125" i="5"/>
  <c r="CN36" i="5"/>
  <c r="CQ69" i="5"/>
  <c r="CP79" i="5"/>
  <c r="CM109" i="5"/>
  <c r="CF135" i="5"/>
  <c r="CF42" i="5"/>
  <c r="CA60" i="5"/>
  <c r="CK72" i="5"/>
  <c r="CP74" i="5"/>
  <c r="CN77" i="5"/>
  <c r="CD88" i="5"/>
  <c r="CN96" i="5"/>
  <c r="CN109" i="5"/>
  <c r="CO117" i="5"/>
  <c r="CA202" i="5"/>
  <c r="CB49" i="5"/>
  <c r="CK124" i="5"/>
  <c r="B90" i="5"/>
  <c r="B16" i="5"/>
  <c r="CB87" i="5"/>
  <c r="CC79" i="5"/>
  <c r="CG69" i="5"/>
  <c r="CM64" i="5"/>
  <c r="CC88" i="5"/>
  <c r="CQ79" i="5"/>
  <c r="CQ36" i="5"/>
  <c r="CG42" i="5"/>
  <c r="CQ44" i="5"/>
  <c r="CB51" i="5"/>
  <c r="CL54" i="5"/>
  <c r="CL58" i="5"/>
  <c r="CC60" i="5"/>
  <c r="CE62" i="5"/>
  <c r="CQ64" i="5"/>
  <c r="CN72" i="5"/>
  <c r="CP77" i="5"/>
  <c r="CN82" i="5"/>
  <c r="CE88" i="5"/>
  <c r="CP96" i="5"/>
  <c r="CP111" i="5"/>
  <c r="CR117" i="5"/>
  <c r="C131" i="5"/>
  <c r="CB131" i="5" s="1"/>
  <c r="CL202" i="5"/>
  <c r="E151" i="5"/>
  <c r="CA64" i="5"/>
  <c r="CB82" i="5"/>
  <c r="CM100" i="5"/>
  <c r="CN74" i="5"/>
  <c r="CO44" i="5"/>
  <c r="CC51" i="5"/>
  <c r="CP82" i="5"/>
  <c r="CK88" i="5"/>
  <c r="CQ111" i="5"/>
  <c r="B118" i="5"/>
  <c r="CC36" i="5"/>
  <c r="CA69" i="5"/>
  <c r="CK84" i="5"/>
  <c r="CG133" i="5"/>
  <c r="CD12" i="5"/>
  <c r="CD44" i="5"/>
  <c r="CE59" i="5"/>
  <c r="CA79" i="5"/>
  <c r="CD96" i="5"/>
  <c r="E140" i="5"/>
  <c r="CA200" i="5"/>
  <c r="CL42" i="5"/>
  <c r="CC72" i="5"/>
  <c r="CD82" i="5"/>
  <c r="CK117" i="5"/>
  <c r="CN12" i="5"/>
  <c r="CM96" i="5"/>
  <c r="CN117" i="5"/>
  <c r="CL40" i="5"/>
  <c r="CL48" i="5"/>
  <c r="CE60" i="5"/>
  <c r="CA14" i="5"/>
  <c r="CB37" i="5"/>
  <c r="CC40" i="5"/>
  <c r="CM42" i="5"/>
  <c r="CB45" i="5"/>
  <c r="CA48" i="5"/>
  <c r="CD51" i="5"/>
  <c r="CF54" i="5"/>
  <c r="CA58" i="5"/>
  <c r="CF60" i="5"/>
  <c r="CM62" i="5"/>
  <c r="CB68" i="5"/>
  <c r="CC70" i="5"/>
  <c r="CL88" i="5"/>
  <c r="CB123" i="5"/>
  <c r="CL52" i="5"/>
  <c r="CB84" i="5"/>
  <c r="CA71" i="5"/>
  <c r="CC59" i="5"/>
  <c r="CB64" i="5"/>
  <c r="CC74" i="5"/>
  <c r="CL50" i="5"/>
  <c r="CA56" i="5"/>
  <c r="CC64" i="5"/>
  <c r="CA96" i="5"/>
  <c r="CF12" i="5"/>
  <c r="CG36" i="5"/>
  <c r="CG44" i="5"/>
  <c r="CB72" i="5"/>
  <c r="CP84" i="5"/>
  <c r="CH117" i="5"/>
  <c r="CK36" i="5"/>
  <c r="CK53" i="5"/>
  <c r="CN69" i="5"/>
  <c r="CE72" i="5"/>
  <c r="CP12" i="5"/>
  <c r="CN64" i="5"/>
  <c r="CK42" i="5"/>
  <c r="CB14" i="5"/>
  <c r="CD40" i="5"/>
  <c r="CN42" i="5"/>
  <c r="CF48" i="5"/>
  <c r="CK51" i="5"/>
  <c r="CN54" i="5"/>
  <c r="CC58" i="5"/>
  <c r="CM60" i="5"/>
  <c r="CN62" i="5"/>
  <c r="CC68" i="5"/>
  <c r="CD70" i="5"/>
  <c r="CC80" i="5"/>
  <c r="CB86" i="5"/>
  <c r="CN88" i="5"/>
  <c r="CI123" i="5"/>
  <c r="CF137" i="5"/>
  <c r="CA207" i="5"/>
  <c r="CB35" i="5"/>
  <c r="CC124" i="5"/>
  <c r="CD124" i="5"/>
  <c r="CF99" i="5"/>
  <c r="CN124" i="5"/>
  <c r="CL76" i="5"/>
  <c r="CB12" i="5"/>
  <c r="CN61" i="5"/>
  <c r="CD36" i="5"/>
  <c r="CO61" i="5"/>
  <c r="CD117" i="5"/>
  <c r="CE12" i="5"/>
  <c r="CF36" i="5"/>
  <c r="CF44" i="5"/>
  <c r="CN84" i="5"/>
  <c r="CE64" i="5"/>
  <c r="CF79" i="5"/>
  <c r="CD42" i="5"/>
  <c r="CA62" i="5"/>
  <c r="CK82" i="5"/>
  <c r="CO36" i="5"/>
  <c r="CC62" i="5"/>
  <c r="CF62" i="5"/>
  <c r="CD14" i="5"/>
  <c r="CF40" i="5"/>
  <c r="CO42" i="5"/>
  <c r="CE58" i="5"/>
  <c r="CN60" i="5"/>
  <c r="CD68" i="5"/>
  <c r="CE70" i="5"/>
  <c r="CC78" i="5"/>
  <c r="CD80" i="5"/>
  <c r="CC86" i="5"/>
  <c r="CB110" i="5"/>
  <c r="CL123" i="5"/>
  <c r="CL207" i="5"/>
  <c r="CB43" i="5"/>
  <c r="CE99" i="5"/>
  <c r="CL44" i="5"/>
  <c r="CB41" i="5"/>
  <c r="CD125" i="5"/>
  <c r="CA50" i="5"/>
  <c r="CF50" i="5"/>
  <c r="CB67" i="5"/>
  <c r="CN44" i="5"/>
  <c r="CE14" i="5"/>
  <c r="CG40" i="5"/>
  <c r="CQ42" i="5"/>
  <c r="CL66" i="5"/>
  <c r="CC13" i="5"/>
  <c r="CO13" i="5"/>
  <c r="CK15" i="5"/>
  <c r="CC28" i="5"/>
  <c r="CC29" i="5"/>
  <c r="CA35" i="5"/>
  <c r="CL35" i="5"/>
  <c r="CE37" i="5"/>
  <c r="CP37" i="5"/>
  <c r="CE39" i="5"/>
  <c r="CA41" i="5"/>
  <c r="CL41" i="5"/>
  <c r="CE43" i="5"/>
  <c r="CL43" i="5"/>
  <c r="CP43" i="5"/>
  <c r="CE45" i="5"/>
  <c r="CP45" i="5"/>
  <c r="CQ57" i="5"/>
  <c r="CM57" i="5"/>
  <c r="CF57" i="5"/>
  <c r="CD57" i="5"/>
  <c r="CA57" i="5"/>
  <c r="CK57" i="5"/>
  <c r="CA65" i="5"/>
  <c r="CL75" i="5"/>
  <c r="CO81" i="5"/>
  <c r="CK81" i="5"/>
  <c r="CD81" i="5"/>
  <c r="CM81" i="5"/>
  <c r="CE81" i="5"/>
  <c r="CN81" i="5"/>
  <c r="CC81" i="5"/>
  <c r="CP81" i="5"/>
  <c r="CF81" i="5"/>
  <c r="CB81" i="5"/>
  <c r="CD11" i="5"/>
  <c r="CL11" i="5"/>
  <c r="CP11" i="5"/>
  <c r="CL13" i="5"/>
  <c r="CD15" i="5"/>
  <c r="CP15" i="5"/>
  <c r="CK29" i="5"/>
  <c r="CF37" i="5"/>
  <c r="CM37" i="5"/>
  <c r="CQ37" i="5"/>
  <c r="CF39" i="5"/>
  <c r="CM43" i="5"/>
  <c r="CQ43" i="5"/>
  <c r="CF45" i="5"/>
  <c r="CM45" i="5"/>
  <c r="CQ45" i="5"/>
  <c r="CF47" i="5"/>
  <c r="CO48" i="5"/>
  <c r="CK48" i="5"/>
  <c r="CD48" i="5"/>
  <c r="CL49" i="5"/>
  <c r="CL51" i="5"/>
  <c r="CB52" i="5"/>
  <c r="CG52" i="5"/>
  <c r="CP52" i="5"/>
  <c r="CO54" i="5"/>
  <c r="CK54" i="5"/>
  <c r="CD54" i="5"/>
  <c r="CL55" i="5"/>
  <c r="CC56" i="5"/>
  <c r="CC57" i="5"/>
  <c r="CQ63" i="5"/>
  <c r="CM63" i="5"/>
  <c r="CF63" i="5"/>
  <c r="CD63" i="5"/>
  <c r="CC65" i="5"/>
  <c r="CB71" i="5"/>
  <c r="CP71" i="5"/>
  <c r="CB11" i="5"/>
  <c r="CF11" i="5"/>
  <c r="CB13" i="5"/>
  <c r="CF13" i="5"/>
  <c r="CN13" i="5"/>
  <c r="CB15" i="5"/>
  <c r="CF15" i="5"/>
  <c r="CN15" i="5"/>
  <c r="CB28" i="5"/>
  <c r="CM28" i="5"/>
  <c r="CB29" i="5"/>
  <c r="CM29" i="5"/>
  <c r="CD35" i="5"/>
  <c r="CK35" i="5"/>
  <c r="CO35" i="5"/>
  <c r="CB36" i="5"/>
  <c r="CD37" i="5"/>
  <c r="CK37" i="5"/>
  <c r="CO37" i="5"/>
  <c r="CB38" i="5"/>
  <c r="CD39" i="5"/>
  <c r="CK39" i="5"/>
  <c r="CO39" i="5"/>
  <c r="CB40" i="5"/>
  <c r="CD41" i="5"/>
  <c r="CK41" i="5"/>
  <c r="CO41" i="5"/>
  <c r="CB42" i="5"/>
  <c r="CD43" i="5"/>
  <c r="CK43" i="5"/>
  <c r="CO43" i="5"/>
  <c r="CB44" i="5"/>
  <c r="CD45" i="5"/>
  <c r="CK45" i="5"/>
  <c r="CO45" i="5"/>
  <c r="CB46" i="5"/>
  <c r="CD47" i="5"/>
  <c r="CK47" i="5"/>
  <c r="CO47" i="5"/>
  <c r="CE48" i="5"/>
  <c r="CM48" i="5"/>
  <c r="CQ49" i="5"/>
  <c r="CM49" i="5"/>
  <c r="CF49" i="5"/>
  <c r="CA49" i="5"/>
  <c r="CG49" i="5"/>
  <c r="CO49" i="5"/>
  <c r="CE50" i="5"/>
  <c r="CQ51" i="5"/>
  <c r="CM51" i="5"/>
  <c r="CF51" i="5"/>
  <c r="CA51" i="5"/>
  <c r="CG51" i="5"/>
  <c r="CO51" i="5"/>
  <c r="CE52" i="5"/>
  <c r="CQ53" i="5"/>
  <c r="CM53" i="5"/>
  <c r="CF53" i="5"/>
  <c r="CA53" i="5"/>
  <c r="CG53" i="5"/>
  <c r="CO53" i="5"/>
  <c r="CE54" i="5"/>
  <c r="CM54" i="5"/>
  <c r="CQ55" i="5"/>
  <c r="CM55" i="5"/>
  <c r="CF55" i="5"/>
  <c r="CA55" i="5"/>
  <c r="CG55" i="5"/>
  <c r="CO55" i="5"/>
  <c r="CB56" i="5"/>
  <c r="CF56" i="5"/>
  <c r="CG57" i="5"/>
  <c r="CP57" i="5"/>
  <c r="CQ59" i="5"/>
  <c r="CM59" i="5"/>
  <c r="CF59" i="5"/>
  <c r="CD59" i="5"/>
  <c r="CA59" i="5"/>
  <c r="CK59" i="5"/>
  <c r="CE63" i="5"/>
  <c r="CO63" i="5"/>
  <c r="CG65" i="5"/>
  <c r="CL72" i="5"/>
  <c r="CO75" i="5"/>
  <c r="CK75" i="5"/>
  <c r="CD75" i="5"/>
  <c r="CM75" i="5"/>
  <c r="CE75" i="5"/>
  <c r="CP75" i="5"/>
  <c r="CF75" i="5"/>
  <c r="CQ75" i="5"/>
  <c r="CG75" i="5"/>
  <c r="CA75" i="5"/>
  <c r="CC75" i="5"/>
  <c r="CA81" i="5"/>
  <c r="CQ81" i="5"/>
  <c r="CO83" i="5"/>
  <c r="CK83" i="5"/>
  <c r="CD83" i="5"/>
  <c r="CM83" i="5"/>
  <c r="CE83" i="5"/>
  <c r="CP83" i="5"/>
  <c r="CF83" i="5"/>
  <c r="CQ83" i="5"/>
  <c r="CG83" i="5"/>
  <c r="CA83" i="5"/>
  <c r="CC83" i="5"/>
  <c r="CL87" i="5"/>
  <c r="D140" i="5"/>
  <c r="C140" i="5" s="1"/>
  <c r="C130" i="5"/>
  <c r="CK168" i="5"/>
  <c r="CB168" i="5"/>
  <c r="CL168" i="5"/>
  <c r="CA168" i="5"/>
  <c r="CC11" i="5"/>
  <c r="CK11" i="5"/>
  <c r="CO11" i="5"/>
  <c r="CK13" i="5"/>
  <c r="CC15" i="5"/>
  <c r="CO15" i="5"/>
  <c r="CE35" i="5"/>
  <c r="CP35" i="5"/>
  <c r="CA37" i="5"/>
  <c r="CL37" i="5"/>
  <c r="CA39" i="5"/>
  <c r="CL39" i="5"/>
  <c r="CP39" i="5"/>
  <c r="CE41" i="5"/>
  <c r="CP41" i="5"/>
  <c r="CA43" i="5"/>
  <c r="CA45" i="5"/>
  <c r="CL45" i="5"/>
  <c r="CA47" i="5"/>
  <c r="CE47" i="5"/>
  <c r="CL47" i="5"/>
  <c r="CP47" i="5"/>
  <c r="CQ65" i="5"/>
  <c r="CM65" i="5"/>
  <c r="CF65" i="5"/>
  <c r="CD65" i="5"/>
  <c r="CK65" i="5"/>
  <c r="CB80" i="5"/>
  <c r="CL80" i="5"/>
  <c r="CL83" i="5"/>
  <c r="CK162" i="5"/>
  <c r="CB162" i="5"/>
  <c r="CL162" i="5"/>
  <c r="CA162" i="5"/>
  <c r="AJ162" i="5" s="1"/>
  <c r="CD13" i="5"/>
  <c r="CP13" i="5"/>
  <c r="CL15" i="5"/>
  <c r="CK28" i="5"/>
  <c r="Z90" i="5"/>
  <c r="CF35" i="5"/>
  <c r="CM35" i="5"/>
  <c r="CQ35" i="5"/>
  <c r="CM39" i="5"/>
  <c r="CQ39" i="5"/>
  <c r="CF41" i="5"/>
  <c r="CM41" i="5"/>
  <c r="CQ41" i="5"/>
  <c r="CF43" i="5"/>
  <c r="CM47" i="5"/>
  <c r="CB48" i="5"/>
  <c r="CG48" i="5"/>
  <c r="CP48" i="5"/>
  <c r="CO50" i="5"/>
  <c r="CK50" i="5"/>
  <c r="CD50" i="5"/>
  <c r="CB50" i="5"/>
  <c r="CG50" i="5"/>
  <c r="CP50" i="5"/>
  <c r="CO52" i="5"/>
  <c r="CK52" i="5"/>
  <c r="CD52" i="5"/>
  <c r="CL53" i="5"/>
  <c r="CB54" i="5"/>
  <c r="CG54" i="5"/>
  <c r="CP54" i="5"/>
  <c r="CO56" i="5"/>
  <c r="CK56" i="5"/>
  <c r="CD56" i="5"/>
  <c r="CP56" i="5"/>
  <c r="CG56" i="5"/>
  <c r="CM56" i="5"/>
  <c r="CN57" i="5"/>
  <c r="CB60" i="5"/>
  <c r="CL62" i="5"/>
  <c r="CA63" i="5"/>
  <c r="CK63" i="5"/>
  <c r="CN65" i="5"/>
  <c r="CB70" i="5"/>
  <c r="CL70" i="5"/>
  <c r="CO71" i="5"/>
  <c r="CK71" i="5"/>
  <c r="CD71" i="5"/>
  <c r="CM71" i="5"/>
  <c r="CE71" i="5"/>
  <c r="CN71" i="5"/>
  <c r="CC71" i="5"/>
  <c r="CL77" i="5"/>
  <c r="CB77" i="5"/>
  <c r="CB78" i="5"/>
  <c r="CL78" i="5"/>
  <c r="CG81" i="5"/>
  <c r="CE131" i="5"/>
  <c r="CP131" i="5"/>
  <c r="CN131" i="5"/>
  <c r="CA11" i="5"/>
  <c r="CE11" i="5"/>
  <c r="CM11" i="5"/>
  <c r="CC12" i="5"/>
  <c r="CK12" i="5"/>
  <c r="CA13" i="5"/>
  <c r="CE13" i="5"/>
  <c r="CC14" i="5"/>
  <c r="AA14" i="5" s="1"/>
  <c r="CK14" i="5"/>
  <c r="CA15" i="5"/>
  <c r="CE15" i="5"/>
  <c r="CA28" i="5"/>
  <c r="CA29" i="5"/>
  <c r="AE90" i="5"/>
  <c r="CC35" i="5"/>
  <c r="CG35" i="5"/>
  <c r="CA36" i="5"/>
  <c r="CE36" i="5"/>
  <c r="CC37" i="5"/>
  <c r="CG37" i="5"/>
  <c r="CA38" i="5"/>
  <c r="CE38" i="5"/>
  <c r="CC39" i="5"/>
  <c r="CG39" i="5"/>
  <c r="CA40" i="5"/>
  <c r="CE40" i="5"/>
  <c r="CC41" i="5"/>
  <c r="CG41" i="5"/>
  <c r="CA42" i="5"/>
  <c r="CE42" i="5"/>
  <c r="CC43" i="5"/>
  <c r="CG43" i="5"/>
  <c r="CA44" i="5"/>
  <c r="CE44" i="5"/>
  <c r="CC45" i="5"/>
  <c r="CG45" i="5"/>
  <c r="CA46" i="5"/>
  <c r="CE46" i="5"/>
  <c r="CC47" i="5"/>
  <c r="CG47" i="5"/>
  <c r="CN47" i="5"/>
  <c r="CC48" i="5"/>
  <c r="CQ48" i="5"/>
  <c r="CE49" i="5"/>
  <c r="CN49" i="5"/>
  <c r="CC50" i="5"/>
  <c r="CQ50" i="5"/>
  <c r="CE51" i="5"/>
  <c r="CN51" i="5"/>
  <c r="CC52" i="5"/>
  <c r="CQ52" i="5"/>
  <c r="CE53" i="5"/>
  <c r="CN53" i="5"/>
  <c r="CC54" i="5"/>
  <c r="CQ54" i="5"/>
  <c r="CE55" i="5"/>
  <c r="CN55" i="5"/>
  <c r="CE56" i="5"/>
  <c r="CN56" i="5"/>
  <c r="CE57" i="5"/>
  <c r="CO57" i="5"/>
  <c r="CB58" i="5"/>
  <c r="CG59" i="5"/>
  <c r="CP59" i="5"/>
  <c r="CL60" i="5"/>
  <c r="CQ61" i="5"/>
  <c r="CM61" i="5"/>
  <c r="CF61" i="5"/>
  <c r="CD61" i="5"/>
  <c r="CA61" i="5"/>
  <c r="CK61" i="5"/>
  <c r="CC63" i="5"/>
  <c r="CN63" i="5"/>
  <c r="CE65" i="5"/>
  <c r="CO65" i="5"/>
  <c r="CB66" i="5"/>
  <c r="CO67" i="5"/>
  <c r="CK67" i="5"/>
  <c r="CD67" i="5"/>
  <c r="CM67" i="5"/>
  <c r="CE67" i="5"/>
  <c r="CQ67" i="5"/>
  <c r="CG67" i="5"/>
  <c r="CA67" i="5"/>
  <c r="CC67" i="5"/>
  <c r="CP67" i="5"/>
  <c r="CL68" i="5"/>
  <c r="CL69" i="5"/>
  <c r="CB69" i="5"/>
  <c r="CF71" i="5"/>
  <c r="CQ71" i="5"/>
  <c r="CO73" i="5"/>
  <c r="CK73" i="5"/>
  <c r="CD73" i="5"/>
  <c r="AT73" i="5" s="1"/>
  <c r="CM73" i="5"/>
  <c r="CE73" i="5"/>
  <c r="CP73" i="5"/>
  <c r="CF73" i="5"/>
  <c r="CN73" i="5"/>
  <c r="CL81" i="5"/>
  <c r="CL89" i="5"/>
  <c r="CB57" i="5"/>
  <c r="CL57" i="5"/>
  <c r="CO58" i="5"/>
  <c r="CK58" i="5"/>
  <c r="CD58" i="5"/>
  <c r="CG58" i="5"/>
  <c r="CP58" i="5"/>
  <c r="CB59" i="5"/>
  <c r="CL59" i="5"/>
  <c r="CO60" i="5"/>
  <c r="CK60" i="5"/>
  <c r="CD60" i="5"/>
  <c r="CG60" i="5"/>
  <c r="CP60" i="5"/>
  <c r="CB61" i="5"/>
  <c r="CL61" i="5"/>
  <c r="CO62" i="5"/>
  <c r="CK62" i="5"/>
  <c r="CD62" i="5"/>
  <c r="CG62" i="5"/>
  <c r="AT62" i="5" s="1"/>
  <c r="CP62" i="5"/>
  <c r="CB63" i="5"/>
  <c r="CL63" i="5"/>
  <c r="CO64" i="5"/>
  <c r="CK64" i="5"/>
  <c r="CD64" i="5"/>
  <c r="CG64" i="5"/>
  <c r="CP64" i="5"/>
  <c r="CB65" i="5"/>
  <c r="CL65" i="5"/>
  <c r="CQ66" i="5"/>
  <c r="CO66" i="5"/>
  <c r="CK66" i="5"/>
  <c r="CD66" i="5"/>
  <c r="CG66" i="5"/>
  <c r="CP66" i="5"/>
  <c r="CO69" i="5"/>
  <c r="CK69" i="5"/>
  <c r="CD69" i="5"/>
  <c r="CM69" i="5"/>
  <c r="CE69" i="5"/>
  <c r="CO77" i="5"/>
  <c r="CK77" i="5"/>
  <c r="CD77" i="5"/>
  <c r="CM77" i="5"/>
  <c r="CE77" i="5"/>
  <c r="CO85" i="5"/>
  <c r="CK85" i="5"/>
  <c r="CD85" i="5"/>
  <c r="CN85" i="5"/>
  <c r="CF85" i="5"/>
  <c r="CA85" i="5"/>
  <c r="CM85" i="5"/>
  <c r="CE85" i="5"/>
  <c r="CC85" i="5"/>
  <c r="CQ85" i="5"/>
  <c r="CO87" i="5"/>
  <c r="CK87" i="5"/>
  <c r="CD87" i="5"/>
  <c r="CN87" i="5"/>
  <c r="CF87" i="5"/>
  <c r="CA87" i="5"/>
  <c r="CM87" i="5"/>
  <c r="CE87" i="5"/>
  <c r="CC87" i="5"/>
  <c r="CQ87" i="5"/>
  <c r="CO89" i="5"/>
  <c r="CK89" i="5"/>
  <c r="CD89" i="5"/>
  <c r="CN89" i="5"/>
  <c r="CF89" i="5"/>
  <c r="CA89" i="5"/>
  <c r="CM89" i="5"/>
  <c r="CE89" i="5"/>
  <c r="CC89" i="5"/>
  <c r="CQ89" i="5"/>
  <c r="D104" i="5"/>
  <c r="C97" i="5"/>
  <c r="CO98" i="5"/>
  <c r="CK98" i="5"/>
  <c r="CC98" i="5"/>
  <c r="CN98" i="5"/>
  <c r="CE98" i="5"/>
  <c r="CM98" i="5"/>
  <c r="CD98" i="5"/>
  <c r="CB98" i="5"/>
  <c r="CP98" i="5"/>
  <c r="CA98" i="5"/>
  <c r="AV98" i="5" s="1"/>
  <c r="CO101" i="5"/>
  <c r="CK101" i="5"/>
  <c r="CC101" i="5"/>
  <c r="CP101" i="5"/>
  <c r="CF101" i="5"/>
  <c r="CA101" i="5"/>
  <c r="CN101" i="5"/>
  <c r="CE101" i="5"/>
  <c r="CD101" i="5"/>
  <c r="CB101" i="5"/>
  <c r="CO102" i="5"/>
  <c r="CK102" i="5"/>
  <c r="CC102" i="5"/>
  <c r="CN102" i="5"/>
  <c r="CE102" i="5"/>
  <c r="CM102" i="5"/>
  <c r="CD102" i="5"/>
  <c r="CF102" i="5"/>
  <c r="CB102" i="5"/>
  <c r="AV102" i="5" s="1"/>
  <c r="CP102" i="5"/>
  <c r="CA77" i="5"/>
  <c r="CG77" i="5"/>
  <c r="CQ77" i="5"/>
  <c r="CO79" i="5"/>
  <c r="CK79" i="5"/>
  <c r="CD79" i="5"/>
  <c r="AT79" i="5" s="1"/>
  <c r="CM79" i="5"/>
  <c r="CE79" i="5"/>
  <c r="CB79" i="5"/>
  <c r="CP85" i="5"/>
  <c r="CP87" i="5"/>
  <c r="CP89" i="5"/>
  <c r="E104" i="5"/>
  <c r="C95" i="5"/>
  <c r="CL98" i="5"/>
  <c r="CM101" i="5"/>
  <c r="CL102" i="5"/>
  <c r="CK156" i="5"/>
  <c r="CB156" i="5"/>
  <c r="AJ156" i="5" s="1"/>
  <c r="CL156" i="5"/>
  <c r="CQ68" i="5"/>
  <c r="CM68" i="5"/>
  <c r="CF68" i="5"/>
  <c r="CA68" i="5"/>
  <c r="CG68" i="5"/>
  <c r="CO68" i="5"/>
  <c r="CQ70" i="5"/>
  <c r="CM70" i="5"/>
  <c r="CF70" i="5"/>
  <c r="CA70" i="5"/>
  <c r="CG70" i="5"/>
  <c r="CO70" i="5"/>
  <c r="CQ72" i="5"/>
  <c r="CM72" i="5"/>
  <c r="CF72" i="5"/>
  <c r="CA72" i="5"/>
  <c r="CG72" i="5"/>
  <c r="CO72" i="5"/>
  <c r="CQ74" i="5"/>
  <c r="CM74" i="5"/>
  <c r="CF74" i="5"/>
  <c r="CA74" i="5"/>
  <c r="CG74" i="5"/>
  <c r="CO74" i="5"/>
  <c r="CQ76" i="5"/>
  <c r="CM76" i="5"/>
  <c r="CF76" i="5"/>
  <c r="CA76" i="5"/>
  <c r="CG76" i="5"/>
  <c r="CO76" i="5"/>
  <c r="CQ78" i="5"/>
  <c r="CM78" i="5"/>
  <c r="CF78" i="5"/>
  <c r="CA78" i="5"/>
  <c r="CG78" i="5"/>
  <c r="CO78" i="5"/>
  <c r="CQ80" i="5"/>
  <c r="CM80" i="5"/>
  <c r="CF80" i="5"/>
  <c r="CA80" i="5"/>
  <c r="CG80" i="5"/>
  <c r="CO80" i="5"/>
  <c r="CQ82" i="5"/>
  <c r="CM82" i="5"/>
  <c r="CF82" i="5"/>
  <c r="CA82" i="5"/>
  <c r="CG82" i="5"/>
  <c r="CO82" i="5"/>
  <c r="CQ84" i="5"/>
  <c r="CM84" i="5"/>
  <c r="CF84" i="5"/>
  <c r="CA84" i="5"/>
  <c r="CG84" i="5"/>
  <c r="CO84" i="5"/>
  <c r="CQ86" i="5"/>
  <c r="CM86" i="5"/>
  <c r="CF86" i="5"/>
  <c r="CA86" i="5"/>
  <c r="CG86" i="5"/>
  <c r="CO86" i="5"/>
  <c r="CQ88" i="5"/>
  <c r="CM88" i="5"/>
  <c r="CF88" i="5"/>
  <c r="CA88" i="5"/>
  <c r="CG88" i="5"/>
  <c r="CO88" i="5"/>
  <c r="CO103" i="5"/>
  <c r="CK103" i="5"/>
  <c r="CC103" i="5"/>
  <c r="CM103" i="5"/>
  <c r="CD103" i="5"/>
  <c r="CL103" i="5"/>
  <c r="CB103" i="5"/>
  <c r="CA103" i="5"/>
  <c r="CP103" i="5"/>
  <c r="CQ132" i="5"/>
  <c r="CM132" i="5"/>
  <c r="CE132" i="5"/>
  <c r="CP132" i="5"/>
  <c r="CL132" i="5"/>
  <c r="CD132" i="5"/>
  <c r="CG132" i="5"/>
  <c r="CF132" i="5"/>
  <c r="CC132" i="5"/>
  <c r="CA201" i="5"/>
  <c r="V201" i="5" s="1"/>
  <c r="CL201" i="5"/>
  <c r="CK201" i="5"/>
  <c r="CB201" i="5"/>
  <c r="CA206" i="5"/>
  <c r="CL206" i="5"/>
  <c r="CK206" i="5"/>
  <c r="CB206" i="5"/>
  <c r="CO99" i="5"/>
  <c r="CK99" i="5"/>
  <c r="CC99" i="5"/>
  <c r="CM99" i="5"/>
  <c r="CD99" i="5"/>
  <c r="CL99" i="5"/>
  <c r="CB99" i="5"/>
  <c r="CA99" i="5"/>
  <c r="CP99" i="5"/>
  <c r="CQ135" i="5"/>
  <c r="CM135" i="5"/>
  <c r="CE135" i="5"/>
  <c r="CL135" i="5"/>
  <c r="CC135" i="5"/>
  <c r="CP135" i="5"/>
  <c r="CG135" i="5"/>
  <c r="CB135" i="5"/>
  <c r="CD135" i="5"/>
  <c r="CO135" i="5"/>
  <c r="CQ137" i="5"/>
  <c r="CM137" i="5"/>
  <c r="CE137" i="5"/>
  <c r="CL137" i="5"/>
  <c r="CC137" i="5"/>
  <c r="CP137" i="5"/>
  <c r="CG137" i="5"/>
  <c r="CB137" i="5"/>
  <c r="CD137" i="5"/>
  <c r="CO137" i="5"/>
  <c r="CQ139" i="5"/>
  <c r="CM139" i="5"/>
  <c r="CE139" i="5"/>
  <c r="CL139" i="5"/>
  <c r="CC139" i="5"/>
  <c r="CP139" i="5"/>
  <c r="CG139" i="5"/>
  <c r="CB139" i="5"/>
  <c r="CD139" i="5"/>
  <c r="CO139" i="5"/>
  <c r="CO100" i="5"/>
  <c r="CK100" i="5"/>
  <c r="CC100" i="5"/>
  <c r="CA100" i="5"/>
  <c r="CF100" i="5"/>
  <c r="CP100" i="5"/>
  <c r="B112" i="5"/>
  <c r="CP109" i="5"/>
  <c r="CL109" i="5"/>
  <c r="CF109" i="5"/>
  <c r="CB109" i="5"/>
  <c r="CC109" i="5"/>
  <c r="CO109" i="5"/>
  <c r="CQ133" i="5"/>
  <c r="CM133" i="5"/>
  <c r="CE133" i="5"/>
  <c r="CP133" i="5"/>
  <c r="CL133" i="5"/>
  <c r="CD133" i="5"/>
  <c r="CC133" i="5"/>
  <c r="CO133" i="5"/>
  <c r="CK158" i="5"/>
  <c r="CB158" i="5"/>
  <c r="CL158" i="5"/>
  <c r="CA158" i="5"/>
  <c r="AJ158" i="5" s="1"/>
  <c r="CK170" i="5"/>
  <c r="CB170" i="5"/>
  <c r="CL170" i="5"/>
  <c r="CA170" i="5"/>
  <c r="AJ170" i="5" s="1"/>
  <c r="V200" i="5"/>
  <c r="CO96" i="5"/>
  <c r="CK96" i="5"/>
  <c r="CC96" i="5"/>
  <c r="CB96" i="5"/>
  <c r="CL96" i="5"/>
  <c r="CB100" i="5"/>
  <c r="CL100" i="5"/>
  <c r="BY109" i="5"/>
  <c r="CD109" i="5"/>
  <c r="CK109" i="5"/>
  <c r="CN110" i="5"/>
  <c r="CD110" i="5"/>
  <c r="CF110" i="5"/>
  <c r="CL110" i="5"/>
  <c r="CO111" i="5"/>
  <c r="CE111" i="5"/>
  <c r="CR111" i="5"/>
  <c r="CN111" i="5"/>
  <c r="CH111" i="5"/>
  <c r="CD111" i="5"/>
  <c r="CF111" i="5"/>
  <c r="CM111" i="5"/>
  <c r="CO116" i="5"/>
  <c r="CK116" i="5"/>
  <c r="CE116" i="5"/>
  <c r="CA116" i="5"/>
  <c r="CR116" i="5"/>
  <c r="CN116" i="5"/>
  <c r="CH116" i="5"/>
  <c r="CD116" i="5"/>
  <c r="CG116" i="5"/>
  <c r="CQ116" i="5"/>
  <c r="CO123" i="5"/>
  <c r="CK123" i="5"/>
  <c r="CD123" i="5"/>
  <c r="BZ123" i="5"/>
  <c r="CN123" i="5"/>
  <c r="CJ123" i="5"/>
  <c r="CC123" i="5"/>
  <c r="BY123" i="5"/>
  <c r="CE123" i="5"/>
  <c r="CQ124" i="5"/>
  <c r="CM124" i="5"/>
  <c r="CF124" i="5"/>
  <c r="CB124" i="5"/>
  <c r="CP124" i="5"/>
  <c r="CL124" i="5"/>
  <c r="CE124" i="5"/>
  <c r="CA124" i="5"/>
  <c r="CG124" i="5"/>
  <c r="CQ125" i="5"/>
  <c r="CM125" i="5"/>
  <c r="CF125" i="5"/>
  <c r="CB125" i="5"/>
  <c r="CP125" i="5"/>
  <c r="CL125" i="5"/>
  <c r="CE125" i="5"/>
  <c r="CA125" i="5"/>
  <c r="CG125" i="5"/>
  <c r="CF133" i="5"/>
  <c r="C134" i="5"/>
  <c r="C136" i="5"/>
  <c r="C138" i="5"/>
  <c r="CK160" i="5"/>
  <c r="CB160" i="5"/>
  <c r="CL160" i="5"/>
  <c r="CA160" i="5"/>
  <c r="CF117" i="5"/>
  <c r="CP117" i="5"/>
  <c r="D151" i="5"/>
  <c r="C141" i="5"/>
  <c r="C142" i="5"/>
  <c r="C143" i="5"/>
  <c r="C144" i="5"/>
  <c r="C145" i="5"/>
  <c r="C146" i="5"/>
  <c r="C147" i="5"/>
  <c r="C148" i="5"/>
  <c r="C149" i="5"/>
  <c r="CC117" i="5"/>
  <c r="CG117" i="5"/>
  <c r="CM117" i="5"/>
  <c r="C150" i="5"/>
  <c r="CK157" i="5"/>
  <c r="CB157" i="5"/>
  <c r="CA157" i="5"/>
  <c r="CK159" i="5"/>
  <c r="CB159" i="5"/>
  <c r="CA159" i="5"/>
  <c r="CK161" i="5"/>
  <c r="CB161" i="5"/>
  <c r="CA161" i="5"/>
  <c r="AJ161" i="5" s="1"/>
  <c r="CK163" i="5"/>
  <c r="CB163" i="5"/>
  <c r="CA163" i="5"/>
  <c r="AJ163" i="5" s="1"/>
  <c r="CK169" i="5"/>
  <c r="CB169" i="5"/>
  <c r="CA169" i="5"/>
  <c r="CB200" i="5"/>
  <c r="CB202" i="5"/>
  <c r="V202" i="5" s="1"/>
  <c r="CB207" i="5"/>
  <c r="M207" i="5" s="1"/>
  <c r="AV96" i="5" l="1"/>
  <c r="CD131" i="5"/>
  <c r="AU132" i="5"/>
  <c r="AT89" i="5"/>
  <c r="AT85" i="5"/>
  <c r="AT60" i="5"/>
  <c r="Z29" i="5"/>
  <c r="CL131" i="5"/>
  <c r="AA15" i="5"/>
  <c r="CQ131" i="5"/>
  <c r="AA13" i="5"/>
  <c r="AT71" i="5"/>
  <c r="AT64" i="5"/>
  <c r="X110" i="5"/>
  <c r="AT58" i="5"/>
  <c r="CO131" i="5"/>
  <c r="AT69" i="5"/>
  <c r="AT50" i="5"/>
  <c r="AT49" i="5"/>
  <c r="AA12" i="5"/>
  <c r="CF131" i="5"/>
  <c r="X111" i="5"/>
  <c r="AT52" i="5"/>
  <c r="AT54" i="5"/>
  <c r="X109" i="5"/>
  <c r="AU135" i="5"/>
  <c r="M206" i="5"/>
  <c r="CC131" i="5"/>
  <c r="U117" i="5"/>
  <c r="CM131" i="5"/>
  <c r="AT48" i="5"/>
  <c r="AU133" i="5"/>
  <c r="AJ160" i="5"/>
  <c r="CG131" i="5"/>
  <c r="AT56" i="5"/>
  <c r="AB123" i="5"/>
  <c r="AT83" i="5"/>
  <c r="C151" i="5"/>
  <c r="AU139" i="5"/>
  <c r="AT66" i="5"/>
  <c r="CN146" i="5"/>
  <c r="CF146" i="5"/>
  <c r="CB146" i="5"/>
  <c r="CO146" i="5"/>
  <c r="CE146" i="5"/>
  <c r="CM146" i="5"/>
  <c r="CD146" i="5"/>
  <c r="CP146" i="5"/>
  <c r="CL146" i="5"/>
  <c r="CC146" i="5"/>
  <c r="CQ146" i="5"/>
  <c r="CG146" i="5"/>
  <c r="CN142" i="5"/>
  <c r="CF142" i="5"/>
  <c r="CB142" i="5"/>
  <c r="CO142" i="5"/>
  <c r="CE142" i="5"/>
  <c r="CM142" i="5"/>
  <c r="CD142" i="5"/>
  <c r="CP142" i="5"/>
  <c r="CL142" i="5"/>
  <c r="CC142" i="5"/>
  <c r="CG142" i="5"/>
  <c r="CQ142" i="5"/>
  <c r="CN95" i="5"/>
  <c r="CF95" i="5"/>
  <c r="CB95" i="5"/>
  <c r="CL95" i="5"/>
  <c r="CC95" i="5"/>
  <c r="C104" i="5"/>
  <c r="CP95" i="5"/>
  <c r="CK95" i="5"/>
  <c r="CA95" i="5"/>
  <c r="CD95" i="5"/>
  <c r="CO95" i="5"/>
  <c r="CE95" i="5"/>
  <c r="CM95" i="5"/>
  <c r="AT35" i="5"/>
  <c r="CQ138" i="5"/>
  <c r="CM138" i="5"/>
  <c r="CE138" i="5"/>
  <c r="CL138" i="5"/>
  <c r="CC138" i="5"/>
  <c r="CP138" i="5"/>
  <c r="CG138" i="5"/>
  <c r="CB138" i="5"/>
  <c r="CN138" i="5"/>
  <c r="CF138" i="5"/>
  <c r="CO138" i="5"/>
  <c r="CD138" i="5"/>
  <c r="AV99" i="5"/>
  <c r="AT88" i="5"/>
  <c r="AT84" i="5"/>
  <c r="AT76" i="5"/>
  <c r="AT46" i="5"/>
  <c r="AT42" i="5"/>
  <c r="AT38" i="5"/>
  <c r="AT36" i="5"/>
  <c r="AA11" i="5"/>
  <c r="AT45" i="5"/>
  <c r="AT51" i="5"/>
  <c r="AT57" i="5"/>
  <c r="AJ169" i="5"/>
  <c r="AJ157" i="5"/>
  <c r="CN148" i="5"/>
  <c r="CF148" i="5"/>
  <c r="CB148" i="5"/>
  <c r="CO148" i="5"/>
  <c r="CE148" i="5"/>
  <c r="CM148" i="5"/>
  <c r="CD148" i="5"/>
  <c r="CP148" i="5"/>
  <c r="CL148" i="5"/>
  <c r="CQ148" i="5"/>
  <c r="CG148" i="5"/>
  <c r="CC148" i="5"/>
  <c r="CN144" i="5"/>
  <c r="CF144" i="5"/>
  <c r="CB144" i="5"/>
  <c r="CO144" i="5"/>
  <c r="CE144" i="5"/>
  <c r="CM144" i="5"/>
  <c r="CD144" i="5"/>
  <c r="CP144" i="5"/>
  <c r="CL144" i="5"/>
  <c r="CQ144" i="5"/>
  <c r="CG144" i="5"/>
  <c r="CC144" i="5"/>
  <c r="CQ136" i="5"/>
  <c r="CM136" i="5"/>
  <c r="CE136" i="5"/>
  <c r="CL136" i="5"/>
  <c r="CC136" i="5"/>
  <c r="CP136" i="5"/>
  <c r="CG136" i="5"/>
  <c r="CB136" i="5"/>
  <c r="CN136" i="5"/>
  <c r="CF136" i="5"/>
  <c r="CO136" i="5"/>
  <c r="CD136" i="5"/>
  <c r="AB125" i="5"/>
  <c r="U116" i="5"/>
  <c r="AV100" i="5"/>
  <c r="AU137" i="5"/>
  <c r="AV101" i="5"/>
  <c r="CO97" i="5"/>
  <c r="CK97" i="5"/>
  <c r="CC97" i="5"/>
  <c r="CP97" i="5"/>
  <c r="CF97" i="5"/>
  <c r="CA97" i="5"/>
  <c r="CN97" i="5"/>
  <c r="CE97" i="5"/>
  <c r="CB97" i="5"/>
  <c r="CM97" i="5"/>
  <c r="CL97" i="5"/>
  <c r="CD97" i="5"/>
  <c r="AT87" i="5"/>
  <c r="Z28" i="5"/>
  <c r="AU131" i="5"/>
  <c r="AT43" i="5"/>
  <c r="A236" i="5"/>
  <c r="AT75" i="5"/>
  <c r="AT59" i="5"/>
  <c r="AT55" i="5"/>
  <c r="AT53" i="5"/>
  <c r="CO150" i="5"/>
  <c r="CG150" i="5"/>
  <c r="CC150" i="5"/>
  <c r="CN150" i="5"/>
  <c r="CF150" i="5"/>
  <c r="CB150" i="5"/>
  <c r="CQ150" i="5"/>
  <c r="CE150" i="5"/>
  <c r="CP150" i="5"/>
  <c r="CD150" i="5"/>
  <c r="CM150" i="5"/>
  <c r="CL150" i="5"/>
  <c r="CO149" i="5"/>
  <c r="CG149" i="5"/>
  <c r="CC149" i="5"/>
  <c r="CN149" i="5"/>
  <c r="CF149" i="5"/>
  <c r="CB149" i="5"/>
  <c r="CL149" i="5"/>
  <c r="CQ149" i="5"/>
  <c r="CE149" i="5"/>
  <c r="CP149" i="5"/>
  <c r="CM149" i="5"/>
  <c r="CD149" i="5"/>
  <c r="CN145" i="5"/>
  <c r="CF145" i="5"/>
  <c r="CB145" i="5"/>
  <c r="CO145" i="5"/>
  <c r="CE145" i="5"/>
  <c r="CM145" i="5"/>
  <c r="CD145" i="5"/>
  <c r="CP145" i="5"/>
  <c r="CL145" i="5"/>
  <c r="CG145" i="5"/>
  <c r="CC145" i="5"/>
  <c r="CQ145" i="5"/>
  <c r="CN141" i="5"/>
  <c r="CF141" i="5"/>
  <c r="CB141" i="5"/>
  <c r="CO141" i="5"/>
  <c r="CE141" i="5"/>
  <c r="CM141" i="5"/>
  <c r="CD141" i="5"/>
  <c r="CP141" i="5"/>
  <c r="CL141" i="5"/>
  <c r="CG141" i="5"/>
  <c r="CC141" i="5"/>
  <c r="CQ141" i="5"/>
  <c r="AT80" i="5"/>
  <c r="AT72" i="5"/>
  <c r="AT68" i="5"/>
  <c r="AT77" i="5"/>
  <c r="AT67" i="5"/>
  <c r="AT44" i="5"/>
  <c r="AT40" i="5"/>
  <c r="AT37" i="5"/>
  <c r="AJ159" i="5"/>
  <c r="CN147" i="5"/>
  <c r="CF147" i="5"/>
  <c r="CB147" i="5"/>
  <c r="CO147" i="5"/>
  <c r="CE147" i="5"/>
  <c r="CM147" i="5"/>
  <c r="CD147" i="5"/>
  <c r="CP147" i="5"/>
  <c r="CL147" i="5"/>
  <c r="CQ147" i="5"/>
  <c r="CG147" i="5"/>
  <c r="CC147" i="5"/>
  <c r="CN143" i="5"/>
  <c r="CF143" i="5"/>
  <c r="CB143" i="5"/>
  <c r="CO143" i="5"/>
  <c r="CE143" i="5"/>
  <c r="CM143" i="5"/>
  <c r="CD143" i="5"/>
  <c r="CP143" i="5"/>
  <c r="CL143" i="5"/>
  <c r="CQ143" i="5"/>
  <c r="CC143" i="5"/>
  <c r="CG143" i="5"/>
  <c r="CQ134" i="5"/>
  <c r="CM134" i="5"/>
  <c r="CE134" i="5"/>
  <c r="CL134" i="5"/>
  <c r="CC134" i="5"/>
  <c r="CP134" i="5"/>
  <c r="CG134" i="5"/>
  <c r="CB134" i="5"/>
  <c r="CN134" i="5"/>
  <c r="CF134" i="5"/>
  <c r="CO134" i="5"/>
  <c r="CD134" i="5"/>
  <c r="AB124" i="5"/>
  <c r="AV103" i="5"/>
  <c r="AT86" i="5"/>
  <c r="AT82" i="5"/>
  <c r="AT78" i="5"/>
  <c r="AT74" i="5"/>
  <c r="AT70" i="5"/>
  <c r="AT61" i="5"/>
  <c r="AT63" i="5"/>
  <c r="AT47" i="5"/>
  <c r="AT39" i="5"/>
  <c r="AJ168" i="5"/>
  <c r="CQ130" i="5"/>
  <c r="CM130" i="5"/>
  <c r="CE130" i="5"/>
  <c r="CP130" i="5"/>
  <c r="CL130" i="5"/>
  <c r="CD130" i="5"/>
  <c r="CO130" i="5"/>
  <c r="CC130" i="5"/>
  <c r="CN130" i="5"/>
  <c r="CB130" i="5"/>
  <c r="CG130" i="5"/>
  <c r="CF130" i="5"/>
  <c r="AT81" i="5"/>
  <c r="AT65" i="5"/>
  <c r="AT41" i="5"/>
  <c r="B236" i="5" l="1"/>
  <c r="AU147" i="5"/>
  <c r="AU142" i="5"/>
  <c r="AU141" i="5"/>
  <c r="AU134" i="5"/>
  <c r="AV97" i="5"/>
  <c r="AU144" i="5"/>
  <c r="AU148" i="5"/>
  <c r="AU143" i="5"/>
  <c r="AU138" i="5"/>
  <c r="AU146" i="5"/>
  <c r="AU130" i="5"/>
  <c r="AU145" i="5"/>
  <c r="AU149" i="5"/>
  <c r="AU150" i="5"/>
  <c r="AU136" i="5"/>
  <c r="AV95" i="5"/>
  <c r="B211" i="8" l="1"/>
  <c r="B207" i="8"/>
  <c r="CK207" i="8" s="1"/>
  <c r="B206" i="8"/>
  <c r="CK206" i="8" s="1"/>
  <c r="C202" i="8"/>
  <c r="C201" i="8"/>
  <c r="CK201" i="8" s="1"/>
  <c r="C200" i="8"/>
  <c r="H196" i="8"/>
  <c r="C196" i="8"/>
  <c r="H195" i="8"/>
  <c r="C195" i="8"/>
  <c r="H194" i="8"/>
  <c r="C194" i="8"/>
  <c r="H193" i="8"/>
  <c r="C193" i="8"/>
  <c r="F189" i="8"/>
  <c r="B189" i="8"/>
  <c r="F188" i="8"/>
  <c r="B188" i="8"/>
  <c r="F187" i="8"/>
  <c r="B187" i="8"/>
  <c r="E183" i="8"/>
  <c r="B183" i="8"/>
  <c r="E182" i="8"/>
  <c r="B182" i="8"/>
  <c r="E178" i="8"/>
  <c r="B178" i="8"/>
  <c r="E177" i="8"/>
  <c r="B177" i="8"/>
  <c r="E176" i="8"/>
  <c r="B176" i="8"/>
  <c r="E175" i="8"/>
  <c r="B175" i="8"/>
  <c r="D170" i="8"/>
  <c r="C170" i="8"/>
  <c r="D169" i="8"/>
  <c r="C169" i="8"/>
  <c r="B169" i="8" s="1"/>
  <c r="D168" i="8"/>
  <c r="C168" i="8"/>
  <c r="E163" i="8"/>
  <c r="D163" i="8"/>
  <c r="C163" i="8" s="1"/>
  <c r="E162" i="8"/>
  <c r="D162" i="8"/>
  <c r="E161" i="8"/>
  <c r="D161" i="8"/>
  <c r="C161" i="8" s="1"/>
  <c r="E160" i="8"/>
  <c r="D160" i="8"/>
  <c r="E159" i="8"/>
  <c r="D159" i="8"/>
  <c r="C159" i="8" s="1"/>
  <c r="E158" i="8"/>
  <c r="D158" i="8"/>
  <c r="E157" i="8"/>
  <c r="D157" i="8"/>
  <c r="C157" i="8" s="1"/>
  <c r="E156" i="8"/>
  <c r="D156" i="8"/>
  <c r="AS151" i="8"/>
  <c r="AR151" i="8"/>
  <c r="AQ151" i="8"/>
  <c r="AP151" i="8"/>
  <c r="AO151" i="8"/>
  <c r="AN151" i="8"/>
  <c r="AM151" i="8"/>
  <c r="AL151" i="8"/>
  <c r="AK151" i="8"/>
  <c r="AJ151" i="8"/>
  <c r="AI151" i="8"/>
  <c r="AH151" i="8"/>
  <c r="AG151" i="8"/>
  <c r="AF151" i="8"/>
  <c r="AE151" i="8"/>
  <c r="AD151" i="8"/>
  <c r="AC151" i="8"/>
  <c r="AB151" i="8"/>
  <c r="AA151" i="8"/>
  <c r="Z151" i="8"/>
  <c r="Y151" i="8"/>
  <c r="X151" i="8"/>
  <c r="W151" i="8"/>
  <c r="V151" i="8"/>
  <c r="U151" i="8"/>
  <c r="T151" i="8"/>
  <c r="S151" i="8"/>
  <c r="R151" i="8"/>
  <c r="Q151" i="8"/>
  <c r="P151" i="8"/>
  <c r="O151" i="8"/>
  <c r="N151" i="8"/>
  <c r="M151" i="8"/>
  <c r="L151" i="8"/>
  <c r="K151" i="8"/>
  <c r="J151" i="8"/>
  <c r="I151" i="8"/>
  <c r="H151" i="8"/>
  <c r="G151" i="8"/>
  <c r="F151" i="8"/>
  <c r="E150" i="8"/>
  <c r="D150" i="8"/>
  <c r="C150" i="8" s="1"/>
  <c r="CG150" i="8" s="1"/>
  <c r="E149" i="8"/>
  <c r="D149" i="8"/>
  <c r="E148" i="8"/>
  <c r="D148" i="8"/>
  <c r="C148" i="8" s="1"/>
  <c r="CP148" i="8" s="1"/>
  <c r="E147" i="8"/>
  <c r="D147" i="8"/>
  <c r="C147" i="8" s="1"/>
  <c r="CD147" i="8" s="1"/>
  <c r="E146" i="8"/>
  <c r="D146" i="8"/>
  <c r="C146" i="8" s="1"/>
  <c r="CB146" i="8" s="1"/>
  <c r="E145" i="8"/>
  <c r="D145" i="8"/>
  <c r="C145" i="8" s="1"/>
  <c r="CP145" i="8" s="1"/>
  <c r="E144" i="8"/>
  <c r="D144" i="8"/>
  <c r="C144" i="8" s="1"/>
  <c r="CG144" i="8" s="1"/>
  <c r="E143" i="8"/>
  <c r="D143" i="8"/>
  <c r="E142" i="8"/>
  <c r="D142" i="8"/>
  <c r="C142" i="8" s="1"/>
  <c r="CP142" i="8" s="1"/>
  <c r="E141" i="8"/>
  <c r="D141" i="8"/>
  <c r="C141" i="8" s="1"/>
  <c r="CP141" i="8" s="1"/>
  <c r="AS140" i="8"/>
  <c r="AR140" i="8"/>
  <c r="AQ140" i="8"/>
  <c r="AP140" i="8"/>
  <c r="AO140" i="8"/>
  <c r="AN140" i="8"/>
  <c r="AM140" i="8"/>
  <c r="AL140" i="8"/>
  <c r="AK140" i="8"/>
  <c r="AJ140" i="8"/>
  <c r="AI140" i="8"/>
  <c r="AH140" i="8"/>
  <c r="AG140" i="8"/>
  <c r="AF140" i="8"/>
  <c r="AE140" i="8"/>
  <c r="AD140" i="8"/>
  <c r="AC140" i="8"/>
  <c r="AB140" i="8"/>
  <c r="AA140" i="8"/>
  <c r="Z140" i="8"/>
  <c r="Y140" i="8"/>
  <c r="X140" i="8"/>
  <c r="W140" i="8"/>
  <c r="V140" i="8"/>
  <c r="U140" i="8"/>
  <c r="T140" i="8"/>
  <c r="S140" i="8"/>
  <c r="R140" i="8"/>
  <c r="Q140" i="8"/>
  <c r="P140" i="8"/>
  <c r="O140" i="8"/>
  <c r="N140" i="8"/>
  <c r="M140" i="8"/>
  <c r="L140" i="8"/>
  <c r="K140" i="8"/>
  <c r="J140" i="8"/>
  <c r="I140" i="8"/>
  <c r="H140" i="8"/>
  <c r="G140" i="8"/>
  <c r="F140" i="8"/>
  <c r="E139" i="8"/>
  <c r="D139" i="8"/>
  <c r="C139" i="8" s="1"/>
  <c r="E138" i="8"/>
  <c r="D138" i="8"/>
  <c r="E137" i="8"/>
  <c r="D137" i="8"/>
  <c r="C137" i="8"/>
  <c r="CN137" i="8" s="1"/>
  <c r="E136" i="8"/>
  <c r="D136" i="8"/>
  <c r="E135" i="8"/>
  <c r="D135" i="8"/>
  <c r="E134" i="8"/>
  <c r="C134" i="8" s="1"/>
  <c r="CD134" i="8" s="1"/>
  <c r="D134" i="8"/>
  <c r="E133" i="8"/>
  <c r="D133" i="8"/>
  <c r="C133" i="8" s="1"/>
  <c r="E132" i="8"/>
  <c r="D132" i="8"/>
  <c r="E131" i="8"/>
  <c r="C131" i="8" s="1"/>
  <c r="CB131" i="8" s="1"/>
  <c r="D131" i="8"/>
  <c r="E130" i="8"/>
  <c r="D130" i="8"/>
  <c r="B125" i="8"/>
  <c r="CC125" i="8" s="1"/>
  <c r="B124" i="8"/>
  <c r="CC124" i="8" s="1"/>
  <c r="B123" i="8"/>
  <c r="CE123" i="8" s="1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CL117" i="8"/>
  <c r="CB117" i="8"/>
  <c r="B117" i="8"/>
  <c r="CQ117" i="8" s="1"/>
  <c r="CL116" i="8"/>
  <c r="CB116" i="8"/>
  <c r="B116" i="8"/>
  <c r="CN116" i="8" s="1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CL111" i="8"/>
  <c r="CK111" i="8"/>
  <c r="CC111" i="8"/>
  <c r="CB111" i="8"/>
  <c r="B111" i="8"/>
  <c r="CR111" i="8" s="1"/>
  <c r="CP110" i="8"/>
  <c r="CL110" i="8"/>
  <c r="CJ110" i="8"/>
  <c r="CI110" i="8"/>
  <c r="CD110" i="8"/>
  <c r="CC110" i="8"/>
  <c r="CA110" i="8"/>
  <c r="BZ110" i="8"/>
  <c r="BY110" i="8"/>
  <c r="B110" i="8"/>
  <c r="CO110" i="8" s="1"/>
  <c r="CJ109" i="8"/>
  <c r="CI109" i="8"/>
  <c r="CA109" i="8"/>
  <c r="BZ109" i="8"/>
  <c r="B109" i="8"/>
  <c r="CK109" i="8" s="1"/>
  <c r="AU104" i="8"/>
  <c r="AT104" i="8"/>
  <c r="AS104" i="8"/>
  <c r="AR104" i="8"/>
  <c r="AQ104" i="8"/>
  <c r="AP104" i="8"/>
  <c r="AO104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3" i="8"/>
  <c r="D103" i="8"/>
  <c r="E102" i="8"/>
  <c r="D102" i="8"/>
  <c r="E101" i="8"/>
  <c r="D101" i="8"/>
  <c r="E100" i="8"/>
  <c r="C100" i="8" s="1"/>
  <c r="CA100" i="8" s="1"/>
  <c r="D100" i="8"/>
  <c r="E99" i="8"/>
  <c r="D99" i="8"/>
  <c r="E98" i="8"/>
  <c r="D98" i="8"/>
  <c r="C98" i="8"/>
  <c r="CO98" i="8" s="1"/>
  <c r="E97" i="8"/>
  <c r="C97" i="8" s="1"/>
  <c r="CK97" i="8" s="1"/>
  <c r="D97" i="8"/>
  <c r="E96" i="8"/>
  <c r="E95" i="8"/>
  <c r="D95" i="8"/>
  <c r="AS90" i="8"/>
  <c r="AR90" i="8"/>
  <c r="AQ90" i="8"/>
  <c r="AP90" i="8"/>
  <c r="AO90" i="8"/>
  <c r="AN90" i="8"/>
  <c r="AM90" i="8"/>
  <c r="AL90" i="8"/>
  <c r="AK90" i="8"/>
  <c r="AJ90" i="8"/>
  <c r="AI90" i="8"/>
  <c r="AH90" i="8"/>
  <c r="AG90" i="8"/>
  <c r="AF90" i="8"/>
  <c r="AD90" i="8"/>
  <c r="AC90" i="8"/>
  <c r="AB90" i="8"/>
  <c r="AA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AE89" i="8"/>
  <c r="Z89" i="8"/>
  <c r="B89" i="8"/>
  <c r="CP89" i="8" s="1"/>
  <c r="CK88" i="8"/>
  <c r="AE88" i="8"/>
  <c r="Z88" i="8"/>
  <c r="B88" i="8"/>
  <c r="CO88" i="8" s="1"/>
  <c r="CF87" i="8"/>
  <c r="AE87" i="8"/>
  <c r="Z87" i="8"/>
  <c r="B87" i="8"/>
  <c r="CP87" i="8" s="1"/>
  <c r="AE86" i="8"/>
  <c r="Z86" i="8"/>
  <c r="B86" i="8"/>
  <c r="CP86" i="8" s="1"/>
  <c r="CO85" i="8"/>
  <c r="CM85" i="8"/>
  <c r="CK85" i="8"/>
  <c r="AE85" i="8"/>
  <c r="Z85" i="8"/>
  <c r="B85" i="8"/>
  <c r="CP85" i="8" s="1"/>
  <c r="CG84" i="8"/>
  <c r="CC84" i="8"/>
  <c r="AE84" i="8"/>
  <c r="Z84" i="8"/>
  <c r="B84" i="8"/>
  <c r="CP84" i="8" s="1"/>
  <c r="CQ83" i="8"/>
  <c r="CO83" i="8"/>
  <c r="CD83" i="8"/>
  <c r="AE83" i="8"/>
  <c r="Z83" i="8"/>
  <c r="B83" i="8"/>
  <c r="AE82" i="8"/>
  <c r="Z82" i="8"/>
  <c r="B82" i="8"/>
  <c r="CQ82" i="8" s="1"/>
  <c r="CM81" i="8"/>
  <c r="CD81" i="8"/>
  <c r="AE81" i="8"/>
  <c r="Z81" i="8"/>
  <c r="B81" i="8"/>
  <c r="CP81" i="8" s="1"/>
  <c r="CQ80" i="8"/>
  <c r="CO80" i="8"/>
  <c r="CN80" i="8"/>
  <c r="CK80" i="8"/>
  <c r="CG80" i="8"/>
  <c r="CF80" i="8"/>
  <c r="AE80" i="8"/>
  <c r="Z80" i="8"/>
  <c r="B80" i="8"/>
  <c r="CP80" i="8" s="1"/>
  <c r="AE79" i="8"/>
  <c r="Z79" i="8"/>
  <c r="B79" i="8"/>
  <c r="CE79" i="8" s="1"/>
  <c r="AE78" i="8"/>
  <c r="Z78" i="8"/>
  <c r="B78" i="8"/>
  <c r="CF78" i="8" s="1"/>
  <c r="AE77" i="8"/>
  <c r="Z77" i="8"/>
  <c r="B77" i="8"/>
  <c r="CK77" i="8" s="1"/>
  <c r="CN76" i="8"/>
  <c r="CM76" i="8"/>
  <c r="CD76" i="8"/>
  <c r="AE76" i="8"/>
  <c r="Z76" i="8"/>
  <c r="B76" i="8"/>
  <c r="CK75" i="8"/>
  <c r="AE75" i="8"/>
  <c r="Z75" i="8"/>
  <c r="B75" i="8"/>
  <c r="AE74" i="8"/>
  <c r="Z74" i="8"/>
  <c r="B74" i="8"/>
  <c r="CP74" i="8" s="1"/>
  <c r="AE73" i="8"/>
  <c r="Z73" i="8"/>
  <c r="B73" i="8"/>
  <c r="CD73" i="8" s="1"/>
  <c r="AE72" i="8"/>
  <c r="Z72" i="8"/>
  <c r="B72" i="8"/>
  <c r="CQ72" i="8" s="1"/>
  <c r="AE71" i="8"/>
  <c r="Z71" i="8"/>
  <c r="B71" i="8"/>
  <c r="CF71" i="8" s="1"/>
  <c r="AE70" i="8"/>
  <c r="Z70" i="8"/>
  <c r="B70" i="8"/>
  <c r="CP70" i="8" s="1"/>
  <c r="AE69" i="8"/>
  <c r="Z69" i="8"/>
  <c r="B69" i="8"/>
  <c r="CO69" i="8" s="1"/>
  <c r="AE68" i="8"/>
  <c r="Z68" i="8"/>
  <c r="B68" i="8"/>
  <c r="CD68" i="8" s="1"/>
  <c r="CK67" i="8"/>
  <c r="AE67" i="8"/>
  <c r="Z67" i="8"/>
  <c r="B67" i="8"/>
  <c r="CQ67" i="8" s="1"/>
  <c r="AE66" i="8"/>
  <c r="Z66" i="8"/>
  <c r="B66" i="8"/>
  <c r="CD66" i="8" s="1"/>
  <c r="AE65" i="8"/>
  <c r="Z65" i="8"/>
  <c r="CB65" i="8" s="1"/>
  <c r="B65" i="8"/>
  <c r="CE65" i="8" s="1"/>
  <c r="AE64" i="8"/>
  <c r="Z64" i="8"/>
  <c r="B64" i="8"/>
  <c r="CD64" i="8" s="1"/>
  <c r="AE63" i="8"/>
  <c r="Z63" i="8"/>
  <c r="B63" i="8"/>
  <c r="CE63" i="8" s="1"/>
  <c r="CM62" i="8"/>
  <c r="AE62" i="8"/>
  <c r="Z62" i="8"/>
  <c r="B62" i="8"/>
  <c r="CD62" i="8" s="1"/>
  <c r="AE61" i="8"/>
  <c r="Z61" i="8"/>
  <c r="CB61" i="8" s="1"/>
  <c r="B61" i="8"/>
  <c r="CE61" i="8" s="1"/>
  <c r="CC60" i="8"/>
  <c r="AE60" i="8"/>
  <c r="Z60" i="8"/>
  <c r="B60" i="8"/>
  <c r="CM60" i="8" s="1"/>
  <c r="AE59" i="8"/>
  <c r="Z59" i="8"/>
  <c r="B59" i="8"/>
  <c r="CM59" i="8" s="1"/>
  <c r="AE58" i="8"/>
  <c r="Z58" i="8"/>
  <c r="B58" i="8"/>
  <c r="CP58" i="8" s="1"/>
  <c r="AE57" i="8"/>
  <c r="Z57" i="8"/>
  <c r="B57" i="8"/>
  <c r="CM57" i="8" s="1"/>
  <c r="CQ56" i="8"/>
  <c r="AE56" i="8"/>
  <c r="Z56" i="8"/>
  <c r="B56" i="8"/>
  <c r="CP56" i="8" s="1"/>
  <c r="AE55" i="8"/>
  <c r="Z55" i="8"/>
  <c r="B55" i="8"/>
  <c r="CP55" i="8" s="1"/>
  <c r="CD54" i="8"/>
  <c r="AE54" i="8"/>
  <c r="Z54" i="8"/>
  <c r="B54" i="8"/>
  <c r="CP54" i="8" s="1"/>
  <c r="AE53" i="8"/>
  <c r="Z53" i="8"/>
  <c r="B53" i="8"/>
  <c r="CD53" i="8" s="1"/>
  <c r="CO52" i="8"/>
  <c r="CN52" i="8"/>
  <c r="AE52" i="8"/>
  <c r="Z52" i="8"/>
  <c r="B52" i="8"/>
  <c r="CP52" i="8" s="1"/>
  <c r="AE51" i="8"/>
  <c r="Z51" i="8"/>
  <c r="B51" i="8"/>
  <c r="CQ51" i="8" s="1"/>
  <c r="CN50" i="8"/>
  <c r="CG50" i="8"/>
  <c r="CF50" i="8"/>
  <c r="AE50" i="8"/>
  <c r="Z50" i="8"/>
  <c r="B50" i="8"/>
  <c r="CP50" i="8" s="1"/>
  <c r="AE49" i="8"/>
  <c r="Z49" i="8"/>
  <c r="CB49" i="8" s="1"/>
  <c r="B49" i="8"/>
  <c r="CM49" i="8" s="1"/>
  <c r="AE48" i="8"/>
  <c r="Z48" i="8"/>
  <c r="B48" i="8"/>
  <c r="CP48" i="8" s="1"/>
  <c r="AE47" i="8"/>
  <c r="Z47" i="8"/>
  <c r="B47" i="8"/>
  <c r="CN47" i="8" s="1"/>
  <c r="AE46" i="8"/>
  <c r="Z46" i="8"/>
  <c r="B46" i="8"/>
  <c r="CP46" i="8" s="1"/>
  <c r="CM45" i="8"/>
  <c r="CK45" i="8"/>
  <c r="AE45" i="8"/>
  <c r="Z45" i="8"/>
  <c r="B45" i="8"/>
  <c r="CP45" i="8" s="1"/>
  <c r="AE44" i="8"/>
  <c r="Z44" i="8"/>
  <c r="B44" i="8"/>
  <c r="CP44" i="8" s="1"/>
  <c r="AE43" i="8"/>
  <c r="Z43" i="8"/>
  <c r="B43" i="8"/>
  <c r="CP43" i="8" s="1"/>
  <c r="CQ42" i="8"/>
  <c r="CO42" i="8"/>
  <c r="CK42" i="8"/>
  <c r="CG42" i="8"/>
  <c r="CC42" i="8"/>
  <c r="AE42" i="8"/>
  <c r="Z42" i="8"/>
  <c r="B42" i="8"/>
  <c r="CP42" i="8" s="1"/>
  <c r="AE41" i="8"/>
  <c r="Z41" i="8"/>
  <c r="B41" i="8"/>
  <c r="CF41" i="8" s="1"/>
  <c r="AE40" i="8"/>
  <c r="Z40" i="8"/>
  <c r="B40" i="8"/>
  <c r="CD40" i="8" s="1"/>
  <c r="CK39" i="8"/>
  <c r="AE39" i="8"/>
  <c r="Z39" i="8"/>
  <c r="CL39" i="8" s="1"/>
  <c r="B39" i="8"/>
  <c r="CP39" i="8" s="1"/>
  <c r="AE38" i="8"/>
  <c r="Z38" i="8"/>
  <c r="B38" i="8"/>
  <c r="CP38" i="8" s="1"/>
  <c r="CM37" i="8"/>
  <c r="AE37" i="8"/>
  <c r="Z37" i="8"/>
  <c r="B37" i="8"/>
  <c r="CP37" i="8" s="1"/>
  <c r="AE36" i="8"/>
  <c r="Z36" i="8"/>
  <c r="B36" i="8"/>
  <c r="CP36" i="8" s="1"/>
  <c r="AE35" i="8"/>
  <c r="Z35" i="8"/>
  <c r="B35" i="8"/>
  <c r="CP35" i="8" s="1"/>
  <c r="CM29" i="8"/>
  <c r="CK29" i="8"/>
  <c r="B29" i="8"/>
  <c r="CC29" i="8" s="1"/>
  <c r="B28" i="8"/>
  <c r="CC28" i="8" s="1"/>
  <c r="E24" i="8"/>
  <c r="D24" i="8"/>
  <c r="C24" i="8"/>
  <c r="B23" i="8"/>
  <c r="B22" i="8"/>
  <c r="B21" i="8"/>
  <c r="B20" i="8"/>
  <c r="B19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CP15" i="8"/>
  <c r="CN15" i="8"/>
  <c r="CF15" i="8"/>
  <c r="CD15" i="8"/>
  <c r="CB15" i="8"/>
  <c r="B15" i="8"/>
  <c r="CO15" i="8" s="1"/>
  <c r="CN14" i="8"/>
  <c r="B14" i="8"/>
  <c r="B13" i="8"/>
  <c r="CO13" i="8" s="1"/>
  <c r="B12" i="8"/>
  <c r="CO12" i="8" s="1"/>
  <c r="B11" i="8"/>
  <c r="CL11" i="8" s="1"/>
  <c r="A5" i="8"/>
  <c r="A4" i="8"/>
  <c r="A3" i="8"/>
  <c r="A2" i="8"/>
  <c r="BY123" i="8" l="1"/>
  <c r="C135" i="8"/>
  <c r="CB63" i="8"/>
  <c r="CB144" i="8"/>
  <c r="CD35" i="8"/>
  <c r="CF46" i="8"/>
  <c r="CO50" i="8"/>
  <c r="CF86" i="8"/>
  <c r="CM89" i="8"/>
  <c r="CG124" i="8"/>
  <c r="CB123" i="8"/>
  <c r="CL53" i="8"/>
  <c r="CG125" i="8"/>
  <c r="CA12" i="8"/>
  <c r="CO43" i="8"/>
  <c r="CM51" i="8"/>
  <c r="CK81" i="8"/>
  <c r="CF84" i="8"/>
  <c r="CN145" i="8"/>
  <c r="CF38" i="8"/>
  <c r="CK72" i="8"/>
  <c r="CN38" i="8"/>
  <c r="CQ53" i="8"/>
  <c r="CL81" i="8"/>
  <c r="CP51" i="8"/>
  <c r="CP12" i="8"/>
  <c r="CF36" i="8"/>
  <c r="CD74" i="8"/>
  <c r="CQ81" i="8"/>
  <c r="CK84" i="8"/>
  <c r="CB87" i="8"/>
  <c r="CF12" i="8"/>
  <c r="CB38" i="8"/>
  <c r="CL84" i="8"/>
  <c r="CL44" i="8"/>
  <c r="CL52" i="8"/>
  <c r="CK60" i="8"/>
  <c r="CF70" i="8"/>
  <c r="CM74" i="8"/>
  <c r="CB79" i="8"/>
  <c r="CB82" i="8"/>
  <c r="CO84" i="8"/>
  <c r="CK87" i="8"/>
  <c r="CF109" i="8"/>
  <c r="CN141" i="8"/>
  <c r="CB72" i="8"/>
  <c r="CB46" i="8"/>
  <c r="CD89" i="8"/>
  <c r="CK89" i="8"/>
  <c r="CF13" i="8"/>
  <c r="CO36" i="8"/>
  <c r="CG44" i="8"/>
  <c r="CF48" i="8"/>
  <c r="CB52" i="8"/>
  <c r="CL56" i="8"/>
  <c r="CG70" i="8"/>
  <c r="CN74" i="8"/>
  <c r="CQ84" i="8"/>
  <c r="CQ87" i="8"/>
  <c r="CB206" i="8"/>
  <c r="CM68" i="8"/>
  <c r="CO89" i="8"/>
  <c r="CO86" i="8"/>
  <c r="CD145" i="8"/>
  <c r="CP13" i="8"/>
  <c r="CN44" i="8"/>
  <c r="CN48" i="8"/>
  <c r="CD52" i="8"/>
  <c r="CC56" i="8"/>
  <c r="CN70" i="8"/>
  <c r="CC82" i="8"/>
  <c r="CN147" i="8"/>
  <c r="CL206" i="8"/>
  <c r="CB67" i="8"/>
  <c r="C101" i="8"/>
  <c r="CK101" i="8" s="1"/>
  <c r="CN46" i="8"/>
  <c r="CD43" i="8"/>
  <c r="CM73" i="8"/>
  <c r="CM43" i="8"/>
  <c r="CL36" i="8"/>
  <c r="CD13" i="8"/>
  <c r="CO44" i="8"/>
  <c r="CF52" i="8"/>
  <c r="CG56" i="8"/>
  <c r="CO70" i="8"/>
  <c r="CK82" i="8"/>
  <c r="CC98" i="8"/>
  <c r="CL109" i="8"/>
  <c r="CC116" i="8"/>
  <c r="CG142" i="8"/>
  <c r="CM35" i="8"/>
  <c r="CG86" i="8"/>
  <c r="CK47" i="8"/>
  <c r="CM64" i="8"/>
  <c r="CD141" i="8"/>
  <c r="CF44" i="8"/>
  <c r="CK28" i="8"/>
  <c r="CG52" i="8"/>
  <c r="CK56" i="8"/>
  <c r="CM82" i="8"/>
  <c r="CO109" i="8"/>
  <c r="CL207" i="8"/>
  <c r="CB50" i="8"/>
  <c r="CL86" i="8"/>
  <c r="CO35" i="8"/>
  <c r="CN86" i="8"/>
  <c r="CL47" i="8"/>
  <c r="CG36" i="8"/>
  <c r="CF74" i="8"/>
  <c r="CN84" i="8"/>
  <c r="CN36" i="8"/>
  <c r="CM28" i="8"/>
  <c r="CK37" i="8"/>
  <c r="CL42" i="8"/>
  <c r="CM52" i="8"/>
  <c r="CO56" i="8"/>
  <c r="CM66" i="8"/>
  <c r="CB71" i="8"/>
  <c r="CC80" i="8"/>
  <c r="CD85" i="8"/>
  <c r="CG88" i="8"/>
  <c r="CM116" i="8"/>
  <c r="C143" i="8"/>
  <c r="C149" i="8"/>
  <c r="CP149" i="8" s="1"/>
  <c r="CM40" i="8"/>
  <c r="CP41" i="8"/>
  <c r="CO41" i="8"/>
  <c r="CD41" i="8"/>
  <c r="CM41" i="8"/>
  <c r="CK41" i="8"/>
  <c r="CQ41" i="8"/>
  <c r="CM11" i="8"/>
  <c r="CF11" i="8"/>
  <c r="CP11" i="8"/>
  <c r="CD11" i="8"/>
  <c r="CN11" i="8"/>
  <c r="CB11" i="8"/>
  <c r="CO14" i="8"/>
  <c r="CM14" i="8"/>
  <c r="CD14" i="8"/>
  <c r="CL14" i="8"/>
  <c r="CB14" i="8"/>
  <c r="CP14" i="8"/>
  <c r="CF14" i="8"/>
  <c r="CA14" i="8"/>
  <c r="CE14" i="8"/>
  <c r="CP40" i="8"/>
  <c r="CQ40" i="8"/>
  <c r="CK40" i="8"/>
  <c r="CC40" i="8"/>
  <c r="CO40" i="8"/>
  <c r="CG40" i="8"/>
  <c r="CN40" i="8"/>
  <c r="CF40" i="8"/>
  <c r="CQ55" i="8"/>
  <c r="CE55" i="8"/>
  <c r="CD58" i="8"/>
  <c r="CL74" i="8"/>
  <c r="CB74" i="8"/>
  <c r="CP78" i="8"/>
  <c r="CQ78" i="8"/>
  <c r="CK78" i="8"/>
  <c r="CC78" i="8"/>
  <c r="CO78" i="8"/>
  <c r="CG78" i="8"/>
  <c r="CB12" i="8"/>
  <c r="CL12" i="8"/>
  <c r="CL13" i="8"/>
  <c r="B16" i="8"/>
  <c r="B24" i="8"/>
  <c r="CF35" i="8"/>
  <c r="CQ35" i="8"/>
  <c r="CC36" i="8"/>
  <c r="CK36" i="8"/>
  <c r="CQ36" i="8"/>
  <c r="CD37" i="8"/>
  <c r="CO37" i="8"/>
  <c r="CL38" i="8"/>
  <c r="CG38" i="8"/>
  <c r="CO38" i="8"/>
  <c r="CM39" i="8"/>
  <c r="CB40" i="8"/>
  <c r="CL41" i="8"/>
  <c r="CD42" i="8"/>
  <c r="CM42" i="8"/>
  <c r="CF43" i="8"/>
  <c r="CQ43" i="8"/>
  <c r="CC44" i="8"/>
  <c r="CK44" i="8"/>
  <c r="CQ44" i="8"/>
  <c r="CD45" i="8"/>
  <c r="CO45" i="8"/>
  <c r="CL46" i="8"/>
  <c r="CG46" i="8"/>
  <c r="CO46" i="8"/>
  <c r="CM47" i="8"/>
  <c r="CL48" i="8"/>
  <c r="CG48" i="8"/>
  <c r="CO48" i="8"/>
  <c r="CC50" i="8"/>
  <c r="CK50" i="8"/>
  <c r="CQ50" i="8"/>
  <c r="CE51" i="8"/>
  <c r="CC52" i="8"/>
  <c r="CK52" i="8"/>
  <c r="CQ52" i="8"/>
  <c r="CB54" i="8"/>
  <c r="CF54" i="8"/>
  <c r="CN54" i="8"/>
  <c r="CL55" i="8"/>
  <c r="CK55" i="8"/>
  <c r="CD56" i="8"/>
  <c r="CM56" i="8"/>
  <c r="CF58" i="8"/>
  <c r="CN58" i="8"/>
  <c r="CL59" i="8"/>
  <c r="CP60" i="8"/>
  <c r="CQ60" i="8"/>
  <c r="CO60" i="8"/>
  <c r="CG60" i="8"/>
  <c r="CD60" i="8"/>
  <c r="CN60" i="8"/>
  <c r="CN62" i="8"/>
  <c r="CN64" i="8"/>
  <c r="CN66" i="8"/>
  <c r="CN68" i="8"/>
  <c r="CM72" i="8"/>
  <c r="CL73" i="8"/>
  <c r="CP73" i="8"/>
  <c r="CQ75" i="8"/>
  <c r="CD75" i="8"/>
  <c r="CP75" i="8"/>
  <c r="CL75" i="8"/>
  <c r="CM78" i="8"/>
  <c r="CM54" i="8"/>
  <c r="CM58" i="8"/>
  <c r="CP59" i="8"/>
  <c r="CL133" i="8"/>
  <c r="CB133" i="8"/>
  <c r="CN133" i="8"/>
  <c r="CF133" i="8"/>
  <c r="CD12" i="8"/>
  <c r="CM12" i="8"/>
  <c r="CB13" i="8"/>
  <c r="CN13" i="8"/>
  <c r="CL15" i="8"/>
  <c r="CB28" i="8"/>
  <c r="CB29" i="8"/>
  <c r="CK35" i="8"/>
  <c r="CD36" i="8"/>
  <c r="CM36" i="8"/>
  <c r="CF37" i="8"/>
  <c r="CQ37" i="8"/>
  <c r="CC38" i="8"/>
  <c r="CK38" i="8"/>
  <c r="CQ38" i="8"/>
  <c r="CD39" i="8"/>
  <c r="CO39" i="8"/>
  <c r="CL40" i="8"/>
  <c r="CB42" i="8"/>
  <c r="CF42" i="8"/>
  <c r="CN42" i="8"/>
  <c r="CL43" i="8"/>
  <c r="CK43" i="8"/>
  <c r="CD44" i="8"/>
  <c r="CM44" i="8"/>
  <c r="CF45" i="8"/>
  <c r="CQ45" i="8"/>
  <c r="CC46" i="8"/>
  <c r="CK46" i="8"/>
  <c r="CQ46" i="8"/>
  <c r="CD47" i="8"/>
  <c r="CP47" i="8"/>
  <c r="CC48" i="8"/>
  <c r="CK48" i="8"/>
  <c r="CQ48" i="8"/>
  <c r="CD50" i="8"/>
  <c r="CM50" i="8"/>
  <c r="CK51" i="8"/>
  <c r="CG54" i="8"/>
  <c r="CO54" i="8"/>
  <c r="CM55" i="8"/>
  <c r="CF56" i="8"/>
  <c r="CN56" i="8"/>
  <c r="CB57" i="8"/>
  <c r="CB58" i="8"/>
  <c r="CG58" i="8"/>
  <c r="CO58" i="8"/>
  <c r="CF60" i="8"/>
  <c r="CQ61" i="8"/>
  <c r="CA61" i="8"/>
  <c r="CP61" i="8"/>
  <c r="CF61" i="8"/>
  <c r="CQ63" i="8"/>
  <c r="CA63" i="8"/>
  <c r="CP63" i="8"/>
  <c r="CF63" i="8"/>
  <c r="CQ65" i="8"/>
  <c r="CA65" i="8"/>
  <c r="CP65" i="8"/>
  <c r="CF65" i="8"/>
  <c r="CL67" i="8"/>
  <c r="CC72" i="8"/>
  <c r="CB75" i="8"/>
  <c r="CP76" i="8"/>
  <c r="CQ76" i="8"/>
  <c r="CK76" i="8"/>
  <c r="CC76" i="8"/>
  <c r="CO76" i="8"/>
  <c r="CG76" i="8"/>
  <c r="CF76" i="8"/>
  <c r="CN78" i="8"/>
  <c r="CF79" i="8"/>
  <c r="CP82" i="8"/>
  <c r="CO82" i="8"/>
  <c r="CG82" i="8"/>
  <c r="CN82" i="8"/>
  <c r="CF82" i="8"/>
  <c r="CD82" i="8"/>
  <c r="CP83" i="8"/>
  <c r="CM83" i="8"/>
  <c r="CK83" i="8"/>
  <c r="CF83" i="8"/>
  <c r="CL87" i="8"/>
  <c r="CB88" i="8"/>
  <c r="C99" i="8"/>
  <c r="CL99" i="8" s="1"/>
  <c r="CK100" i="8"/>
  <c r="CM100" i="8"/>
  <c r="C103" i="8"/>
  <c r="CB103" i="8" s="1"/>
  <c r="CE12" i="8"/>
  <c r="CN12" i="8"/>
  <c r="AE90" i="8"/>
  <c r="CB36" i="8"/>
  <c r="CL37" i="8"/>
  <c r="CD38" i="8"/>
  <c r="CM38" i="8"/>
  <c r="CF39" i="8"/>
  <c r="CQ39" i="8"/>
  <c r="CB44" i="8"/>
  <c r="CL45" i="8"/>
  <c r="CD46" i="8"/>
  <c r="CM46" i="8"/>
  <c r="CF47" i="8"/>
  <c r="CD48" i="8"/>
  <c r="CM48" i="8"/>
  <c r="CL51" i="8"/>
  <c r="CB53" i="8"/>
  <c r="CC54" i="8"/>
  <c r="CK54" i="8"/>
  <c r="CQ54" i="8"/>
  <c r="CD55" i="8"/>
  <c r="CC58" i="8"/>
  <c r="CK58" i="8"/>
  <c r="CQ58" i="8"/>
  <c r="CE59" i="8"/>
  <c r="CP62" i="8"/>
  <c r="CQ62" i="8"/>
  <c r="CK62" i="8"/>
  <c r="CC62" i="8"/>
  <c r="CO62" i="8"/>
  <c r="CG62" i="8"/>
  <c r="CF62" i="8"/>
  <c r="CP64" i="8"/>
  <c r="CQ64" i="8"/>
  <c r="CK64" i="8"/>
  <c r="CC64" i="8"/>
  <c r="CO64" i="8"/>
  <c r="CG64" i="8"/>
  <c r="CF64" i="8"/>
  <c r="CP66" i="8"/>
  <c r="CK66" i="8"/>
  <c r="CC66" i="8"/>
  <c r="CO66" i="8"/>
  <c r="CG66" i="8"/>
  <c r="CF66" i="8"/>
  <c r="CP68" i="8"/>
  <c r="CQ68" i="8"/>
  <c r="CK68" i="8"/>
  <c r="CC68" i="8"/>
  <c r="CO68" i="8"/>
  <c r="CG68" i="8"/>
  <c r="CF68" i="8"/>
  <c r="CP72" i="8"/>
  <c r="CO72" i="8"/>
  <c r="CG72" i="8"/>
  <c r="CN72" i="8"/>
  <c r="CF72" i="8"/>
  <c r="CD72" i="8"/>
  <c r="CQ73" i="8"/>
  <c r="CK73" i="8"/>
  <c r="CE73" i="8"/>
  <c r="CD78" i="8"/>
  <c r="CM79" i="8"/>
  <c r="CB86" i="8"/>
  <c r="CP88" i="8"/>
  <c r="CN88" i="8"/>
  <c r="CF88" i="8"/>
  <c r="CM88" i="8"/>
  <c r="CD88" i="8"/>
  <c r="CC88" i="8"/>
  <c r="CQ88" i="8"/>
  <c r="C102" i="8"/>
  <c r="CP67" i="8"/>
  <c r="CC70" i="8"/>
  <c r="CK70" i="8"/>
  <c r="CQ70" i="8"/>
  <c r="CE71" i="8"/>
  <c r="CB73" i="8"/>
  <c r="CG74" i="8"/>
  <c r="CO74" i="8"/>
  <c r="CD80" i="8"/>
  <c r="CM80" i="8"/>
  <c r="CE81" i="8"/>
  <c r="CL82" i="8"/>
  <c r="CD84" i="8"/>
  <c r="CM84" i="8"/>
  <c r="CF85" i="8"/>
  <c r="CQ85" i="8"/>
  <c r="CC86" i="8"/>
  <c r="CK86" i="8"/>
  <c r="CQ86" i="8"/>
  <c r="CM87" i="8"/>
  <c r="CF89" i="8"/>
  <c r="CQ89" i="8"/>
  <c r="CD109" i="8"/>
  <c r="CP109" i="8"/>
  <c r="CF110" i="8"/>
  <c r="CM110" i="8"/>
  <c r="CF116" i="8"/>
  <c r="CP116" i="8"/>
  <c r="CH117" i="8"/>
  <c r="CO117" i="8"/>
  <c r="CF131" i="8"/>
  <c r="C136" i="8"/>
  <c r="CO136" i="8" s="1"/>
  <c r="CQ137" i="8"/>
  <c r="CD149" i="8"/>
  <c r="CP150" i="8"/>
  <c r="CA201" i="8"/>
  <c r="CD67" i="8"/>
  <c r="CD70" i="8"/>
  <c r="CM70" i="8"/>
  <c r="CM71" i="8"/>
  <c r="CC74" i="8"/>
  <c r="CK74" i="8"/>
  <c r="CQ74" i="8"/>
  <c r="CB80" i="8"/>
  <c r="CB81" i="8"/>
  <c r="CB84" i="8"/>
  <c r="CL85" i="8"/>
  <c r="CD86" i="8"/>
  <c r="CM86" i="8"/>
  <c r="CD87" i="8"/>
  <c r="CO87" i="8"/>
  <c r="CL89" i="8"/>
  <c r="B90" i="8"/>
  <c r="CE109" i="8"/>
  <c r="CB110" i="8"/>
  <c r="CN110" i="8"/>
  <c r="CH116" i="8"/>
  <c r="CR116" i="8"/>
  <c r="CD117" i="8"/>
  <c r="CK117" i="8"/>
  <c r="CP117" i="8"/>
  <c r="CN131" i="8"/>
  <c r="C138" i="8"/>
  <c r="E151" i="8"/>
  <c r="CN149" i="8"/>
  <c r="C156" i="8"/>
  <c r="CA156" i="8" s="1"/>
  <c r="C158" i="8"/>
  <c r="CL158" i="8" s="1"/>
  <c r="C160" i="8"/>
  <c r="CA160" i="8" s="1"/>
  <c r="C162" i="8"/>
  <c r="CB162" i="8" s="1"/>
  <c r="B168" i="8"/>
  <c r="CA168" i="8" s="1"/>
  <c r="AJ168" i="8" s="1"/>
  <c r="B170" i="8"/>
  <c r="CL170" i="8" s="1"/>
  <c r="CB201" i="8"/>
  <c r="CA206" i="8"/>
  <c r="M206" i="8" s="1"/>
  <c r="CB207" i="8"/>
  <c r="CF111" i="8"/>
  <c r="CN111" i="8"/>
  <c r="CE117" i="8"/>
  <c r="CR117" i="8"/>
  <c r="CB137" i="8"/>
  <c r="CL201" i="8"/>
  <c r="CH111" i="8"/>
  <c r="CQ111" i="8"/>
  <c r="CA117" i="8"/>
  <c r="CF117" i="8"/>
  <c r="CN117" i="8"/>
  <c r="C132" i="8"/>
  <c r="CG137" i="8"/>
  <c r="CA49" i="8"/>
  <c r="CO49" i="8"/>
  <c r="CB55" i="8"/>
  <c r="CA57" i="8"/>
  <c r="CO57" i="8"/>
  <c r="CL60" i="8"/>
  <c r="CB60" i="8"/>
  <c r="Z90" i="8"/>
  <c r="CB35" i="8"/>
  <c r="CB37" i="8"/>
  <c r="CB39" i="8"/>
  <c r="CB41" i="8"/>
  <c r="CB43" i="8"/>
  <c r="CB45" i="8"/>
  <c r="CB47" i="8"/>
  <c r="CB48" i="8"/>
  <c r="CD49" i="8"/>
  <c r="CL49" i="8"/>
  <c r="CQ49" i="8"/>
  <c r="CB51" i="8"/>
  <c r="CN53" i="8"/>
  <c r="CG53" i="8"/>
  <c r="CC53" i="8"/>
  <c r="CA53" i="8"/>
  <c r="CF53" i="8"/>
  <c r="CO53" i="8"/>
  <c r="CB56" i="8"/>
  <c r="CD57" i="8"/>
  <c r="CL57" i="8"/>
  <c r="CQ57" i="8"/>
  <c r="CB59" i="8"/>
  <c r="CL61" i="8"/>
  <c r="CL63" i="8"/>
  <c r="CL65" i="8"/>
  <c r="CK69" i="8"/>
  <c r="CN77" i="8"/>
  <c r="CG77" i="8"/>
  <c r="CC77" i="8"/>
  <c r="CQ77" i="8"/>
  <c r="CD77" i="8"/>
  <c r="CM77" i="8"/>
  <c r="CE77" i="8"/>
  <c r="CB77" i="8"/>
  <c r="CP77" i="8"/>
  <c r="CP101" i="8"/>
  <c r="CL101" i="8"/>
  <c r="CD101" i="8"/>
  <c r="CF101" i="8"/>
  <c r="CB101" i="8"/>
  <c r="CD136" i="8"/>
  <c r="CN136" i="8"/>
  <c r="CQ136" i="8"/>
  <c r="CG136" i="8"/>
  <c r="CB136" i="8"/>
  <c r="CC136" i="8"/>
  <c r="CM136" i="8"/>
  <c r="CF136" i="8"/>
  <c r="D140" i="8"/>
  <c r="CQ148" i="8"/>
  <c r="CM148" i="8"/>
  <c r="CE148" i="8"/>
  <c r="CL148" i="8"/>
  <c r="CC148" i="8"/>
  <c r="CO148" i="8"/>
  <c r="CF148" i="8"/>
  <c r="CD148" i="8"/>
  <c r="CN148" i="8"/>
  <c r="CB148" i="8"/>
  <c r="CG148" i="8"/>
  <c r="CA158" i="8"/>
  <c r="AJ158" i="8" s="1"/>
  <c r="CB158" i="8"/>
  <c r="CA161" i="8"/>
  <c r="CB161" i="8"/>
  <c r="CL161" i="8"/>
  <c r="CK161" i="8"/>
  <c r="CB170" i="8"/>
  <c r="CA200" i="8"/>
  <c r="V200" i="8" s="1"/>
  <c r="CK200" i="8"/>
  <c r="CB200" i="8"/>
  <c r="CL200" i="8"/>
  <c r="CA11" i="8"/>
  <c r="CE11" i="8"/>
  <c r="CC12" i="8"/>
  <c r="CK12" i="8"/>
  <c r="CA13" i="8"/>
  <c r="CE13" i="8"/>
  <c r="CM13" i="8"/>
  <c r="CC14" i="8"/>
  <c r="CK14" i="8"/>
  <c r="CA15" i="8"/>
  <c r="CE15" i="8"/>
  <c r="CM15" i="8"/>
  <c r="CA28" i="8"/>
  <c r="Z28" i="8" s="1"/>
  <c r="CL28" i="8"/>
  <c r="CA29" i="8"/>
  <c r="Z29" i="8" s="1"/>
  <c r="CL29" i="8"/>
  <c r="CC35" i="8"/>
  <c r="CG35" i="8"/>
  <c r="CN35" i="8"/>
  <c r="CA36" i="8"/>
  <c r="CE36" i="8"/>
  <c r="CC37" i="8"/>
  <c r="CG37" i="8"/>
  <c r="CN37" i="8"/>
  <c r="CA38" i="8"/>
  <c r="CE38" i="8"/>
  <c r="CC39" i="8"/>
  <c r="CG39" i="8"/>
  <c r="CN39" i="8"/>
  <c r="CA40" i="8"/>
  <c r="CE40" i="8"/>
  <c r="CC41" i="8"/>
  <c r="CG41" i="8"/>
  <c r="CN41" i="8"/>
  <c r="CA42" i="8"/>
  <c r="CE42" i="8"/>
  <c r="CC43" i="8"/>
  <c r="CG43" i="8"/>
  <c r="CN43" i="8"/>
  <c r="CA44" i="8"/>
  <c r="CE44" i="8"/>
  <c r="CC45" i="8"/>
  <c r="CG45" i="8"/>
  <c r="CN45" i="8"/>
  <c r="CA46" i="8"/>
  <c r="CE46" i="8"/>
  <c r="CC47" i="8"/>
  <c r="CG47" i="8"/>
  <c r="CO47" i="8"/>
  <c r="CE49" i="8"/>
  <c r="CD51" i="8"/>
  <c r="CK53" i="8"/>
  <c r="CP53" i="8"/>
  <c r="CL54" i="8"/>
  <c r="CN55" i="8"/>
  <c r="CG55" i="8"/>
  <c r="CC55" i="8"/>
  <c r="CA55" i="8"/>
  <c r="CF55" i="8"/>
  <c r="CO55" i="8"/>
  <c r="CE57" i="8"/>
  <c r="CD59" i="8"/>
  <c r="CN61" i="8"/>
  <c r="CG61" i="8"/>
  <c r="CC61" i="8"/>
  <c r="CO61" i="8"/>
  <c r="CK61" i="8"/>
  <c r="CD61" i="8"/>
  <c r="CM61" i="8"/>
  <c r="CN63" i="8"/>
  <c r="CG63" i="8"/>
  <c r="CC63" i="8"/>
  <c r="CO63" i="8"/>
  <c r="CK63" i="8"/>
  <c r="CD63" i="8"/>
  <c r="CM63" i="8"/>
  <c r="CN65" i="8"/>
  <c r="CG65" i="8"/>
  <c r="CC65" i="8"/>
  <c r="CO65" i="8"/>
  <c r="CK65" i="8"/>
  <c r="CD65" i="8"/>
  <c r="CM65" i="8"/>
  <c r="CA69" i="8"/>
  <c r="CL70" i="8"/>
  <c r="CB70" i="8"/>
  <c r="CL76" i="8"/>
  <c r="CB76" i="8"/>
  <c r="CL77" i="8"/>
  <c r="CF77" i="8"/>
  <c r="CN79" i="8"/>
  <c r="CG79" i="8"/>
  <c r="CC79" i="8"/>
  <c r="CP79" i="8"/>
  <c r="CK79" i="8"/>
  <c r="CQ79" i="8"/>
  <c r="CL79" i="8"/>
  <c r="CD79" i="8"/>
  <c r="CA79" i="8"/>
  <c r="CO79" i="8"/>
  <c r="CL83" i="8"/>
  <c r="CB83" i="8"/>
  <c r="CB85" i="8"/>
  <c r="C96" i="8"/>
  <c r="E104" i="8"/>
  <c r="CP98" i="8"/>
  <c r="CL98" i="8"/>
  <c r="CD98" i="8"/>
  <c r="CN98" i="8"/>
  <c r="CF98" i="8"/>
  <c r="CB98" i="8"/>
  <c r="CK98" i="8"/>
  <c r="CM98" i="8"/>
  <c r="CA98" i="8"/>
  <c r="CE98" i="8"/>
  <c r="CE101" i="8"/>
  <c r="CP103" i="8"/>
  <c r="CL103" i="8"/>
  <c r="CD103" i="8"/>
  <c r="CN103" i="8"/>
  <c r="CF103" i="8"/>
  <c r="CQ142" i="8"/>
  <c r="CM142" i="8"/>
  <c r="CE142" i="8"/>
  <c r="CL142" i="8"/>
  <c r="CC142" i="8"/>
  <c r="CO142" i="8"/>
  <c r="CF142" i="8"/>
  <c r="CN142" i="8"/>
  <c r="CD142" i="8"/>
  <c r="CB142" i="8"/>
  <c r="CN49" i="8"/>
  <c r="CG49" i="8"/>
  <c r="CC49" i="8"/>
  <c r="CF49" i="8"/>
  <c r="CN57" i="8"/>
  <c r="CG57" i="8"/>
  <c r="CC57" i="8"/>
  <c r="CF57" i="8"/>
  <c r="CL62" i="8"/>
  <c r="CB62" i="8"/>
  <c r="CL64" i="8"/>
  <c r="CB64" i="8"/>
  <c r="CL66" i="8"/>
  <c r="CB66" i="8"/>
  <c r="CN69" i="8"/>
  <c r="CG69" i="8"/>
  <c r="CC69" i="8"/>
  <c r="CQ69" i="8"/>
  <c r="CD69" i="8"/>
  <c r="CM69" i="8"/>
  <c r="CE69" i="8"/>
  <c r="CB69" i="8"/>
  <c r="CP69" i="8"/>
  <c r="CP97" i="8"/>
  <c r="CL97" i="8"/>
  <c r="CD97" i="8"/>
  <c r="CN97" i="8"/>
  <c r="CF97" i="8"/>
  <c r="CB97" i="8"/>
  <c r="CM97" i="8"/>
  <c r="CA97" i="8"/>
  <c r="CO97" i="8"/>
  <c r="CC97" i="8"/>
  <c r="E140" i="8"/>
  <c r="C130" i="8"/>
  <c r="CO132" i="8"/>
  <c r="CG132" i="8"/>
  <c r="CC132" i="8"/>
  <c r="CQ132" i="8"/>
  <c r="CM132" i="8"/>
  <c r="CE132" i="8"/>
  <c r="CF132" i="8"/>
  <c r="CN132" i="8"/>
  <c r="CB132" i="8"/>
  <c r="CL132" i="8"/>
  <c r="CP132" i="8"/>
  <c r="CA157" i="8"/>
  <c r="CB157" i="8"/>
  <c r="CL157" i="8"/>
  <c r="CK157" i="8"/>
  <c r="CK162" i="8"/>
  <c r="CA169" i="8"/>
  <c r="CB169" i="8"/>
  <c r="CL169" i="8"/>
  <c r="CK169" i="8"/>
  <c r="CA202" i="8"/>
  <c r="CK202" i="8"/>
  <c r="CB202" i="8"/>
  <c r="CC11" i="8"/>
  <c r="CK11" i="8"/>
  <c r="CO11" i="8"/>
  <c r="CC13" i="8"/>
  <c r="CK13" i="8"/>
  <c r="CC15" i="8"/>
  <c r="CK15" i="8"/>
  <c r="CA35" i="8"/>
  <c r="CE35" i="8"/>
  <c r="CL35" i="8"/>
  <c r="CA37" i="8"/>
  <c r="CE37" i="8"/>
  <c r="CA39" i="8"/>
  <c r="CE39" i="8"/>
  <c r="CA41" i="8"/>
  <c r="CE41" i="8"/>
  <c r="CA43" i="8"/>
  <c r="CE43" i="8"/>
  <c r="CA45" i="8"/>
  <c r="CE45" i="8"/>
  <c r="CA47" i="8"/>
  <c r="CE47" i="8"/>
  <c r="CQ47" i="8"/>
  <c r="CK49" i="8"/>
  <c r="CP49" i="8"/>
  <c r="CL50" i="8"/>
  <c r="CN51" i="8"/>
  <c r="CG51" i="8"/>
  <c r="CC51" i="8"/>
  <c r="CA51" i="8"/>
  <c r="CF51" i="8"/>
  <c r="CO51" i="8"/>
  <c r="CE53" i="8"/>
  <c r="CM53" i="8"/>
  <c r="CK57" i="8"/>
  <c r="CP57" i="8"/>
  <c r="CL58" i="8"/>
  <c r="CN59" i="8"/>
  <c r="CG59" i="8"/>
  <c r="CC59" i="8"/>
  <c r="CO59" i="8"/>
  <c r="CK59" i="8"/>
  <c r="CA59" i="8"/>
  <c r="CF59" i="8"/>
  <c r="CQ59" i="8"/>
  <c r="CL68" i="8"/>
  <c r="CB68" i="8"/>
  <c r="CL69" i="8"/>
  <c r="CF69" i="8"/>
  <c r="CN71" i="8"/>
  <c r="CG71" i="8"/>
  <c r="CC71" i="8"/>
  <c r="CP71" i="8"/>
  <c r="CK71" i="8"/>
  <c r="CQ71" i="8"/>
  <c r="CL71" i="8"/>
  <c r="CD71" i="8"/>
  <c r="CA71" i="8"/>
  <c r="CO71" i="8"/>
  <c r="CA77" i="8"/>
  <c r="CO77" i="8"/>
  <c r="CL78" i="8"/>
  <c r="CB78" i="8"/>
  <c r="CE97" i="8"/>
  <c r="CP99" i="8"/>
  <c r="CN99" i="8"/>
  <c r="CB99" i="8"/>
  <c r="CE99" i="8"/>
  <c r="CK99" i="8"/>
  <c r="CC99" i="8"/>
  <c r="CP100" i="8"/>
  <c r="CL100" i="8"/>
  <c r="CD100" i="8"/>
  <c r="CN100" i="8"/>
  <c r="CF100" i="8"/>
  <c r="CB100" i="8"/>
  <c r="CO100" i="8"/>
  <c r="CC100" i="8"/>
  <c r="CE100" i="8"/>
  <c r="CP102" i="8"/>
  <c r="CL102" i="8"/>
  <c r="CD102" i="8"/>
  <c r="CN102" i="8"/>
  <c r="CF102" i="8"/>
  <c r="CB102" i="8"/>
  <c r="CK102" i="8"/>
  <c r="CM102" i="8"/>
  <c r="CA102" i="8"/>
  <c r="CE102" i="8"/>
  <c r="CD132" i="8"/>
  <c r="CP134" i="8"/>
  <c r="CL134" i="8"/>
  <c r="CQ134" i="8"/>
  <c r="CG134" i="8"/>
  <c r="CC134" i="8"/>
  <c r="CN134" i="8"/>
  <c r="CE134" i="8"/>
  <c r="CO134" i="8"/>
  <c r="CB134" i="8"/>
  <c r="CF134" i="8"/>
  <c r="CM134" i="8"/>
  <c r="CQ150" i="8"/>
  <c r="CM150" i="8"/>
  <c r="CE150" i="8"/>
  <c r="CL150" i="8"/>
  <c r="CC150" i="8"/>
  <c r="CO150" i="8"/>
  <c r="CF150" i="8"/>
  <c r="CN150" i="8"/>
  <c r="CD150" i="8"/>
  <c r="CB150" i="8"/>
  <c r="CL202" i="8"/>
  <c r="CN67" i="8"/>
  <c r="CG67" i="8"/>
  <c r="CC67" i="8"/>
  <c r="CA67" i="8"/>
  <c r="CF67" i="8"/>
  <c r="CO67" i="8"/>
  <c r="CN75" i="8"/>
  <c r="CG75" i="8"/>
  <c r="CC75" i="8"/>
  <c r="CA75" i="8"/>
  <c r="CF75" i="8"/>
  <c r="CO75" i="8"/>
  <c r="D104" i="8"/>
  <c r="C95" i="8"/>
  <c r="CO124" i="8"/>
  <c r="CK124" i="8"/>
  <c r="CD124" i="8"/>
  <c r="CQ124" i="8"/>
  <c r="CM124" i="8"/>
  <c r="CF124" i="8"/>
  <c r="CB124" i="8"/>
  <c r="CP124" i="8"/>
  <c r="CE124" i="8"/>
  <c r="CL124" i="8"/>
  <c r="CA124" i="8"/>
  <c r="CO125" i="8"/>
  <c r="CK125" i="8"/>
  <c r="CD125" i="8"/>
  <c r="CQ125" i="8"/>
  <c r="CM125" i="8"/>
  <c r="CF125" i="8"/>
  <c r="CB125" i="8"/>
  <c r="CP125" i="8"/>
  <c r="CE125" i="8"/>
  <c r="CL125" i="8"/>
  <c r="CA125" i="8"/>
  <c r="CP135" i="8"/>
  <c r="CL135" i="8"/>
  <c r="CD135" i="8"/>
  <c r="CO135" i="8"/>
  <c r="CF135" i="8"/>
  <c r="CM135" i="8"/>
  <c r="CC135" i="8"/>
  <c r="CQ135" i="8"/>
  <c r="CB135" i="8"/>
  <c r="CG135" i="8"/>
  <c r="CN135" i="8"/>
  <c r="CP139" i="8"/>
  <c r="CL139" i="8"/>
  <c r="CD139" i="8"/>
  <c r="CO139" i="8"/>
  <c r="CF139" i="8"/>
  <c r="CM139" i="8"/>
  <c r="CC139" i="8"/>
  <c r="CG139" i="8"/>
  <c r="CQ139" i="8"/>
  <c r="CB139" i="8"/>
  <c r="CN139" i="8"/>
  <c r="CQ146" i="8"/>
  <c r="CM146" i="8"/>
  <c r="CE146" i="8"/>
  <c r="CL146" i="8"/>
  <c r="CC146" i="8"/>
  <c r="CO146" i="8"/>
  <c r="CF146" i="8"/>
  <c r="CN146" i="8"/>
  <c r="CD146" i="8"/>
  <c r="CP146" i="8"/>
  <c r="CA159" i="8"/>
  <c r="CB159" i="8"/>
  <c r="CL159" i="8"/>
  <c r="CK159" i="8"/>
  <c r="CA163" i="8"/>
  <c r="CB163" i="8"/>
  <c r="CL163" i="8"/>
  <c r="CK163" i="8"/>
  <c r="CA48" i="8"/>
  <c r="CE48" i="8"/>
  <c r="CA50" i="8"/>
  <c r="CE50" i="8"/>
  <c r="CA52" i="8"/>
  <c r="CE52" i="8"/>
  <c r="CA54" i="8"/>
  <c r="CE54" i="8"/>
  <c r="CA56" i="8"/>
  <c r="CE56" i="8"/>
  <c r="CA58" i="8"/>
  <c r="CE58" i="8"/>
  <c r="CA60" i="8"/>
  <c r="CE60" i="8"/>
  <c r="CA62" i="8"/>
  <c r="CE62" i="8"/>
  <c r="CA64" i="8"/>
  <c r="CE64" i="8"/>
  <c r="CA66" i="8"/>
  <c r="CE66" i="8"/>
  <c r="CQ66" i="8"/>
  <c r="CE67" i="8"/>
  <c r="CM67" i="8"/>
  <c r="CL72" i="8"/>
  <c r="CN73" i="8"/>
  <c r="CG73" i="8"/>
  <c r="CC73" i="8"/>
  <c r="CA73" i="8"/>
  <c r="CF73" i="8"/>
  <c r="CO73" i="8"/>
  <c r="CE75" i="8"/>
  <c r="CM75" i="8"/>
  <c r="CL80" i="8"/>
  <c r="CN81" i="8"/>
  <c r="CG81" i="8"/>
  <c r="CC81" i="8"/>
  <c r="CA81" i="8"/>
  <c r="CF81" i="8"/>
  <c r="CO81" i="8"/>
  <c r="CL88" i="8"/>
  <c r="CB89" i="8"/>
  <c r="CM123" i="8"/>
  <c r="CI123" i="8"/>
  <c r="CO123" i="8"/>
  <c r="CK123" i="8"/>
  <c r="CD123" i="8"/>
  <c r="BZ123" i="8"/>
  <c r="CN123" i="8"/>
  <c r="CC123" i="8"/>
  <c r="CJ123" i="8"/>
  <c r="CA123" i="8"/>
  <c r="CL123" i="8"/>
  <c r="CN124" i="8"/>
  <c r="CN125" i="8"/>
  <c r="CO131" i="8"/>
  <c r="CG131" i="8"/>
  <c r="CC131" i="8"/>
  <c r="CQ131" i="8"/>
  <c r="CM131" i="8"/>
  <c r="CE131" i="8"/>
  <c r="CL131" i="8"/>
  <c r="CP131" i="8"/>
  <c r="CD131" i="8"/>
  <c r="CE135" i="8"/>
  <c r="CE139" i="8"/>
  <c r="CQ144" i="8"/>
  <c r="CM144" i="8"/>
  <c r="CE144" i="8"/>
  <c r="CL144" i="8"/>
  <c r="CC144" i="8"/>
  <c r="CO144" i="8"/>
  <c r="CF144" i="8"/>
  <c r="CD144" i="8"/>
  <c r="CN144" i="8"/>
  <c r="CP144" i="8"/>
  <c r="CG146" i="8"/>
  <c r="CK156" i="8"/>
  <c r="CL160" i="8"/>
  <c r="CK160" i="8"/>
  <c r="CL168" i="8"/>
  <c r="CB168" i="8"/>
  <c r="CA68" i="8"/>
  <c r="CE68" i="8"/>
  <c r="CA70" i="8"/>
  <c r="CE70" i="8"/>
  <c r="CA72" i="8"/>
  <c r="CE72" i="8"/>
  <c r="CA74" i="8"/>
  <c r="CE74" i="8"/>
  <c r="CA76" i="8"/>
  <c r="CE76" i="8"/>
  <c r="CA78" i="8"/>
  <c r="CE78" i="8"/>
  <c r="CA80" i="8"/>
  <c r="CE80" i="8"/>
  <c r="CA82" i="8"/>
  <c r="CE82" i="8"/>
  <c r="CC83" i="8"/>
  <c r="CG83" i="8"/>
  <c r="CN83" i="8"/>
  <c r="CA84" i="8"/>
  <c r="CE84" i="8"/>
  <c r="CC85" i="8"/>
  <c r="CG85" i="8"/>
  <c r="CN85" i="8"/>
  <c r="CA86" i="8"/>
  <c r="CE86" i="8"/>
  <c r="CC87" i="8"/>
  <c r="CG87" i="8"/>
  <c r="CN87" i="8"/>
  <c r="CA88" i="8"/>
  <c r="CE88" i="8"/>
  <c r="CC89" i="8"/>
  <c r="CG89" i="8"/>
  <c r="CN89" i="8"/>
  <c r="B112" i="8"/>
  <c r="CM109" i="8"/>
  <c r="CC109" i="8"/>
  <c r="BY109" i="8"/>
  <c r="CB109" i="8"/>
  <c r="CN109" i="8"/>
  <c r="CG111" i="8"/>
  <c r="CM111" i="8"/>
  <c r="CG116" i="8"/>
  <c r="CB141" i="8"/>
  <c r="CQ143" i="8"/>
  <c r="CM143" i="8"/>
  <c r="CE143" i="8"/>
  <c r="CL143" i="8"/>
  <c r="CC143" i="8"/>
  <c r="CO143" i="8"/>
  <c r="CF143" i="8"/>
  <c r="CG143" i="8"/>
  <c r="CB145" i="8"/>
  <c r="CQ147" i="8"/>
  <c r="CM147" i="8"/>
  <c r="CE147" i="8"/>
  <c r="CL147" i="8"/>
  <c r="CC147" i="8"/>
  <c r="CO147" i="8"/>
  <c r="CF147" i="8"/>
  <c r="CG147" i="8"/>
  <c r="CB149" i="8"/>
  <c r="D151" i="8"/>
  <c r="C151" i="8" s="1"/>
  <c r="CA83" i="8"/>
  <c r="CE83" i="8"/>
  <c r="CA85" i="8"/>
  <c r="CE85" i="8"/>
  <c r="CA87" i="8"/>
  <c r="CE87" i="8"/>
  <c r="CA89" i="8"/>
  <c r="CE89" i="8"/>
  <c r="CO111" i="8"/>
  <c r="CE111" i="8"/>
  <c r="CA111" i="8"/>
  <c r="CD111" i="8"/>
  <c r="CP111" i="8"/>
  <c r="CO116" i="8"/>
  <c r="CK116" i="8"/>
  <c r="CE116" i="8"/>
  <c r="CA116" i="8"/>
  <c r="CD116" i="8"/>
  <c r="CQ116" i="8"/>
  <c r="B118" i="8"/>
  <c r="CO133" i="8"/>
  <c r="CG133" i="8"/>
  <c r="CC133" i="8"/>
  <c r="CQ133" i="8"/>
  <c r="CM133" i="8"/>
  <c r="CE133" i="8"/>
  <c r="CD133" i="8"/>
  <c r="CP133" i="8"/>
  <c r="CP137" i="8"/>
  <c r="CL137" i="8"/>
  <c r="CD137" i="8"/>
  <c r="CM137" i="8"/>
  <c r="CC137" i="8"/>
  <c r="CO137" i="8"/>
  <c r="CF137" i="8"/>
  <c r="CE137" i="8"/>
  <c r="CP138" i="8"/>
  <c r="CL138" i="8"/>
  <c r="CD138" i="8"/>
  <c r="CQ138" i="8"/>
  <c r="CG138" i="8"/>
  <c r="CB138" i="8"/>
  <c r="CN138" i="8"/>
  <c r="CE138" i="8"/>
  <c r="CF138" i="8"/>
  <c r="CQ141" i="8"/>
  <c r="CM141" i="8"/>
  <c r="CE141" i="8"/>
  <c r="CL141" i="8"/>
  <c r="CC141" i="8"/>
  <c r="CO141" i="8"/>
  <c r="CF141" i="8"/>
  <c r="CG141" i="8"/>
  <c r="CB143" i="8"/>
  <c r="CP143" i="8"/>
  <c r="CQ145" i="8"/>
  <c r="CM145" i="8"/>
  <c r="CE145" i="8"/>
  <c r="CL145" i="8"/>
  <c r="CC145" i="8"/>
  <c r="CO145" i="8"/>
  <c r="CF145" i="8"/>
  <c r="CG145" i="8"/>
  <c r="CB147" i="8"/>
  <c r="CP147" i="8"/>
  <c r="CQ149" i="8"/>
  <c r="CM149" i="8"/>
  <c r="CE149" i="8"/>
  <c r="CL149" i="8"/>
  <c r="CC149" i="8"/>
  <c r="CO149" i="8"/>
  <c r="CF149" i="8"/>
  <c r="CG149" i="8"/>
  <c r="CE110" i="8"/>
  <c r="CK110" i="8"/>
  <c r="CC117" i="8"/>
  <c r="CG117" i="8"/>
  <c r="CM117" i="8"/>
  <c r="CA207" i="8"/>
  <c r="M207" i="8" s="1"/>
  <c r="CN101" i="8" l="1"/>
  <c r="CK168" i="8"/>
  <c r="CA170" i="8"/>
  <c r="AJ170" i="8" s="1"/>
  <c r="CB160" i="8"/>
  <c r="AJ160" i="8" s="1"/>
  <c r="CE136" i="8"/>
  <c r="X110" i="8"/>
  <c r="CL162" i="8"/>
  <c r="CL136" i="8"/>
  <c r="U117" i="8"/>
  <c r="AA14" i="8"/>
  <c r="CA162" i="8"/>
  <c r="AJ162" i="8" s="1"/>
  <c r="CP136" i="8"/>
  <c r="CB156" i="8"/>
  <c r="AJ156" i="8" s="1"/>
  <c r="CL156" i="8"/>
  <c r="CF99" i="8"/>
  <c r="CC103" i="8"/>
  <c r="AT61" i="8"/>
  <c r="CC101" i="8"/>
  <c r="AV101" i="8" s="1"/>
  <c r="CO101" i="8"/>
  <c r="CN143" i="8"/>
  <c r="CD143" i="8"/>
  <c r="CK103" i="8"/>
  <c r="CD99" i="8"/>
  <c r="CE103" i="8"/>
  <c r="AA12" i="8"/>
  <c r="CA101" i="8"/>
  <c r="V202" i="8"/>
  <c r="AU147" i="8"/>
  <c r="CM101" i="8"/>
  <c r="AU143" i="8"/>
  <c r="AU133" i="8"/>
  <c r="AT86" i="8"/>
  <c r="AT80" i="8"/>
  <c r="AT76" i="8"/>
  <c r="AT72" i="8"/>
  <c r="AT68" i="8"/>
  <c r="AU144" i="8"/>
  <c r="AU131" i="8"/>
  <c r="AT81" i="8"/>
  <c r="AT64" i="8"/>
  <c r="AT60" i="8"/>
  <c r="AT56" i="8"/>
  <c r="AT52" i="8"/>
  <c r="AT48" i="8"/>
  <c r="AJ163" i="8"/>
  <c r="AJ159" i="8"/>
  <c r="AU135" i="8"/>
  <c r="AV100" i="8"/>
  <c r="AT63" i="8"/>
  <c r="AT44" i="8"/>
  <c r="AT36" i="8"/>
  <c r="CK170" i="8"/>
  <c r="CK158" i="8"/>
  <c r="AT67" i="8"/>
  <c r="AU137" i="8"/>
  <c r="AT82" i="8"/>
  <c r="AT78" i="8"/>
  <c r="AT74" i="8"/>
  <c r="AT70" i="8"/>
  <c r="AB123" i="8"/>
  <c r="AT66" i="8"/>
  <c r="AT62" i="8"/>
  <c r="AT58" i="8"/>
  <c r="AT54" i="8"/>
  <c r="AT50" i="8"/>
  <c r="AU146" i="8"/>
  <c r="AT71" i="8"/>
  <c r="AT51" i="8"/>
  <c r="AV97" i="8"/>
  <c r="AV98" i="8"/>
  <c r="AT65" i="8"/>
  <c r="AT55" i="8"/>
  <c r="AT40" i="8"/>
  <c r="AT53" i="8"/>
  <c r="V201" i="8"/>
  <c r="CO102" i="8"/>
  <c r="CC102" i="8"/>
  <c r="AV102" i="8" s="1"/>
  <c r="CO99" i="8"/>
  <c r="CM99" i="8"/>
  <c r="CA99" i="8"/>
  <c r="CO138" i="8"/>
  <c r="CC138" i="8"/>
  <c r="AU138" i="8" s="1"/>
  <c r="CM138" i="8"/>
  <c r="CM103" i="8"/>
  <c r="CA103" i="8"/>
  <c r="CO103" i="8"/>
  <c r="AU139" i="8"/>
  <c r="AA15" i="8"/>
  <c r="AT57" i="8"/>
  <c r="U116" i="8"/>
  <c r="AT87" i="8"/>
  <c r="AT83" i="8"/>
  <c r="AU141" i="8"/>
  <c r="AT84" i="8"/>
  <c r="AT73" i="8"/>
  <c r="AU150" i="8"/>
  <c r="AT47" i="8"/>
  <c r="AT43" i="8"/>
  <c r="AT39" i="8"/>
  <c r="AJ169" i="8"/>
  <c r="AJ157" i="8"/>
  <c r="AU132" i="8"/>
  <c r="AT46" i="8"/>
  <c r="AT38" i="8"/>
  <c r="AA13" i="8"/>
  <c r="AA11" i="8"/>
  <c r="AJ161" i="8"/>
  <c r="C140" i="8"/>
  <c r="AU136" i="8"/>
  <c r="AU145" i="8"/>
  <c r="AB124" i="8"/>
  <c r="CO95" i="8"/>
  <c r="CK95" i="8"/>
  <c r="CC95" i="8"/>
  <c r="CM95" i="8"/>
  <c r="CE95" i="8"/>
  <c r="CA95" i="8"/>
  <c r="C104" i="8"/>
  <c r="CN95" i="8"/>
  <c r="CB95" i="8"/>
  <c r="CP95" i="8"/>
  <c r="CD95" i="8"/>
  <c r="CF95" i="8"/>
  <c r="CL95" i="8"/>
  <c r="AT75" i="8"/>
  <c r="AT77" i="8"/>
  <c r="AT35" i="8"/>
  <c r="A236" i="8"/>
  <c r="CO130" i="8"/>
  <c r="CG130" i="8"/>
  <c r="CC130" i="8"/>
  <c r="CQ130" i="8"/>
  <c r="CM130" i="8"/>
  <c r="CE130" i="8"/>
  <c r="CN130" i="8"/>
  <c r="CB130" i="8"/>
  <c r="CF130" i="8"/>
  <c r="CD130" i="8"/>
  <c r="CL130" i="8"/>
  <c r="CP130" i="8"/>
  <c r="CP96" i="8"/>
  <c r="CL96" i="8"/>
  <c r="CD96" i="8"/>
  <c r="CN96" i="8"/>
  <c r="CF96" i="8"/>
  <c r="CB96" i="8"/>
  <c r="CO96" i="8"/>
  <c r="CC96" i="8"/>
  <c r="CE96" i="8"/>
  <c r="CK96" i="8"/>
  <c r="CA96" i="8"/>
  <c r="CM96" i="8"/>
  <c r="AT69" i="8"/>
  <c r="X111" i="8"/>
  <c r="AT89" i="8"/>
  <c r="AT85" i="8"/>
  <c r="AU149" i="8"/>
  <c r="X109" i="8"/>
  <c r="AT88" i="8"/>
  <c r="AB125" i="8"/>
  <c r="AU134" i="8"/>
  <c r="AT59" i="8"/>
  <c r="AT45" i="8"/>
  <c r="AT41" i="8"/>
  <c r="AT37" i="8"/>
  <c r="AU142" i="8"/>
  <c r="AT79" i="8"/>
  <c r="AT42" i="8"/>
  <c r="AU148" i="8"/>
  <c r="AT49" i="8"/>
  <c r="AV103" i="8" l="1"/>
  <c r="AV99" i="8"/>
  <c r="AU130" i="8"/>
  <c r="B236" i="8"/>
  <c r="AV96" i="8"/>
  <c r="AV95" i="8"/>
  <c r="B211" i="4" l="1"/>
  <c r="B207" i="4"/>
  <c r="B206" i="4"/>
  <c r="CB206" i="4" s="1"/>
  <c r="C202" i="4"/>
  <c r="C201" i="4"/>
  <c r="CB201" i="4" s="1"/>
  <c r="C200" i="4"/>
  <c r="H196" i="4"/>
  <c r="C196" i="4"/>
  <c r="H195" i="4"/>
  <c r="C195" i="4"/>
  <c r="H194" i="4"/>
  <c r="C194" i="4"/>
  <c r="H193" i="4"/>
  <c r="C193" i="4"/>
  <c r="F189" i="4"/>
  <c r="B189" i="4"/>
  <c r="F188" i="4"/>
  <c r="B188" i="4"/>
  <c r="F187" i="4"/>
  <c r="B187" i="4"/>
  <c r="E183" i="4"/>
  <c r="B183" i="4"/>
  <c r="E182" i="4"/>
  <c r="B182" i="4"/>
  <c r="E178" i="4"/>
  <c r="B178" i="4"/>
  <c r="E177" i="4"/>
  <c r="B177" i="4"/>
  <c r="E176" i="4"/>
  <c r="B176" i="4"/>
  <c r="E175" i="4"/>
  <c r="B175" i="4"/>
  <c r="D170" i="4"/>
  <c r="C170" i="4"/>
  <c r="D169" i="4"/>
  <c r="C169" i="4"/>
  <c r="D168" i="4"/>
  <c r="C168" i="4"/>
  <c r="E163" i="4"/>
  <c r="D163" i="4"/>
  <c r="E162" i="4"/>
  <c r="D162" i="4"/>
  <c r="E161" i="4"/>
  <c r="D161" i="4"/>
  <c r="E160" i="4"/>
  <c r="D160" i="4"/>
  <c r="E159" i="4"/>
  <c r="D159" i="4"/>
  <c r="E158" i="4"/>
  <c r="D158" i="4"/>
  <c r="E157" i="4"/>
  <c r="D157" i="4"/>
  <c r="E156" i="4"/>
  <c r="D156" i="4"/>
  <c r="AS151" i="4"/>
  <c r="AR151" i="4"/>
  <c r="AQ151" i="4"/>
  <c r="AP151" i="4"/>
  <c r="AO151" i="4"/>
  <c r="AN151" i="4"/>
  <c r="AM151" i="4"/>
  <c r="AL151" i="4"/>
  <c r="AK151" i="4"/>
  <c r="AJ151" i="4"/>
  <c r="AI151" i="4"/>
  <c r="AH151" i="4"/>
  <c r="AG151" i="4"/>
  <c r="AF151" i="4"/>
  <c r="AE151" i="4"/>
  <c r="AD151" i="4"/>
  <c r="AC151" i="4"/>
  <c r="AB151" i="4"/>
  <c r="AA151" i="4"/>
  <c r="Z151" i="4"/>
  <c r="Y151" i="4"/>
  <c r="X151" i="4"/>
  <c r="W151" i="4"/>
  <c r="V151" i="4"/>
  <c r="U151" i="4"/>
  <c r="T151" i="4"/>
  <c r="S151" i="4"/>
  <c r="R151" i="4"/>
  <c r="Q151" i="4"/>
  <c r="P151" i="4"/>
  <c r="O151" i="4"/>
  <c r="N151" i="4"/>
  <c r="M151" i="4"/>
  <c r="L151" i="4"/>
  <c r="K151" i="4"/>
  <c r="J151" i="4"/>
  <c r="I151" i="4"/>
  <c r="H151" i="4"/>
  <c r="G151" i="4"/>
  <c r="F151" i="4"/>
  <c r="E150" i="4"/>
  <c r="D150" i="4"/>
  <c r="E149" i="4"/>
  <c r="D149" i="4"/>
  <c r="E148" i="4"/>
  <c r="C148" i="4" s="1"/>
  <c r="D148" i="4"/>
  <c r="E147" i="4"/>
  <c r="D147" i="4"/>
  <c r="C147" i="4"/>
  <c r="CL147" i="4" s="1"/>
  <c r="E146" i="4"/>
  <c r="D146" i="4"/>
  <c r="C146" i="4"/>
  <c r="CC146" i="4" s="1"/>
  <c r="E145" i="4"/>
  <c r="D145" i="4"/>
  <c r="E144" i="4"/>
  <c r="D144" i="4"/>
  <c r="E143" i="4"/>
  <c r="D143" i="4"/>
  <c r="C143" i="4" s="1"/>
  <c r="CL143" i="4" s="1"/>
  <c r="E142" i="4"/>
  <c r="D142" i="4"/>
  <c r="C142" i="4" s="1"/>
  <c r="CC142" i="4" s="1"/>
  <c r="E141" i="4"/>
  <c r="D141" i="4"/>
  <c r="AS140" i="4"/>
  <c r="AR140" i="4"/>
  <c r="AQ140" i="4"/>
  <c r="AP140" i="4"/>
  <c r="AO140" i="4"/>
  <c r="AN140" i="4"/>
  <c r="AM140" i="4"/>
  <c r="AL140" i="4"/>
  <c r="AK140" i="4"/>
  <c r="AJ140" i="4"/>
  <c r="AI140" i="4"/>
  <c r="AH140" i="4"/>
  <c r="AG140" i="4"/>
  <c r="AF140" i="4"/>
  <c r="AE140" i="4"/>
  <c r="AD140" i="4"/>
  <c r="AC140" i="4"/>
  <c r="AB140" i="4"/>
  <c r="AA140" i="4"/>
  <c r="Z140" i="4"/>
  <c r="Y140" i="4"/>
  <c r="X140" i="4"/>
  <c r="W140" i="4"/>
  <c r="V140" i="4"/>
  <c r="U140" i="4"/>
  <c r="T140" i="4"/>
  <c r="S140" i="4"/>
  <c r="R140" i="4"/>
  <c r="Q140" i="4"/>
  <c r="P140" i="4"/>
  <c r="O140" i="4"/>
  <c r="N140" i="4"/>
  <c r="M140" i="4"/>
  <c r="L140" i="4"/>
  <c r="K140" i="4"/>
  <c r="J140" i="4"/>
  <c r="I140" i="4"/>
  <c r="H140" i="4"/>
  <c r="G140" i="4"/>
  <c r="F140" i="4"/>
  <c r="E139" i="4"/>
  <c r="D139" i="4"/>
  <c r="C139" i="4" s="1"/>
  <c r="CM139" i="4" s="1"/>
  <c r="E138" i="4"/>
  <c r="D138" i="4"/>
  <c r="C138" i="4" s="1"/>
  <c r="CN138" i="4" s="1"/>
  <c r="E137" i="4"/>
  <c r="D137" i="4"/>
  <c r="E136" i="4"/>
  <c r="D136" i="4"/>
  <c r="E135" i="4"/>
  <c r="D135" i="4"/>
  <c r="C135" i="4" s="1"/>
  <c r="CM135" i="4" s="1"/>
  <c r="E134" i="4"/>
  <c r="D134" i="4"/>
  <c r="E133" i="4"/>
  <c r="D133" i="4"/>
  <c r="C133" i="4" s="1"/>
  <c r="E132" i="4"/>
  <c r="D132" i="4"/>
  <c r="C132" i="4" s="1"/>
  <c r="CM132" i="4" s="1"/>
  <c r="E131" i="4"/>
  <c r="D131" i="4"/>
  <c r="C131" i="4" s="1"/>
  <c r="CQ131" i="4" s="1"/>
  <c r="E130" i="4"/>
  <c r="D130" i="4"/>
  <c r="CK125" i="4"/>
  <c r="B125" i="4"/>
  <c r="CE125" i="4" s="1"/>
  <c r="B124" i="4"/>
  <c r="CP124" i="4" s="1"/>
  <c r="B123" i="4"/>
  <c r="CC123" i="4" s="1"/>
  <c r="T118" i="4"/>
  <c r="S118" i="4"/>
  <c r="R118" i="4"/>
  <c r="Q118" i="4"/>
  <c r="P118" i="4"/>
  <c r="O118" i="4"/>
  <c r="N118" i="4"/>
  <c r="M118" i="4"/>
  <c r="L118" i="4"/>
  <c r="K118" i="4"/>
  <c r="J118" i="4"/>
  <c r="I118" i="4"/>
  <c r="H118" i="4"/>
  <c r="G118" i="4"/>
  <c r="F118" i="4"/>
  <c r="E118" i="4"/>
  <c r="D118" i="4"/>
  <c r="C118" i="4"/>
  <c r="CL117" i="4"/>
  <c r="CK117" i="4"/>
  <c r="CB117" i="4"/>
  <c r="B117" i="4"/>
  <c r="CL116" i="4"/>
  <c r="CB116" i="4"/>
  <c r="B116" i="4"/>
  <c r="CE116" i="4" s="1"/>
  <c r="W112" i="4"/>
  <c r="V112" i="4"/>
  <c r="U112" i="4"/>
  <c r="T112" i="4"/>
  <c r="S112" i="4"/>
  <c r="R112" i="4"/>
  <c r="Q112" i="4"/>
  <c r="P112" i="4"/>
  <c r="O112" i="4"/>
  <c r="N112" i="4"/>
  <c r="M112" i="4"/>
  <c r="L112" i="4"/>
  <c r="K112" i="4"/>
  <c r="J112" i="4"/>
  <c r="I112" i="4"/>
  <c r="H112" i="4"/>
  <c r="G112" i="4"/>
  <c r="F112" i="4"/>
  <c r="E112" i="4"/>
  <c r="D112" i="4"/>
  <c r="C112" i="4"/>
  <c r="CQ111" i="4"/>
  <c r="CL111" i="4"/>
  <c r="CK111" i="4"/>
  <c r="CC111" i="4"/>
  <c r="CB111" i="4"/>
  <c r="B111" i="4"/>
  <c r="CM111" i="4" s="1"/>
  <c r="CJ110" i="4"/>
  <c r="CI110" i="4"/>
  <c r="CA110" i="4"/>
  <c r="BZ110" i="4"/>
  <c r="B110" i="4"/>
  <c r="CD110" i="4" s="1"/>
  <c r="CJ109" i="4"/>
  <c r="CI109" i="4"/>
  <c r="CA109" i="4"/>
  <c r="BZ109" i="4"/>
  <c r="B109" i="4"/>
  <c r="CO109" i="4" s="1"/>
  <c r="AU104" i="4"/>
  <c r="AT104" i="4"/>
  <c r="AS104" i="4"/>
  <c r="AR104" i="4"/>
  <c r="AQ104" i="4"/>
  <c r="AP104" i="4"/>
  <c r="AO104" i="4"/>
  <c r="AN104" i="4"/>
  <c r="AM104" i="4"/>
  <c r="AL104" i="4"/>
  <c r="AK104" i="4"/>
  <c r="AJ104" i="4"/>
  <c r="AI104" i="4"/>
  <c r="AH104" i="4"/>
  <c r="AG104" i="4"/>
  <c r="AF104" i="4"/>
  <c r="AE104" i="4"/>
  <c r="AD104" i="4"/>
  <c r="AC104" i="4"/>
  <c r="AB104" i="4"/>
  <c r="AA104" i="4"/>
  <c r="Z104" i="4"/>
  <c r="Y104" i="4"/>
  <c r="X104" i="4"/>
  <c r="W104" i="4"/>
  <c r="V104" i="4"/>
  <c r="U104" i="4"/>
  <c r="T104" i="4"/>
  <c r="S104" i="4"/>
  <c r="R104" i="4"/>
  <c r="Q104" i="4"/>
  <c r="P104" i="4"/>
  <c r="O104" i="4"/>
  <c r="N104" i="4"/>
  <c r="M104" i="4"/>
  <c r="L104" i="4"/>
  <c r="K104" i="4"/>
  <c r="J104" i="4"/>
  <c r="I104" i="4"/>
  <c r="H104" i="4"/>
  <c r="G104" i="4"/>
  <c r="F104" i="4"/>
  <c r="E103" i="4"/>
  <c r="D103" i="4"/>
  <c r="E102" i="4"/>
  <c r="D102" i="4"/>
  <c r="C102" i="4" s="1"/>
  <c r="CD102" i="4" s="1"/>
  <c r="E101" i="4"/>
  <c r="D101" i="4"/>
  <c r="E100" i="4"/>
  <c r="D100" i="4"/>
  <c r="C100" i="4" s="1"/>
  <c r="E99" i="4"/>
  <c r="D99" i="4"/>
  <c r="E98" i="4"/>
  <c r="D98" i="4"/>
  <c r="E97" i="4"/>
  <c r="D97" i="4"/>
  <c r="E96" i="4"/>
  <c r="C96" i="4" s="1"/>
  <c r="CD96" i="4" s="1"/>
  <c r="E95" i="4"/>
  <c r="D95" i="4"/>
  <c r="AS90" i="4"/>
  <c r="AR90" i="4"/>
  <c r="AQ90" i="4"/>
  <c r="AP90" i="4"/>
  <c r="AO90" i="4"/>
  <c r="AN90" i="4"/>
  <c r="AM90" i="4"/>
  <c r="AL90" i="4"/>
  <c r="AK90" i="4"/>
  <c r="AJ90" i="4"/>
  <c r="AI90" i="4"/>
  <c r="AH90" i="4"/>
  <c r="AG90" i="4"/>
  <c r="AF90" i="4"/>
  <c r="AD90" i="4"/>
  <c r="AC90" i="4"/>
  <c r="AB90" i="4"/>
  <c r="AA90" i="4"/>
  <c r="Y90" i="4"/>
  <c r="X90" i="4"/>
  <c r="W90" i="4"/>
  <c r="V90" i="4"/>
  <c r="U90" i="4"/>
  <c r="T90" i="4"/>
  <c r="S90" i="4"/>
  <c r="R90" i="4"/>
  <c r="Q90" i="4"/>
  <c r="P90" i="4"/>
  <c r="O90" i="4"/>
  <c r="N90" i="4"/>
  <c r="M90" i="4"/>
  <c r="L90" i="4"/>
  <c r="K90" i="4"/>
  <c r="J90" i="4"/>
  <c r="I90" i="4"/>
  <c r="H90" i="4"/>
  <c r="G90" i="4"/>
  <c r="F90" i="4"/>
  <c r="E90" i="4"/>
  <c r="D90" i="4"/>
  <c r="C90" i="4"/>
  <c r="B90" i="4" s="1"/>
  <c r="AE89" i="4"/>
  <c r="Z89" i="4"/>
  <c r="B89" i="4"/>
  <c r="CE89" i="4" s="1"/>
  <c r="AE88" i="4"/>
  <c r="Z88" i="4"/>
  <c r="B88" i="4"/>
  <c r="CP88" i="4" s="1"/>
  <c r="AE87" i="4"/>
  <c r="Z87" i="4"/>
  <c r="B87" i="4"/>
  <c r="CO87" i="4" s="1"/>
  <c r="AE86" i="4"/>
  <c r="Z86" i="4"/>
  <c r="B86" i="4"/>
  <c r="CQ86" i="4" s="1"/>
  <c r="AE85" i="4"/>
  <c r="Z85" i="4"/>
  <c r="B85" i="4"/>
  <c r="CO85" i="4" s="1"/>
  <c r="CP84" i="4"/>
  <c r="AE84" i="4"/>
  <c r="CL84" i="4" s="1"/>
  <c r="Z84" i="4"/>
  <c r="CB84" i="4" s="1"/>
  <c r="B84" i="4"/>
  <c r="CE84" i="4" s="1"/>
  <c r="AE83" i="4"/>
  <c r="Z83" i="4"/>
  <c r="B83" i="4"/>
  <c r="CQ83" i="4" s="1"/>
  <c r="CK82" i="4"/>
  <c r="AE82" i="4"/>
  <c r="Z82" i="4"/>
  <c r="CL82" i="4" s="1"/>
  <c r="B82" i="4"/>
  <c r="AE81" i="4"/>
  <c r="Z81" i="4"/>
  <c r="B81" i="4"/>
  <c r="CK81" i="4" s="1"/>
  <c r="AE80" i="4"/>
  <c r="Z80" i="4"/>
  <c r="B80" i="4"/>
  <c r="CM80" i="4" s="1"/>
  <c r="AE79" i="4"/>
  <c r="Z79" i="4"/>
  <c r="B79" i="4"/>
  <c r="CM79" i="4" s="1"/>
  <c r="AE78" i="4"/>
  <c r="Z78" i="4"/>
  <c r="B78" i="4"/>
  <c r="CA78" i="4" s="1"/>
  <c r="CG77" i="4"/>
  <c r="AE77" i="4"/>
  <c r="Z77" i="4"/>
  <c r="B77" i="4"/>
  <c r="CN77" i="4" s="1"/>
  <c r="AE76" i="4"/>
  <c r="Z76" i="4"/>
  <c r="B76" i="4"/>
  <c r="CD76" i="4" s="1"/>
  <c r="CO75" i="4"/>
  <c r="CN75" i="4"/>
  <c r="CM75" i="4"/>
  <c r="CG75" i="4"/>
  <c r="AE75" i="4"/>
  <c r="Z75" i="4"/>
  <c r="B75" i="4"/>
  <c r="CP75" i="4" s="1"/>
  <c r="AE74" i="4"/>
  <c r="Z74" i="4"/>
  <c r="B74" i="4"/>
  <c r="CQ74" i="4" s="1"/>
  <c r="AE73" i="4"/>
  <c r="Z73" i="4"/>
  <c r="B73" i="4"/>
  <c r="CQ73" i="4" s="1"/>
  <c r="AE72" i="4"/>
  <c r="Z72" i="4"/>
  <c r="B72" i="4"/>
  <c r="CP72" i="4" s="1"/>
  <c r="CQ71" i="4"/>
  <c r="CK71" i="4"/>
  <c r="AE71" i="4"/>
  <c r="Z71" i="4"/>
  <c r="B71" i="4"/>
  <c r="CM71" i="4" s="1"/>
  <c r="AE70" i="4"/>
  <c r="Z70" i="4"/>
  <c r="B70" i="4"/>
  <c r="AE69" i="4"/>
  <c r="Z69" i="4"/>
  <c r="B69" i="4"/>
  <c r="CN69" i="4" s="1"/>
  <c r="AE68" i="4"/>
  <c r="Z68" i="4"/>
  <c r="B68" i="4"/>
  <c r="CQ68" i="4" s="1"/>
  <c r="CQ67" i="4"/>
  <c r="CN67" i="4"/>
  <c r="AE67" i="4"/>
  <c r="Z67" i="4"/>
  <c r="B67" i="4"/>
  <c r="CK67" i="4" s="1"/>
  <c r="AE66" i="4"/>
  <c r="Z66" i="4"/>
  <c r="B66" i="4"/>
  <c r="CF66" i="4" s="1"/>
  <c r="AE65" i="4"/>
  <c r="Z65" i="4"/>
  <c r="B65" i="4"/>
  <c r="CP65" i="4" s="1"/>
  <c r="AE64" i="4"/>
  <c r="Z64" i="4"/>
  <c r="B64" i="4"/>
  <c r="CP64" i="4" s="1"/>
  <c r="CN63" i="4"/>
  <c r="CF63" i="4"/>
  <c r="AE63" i="4"/>
  <c r="Z63" i="4"/>
  <c r="B63" i="4"/>
  <c r="CP63" i="4" s="1"/>
  <c r="AE62" i="4"/>
  <c r="Z62" i="4"/>
  <c r="B62" i="4"/>
  <c r="CQ62" i="4" s="1"/>
  <c r="AE61" i="4"/>
  <c r="Z61" i="4"/>
  <c r="B61" i="4"/>
  <c r="CP61" i="4" s="1"/>
  <c r="AE60" i="4"/>
  <c r="Z60" i="4"/>
  <c r="B60" i="4"/>
  <c r="CQ60" i="4" s="1"/>
  <c r="CQ59" i="4"/>
  <c r="CO59" i="4"/>
  <c r="AE59" i="4"/>
  <c r="Z59" i="4"/>
  <c r="B59" i="4"/>
  <c r="CP59" i="4" s="1"/>
  <c r="AE58" i="4"/>
  <c r="Z58" i="4"/>
  <c r="B58" i="4"/>
  <c r="CF58" i="4" s="1"/>
  <c r="AE57" i="4"/>
  <c r="Z57" i="4"/>
  <c r="B57" i="4"/>
  <c r="CP57" i="4" s="1"/>
  <c r="AE56" i="4"/>
  <c r="Z56" i="4"/>
  <c r="B56" i="4"/>
  <c r="CP56" i="4" s="1"/>
  <c r="CN55" i="4"/>
  <c r="CF55" i="4"/>
  <c r="AE55" i="4"/>
  <c r="Z55" i="4"/>
  <c r="CB55" i="4" s="1"/>
  <c r="B55" i="4"/>
  <c r="CP55" i="4" s="1"/>
  <c r="AE54" i="4"/>
  <c r="Z54" i="4"/>
  <c r="B54" i="4"/>
  <c r="CM54" i="4" s="1"/>
  <c r="AE53" i="4"/>
  <c r="Z53" i="4"/>
  <c r="B53" i="4"/>
  <c r="CP53" i="4" s="1"/>
  <c r="AE52" i="4"/>
  <c r="Z52" i="4"/>
  <c r="B52" i="4"/>
  <c r="CK52" i="4" s="1"/>
  <c r="CQ51" i="4"/>
  <c r="CO51" i="4"/>
  <c r="CN51" i="4"/>
  <c r="CK51" i="4"/>
  <c r="CG51" i="4"/>
  <c r="CC51" i="4"/>
  <c r="AE51" i="4"/>
  <c r="Z51" i="4"/>
  <c r="B51" i="4"/>
  <c r="CP51" i="4" s="1"/>
  <c r="AE50" i="4"/>
  <c r="Z50" i="4"/>
  <c r="B50" i="4"/>
  <c r="CD50" i="4" s="1"/>
  <c r="CF49" i="4"/>
  <c r="AE49" i="4"/>
  <c r="CL49" i="4" s="1"/>
  <c r="Z49" i="4"/>
  <c r="B49" i="4"/>
  <c r="CP49" i="4" s="1"/>
  <c r="CP48" i="4"/>
  <c r="CM48" i="4"/>
  <c r="CK48" i="4"/>
  <c r="CD48" i="4"/>
  <c r="AE48" i="4"/>
  <c r="Z48" i="4"/>
  <c r="CL48" i="4" s="1"/>
  <c r="B48" i="4"/>
  <c r="CQ48" i="4" s="1"/>
  <c r="AE47" i="4"/>
  <c r="Z47" i="4"/>
  <c r="B47" i="4"/>
  <c r="CP47" i="4" s="1"/>
  <c r="AE46" i="4"/>
  <c r="Z46" i="4"/>
  <c r="B46" i="4"/>
  <c r="CM46" i="4" s="1"/>
  <c r="AE45" i="4"/>
  <c r="Z45" i="4"/>
  <c r="B45" i="4"/>
  <c r="CP45" i="4" s="1"/>
  <c r="CM44" i="4"/>
  <c r="AE44" i="4"/>
  <c r="Z44" i="4"/>
  <c r="CL44" i="4" s="1"/>
  <c r="B44" i="4"/>
  <c r="CP44" i="4" s="1"/>
  <c r="AE43" i="4"/>
  <c r="Z43" i="4"/>
  <c r="B43" i="4"/>
  <c r="CP43" i="4" s="1"/>
  <c r="AE42" i="4"/>
  <c r="Z42" i="4"/>
  <c r="B42" i="4"/>
  <c r="CQ42" i="4" s="1"/>
  <c r="AE41" i="4"/>
  <c r="Z41" i="4"/>
  <c r="B41" i="4"/>
  <c r="CP41" i="4" s="1"/>
  <c r="AE40" i="4"/>
  <c r="Z40" i="4"/>
  <c r="CL40" i="4" s="1"/>
  <c r="B40" i="4"/>
  <c r="CM40" i="4" s="1"/>
  <c r="CC39" i="4"/>
  <c r="AE39" i="4"/>
  <c r="Z39" i="4"/>
  <c r="B39" i="4"/>
  <c r="CP39" i="4" s="1"/>
  <c r="AE38" i="4"/>
  <c r="Z38" i="4"/>
  <c r="B38" i="4"/>
  <c r="CM38" i="4" s="1"/>
  <c r="CD37" i="4"/>
  <c r="AE37" i="4"/>
  <c r="Z37" i="4"/>
  <c r="B37" i="4"/>
  <c r="CM37" i="4" s="1"/>
  <c r="AE36" i="4"/>
  <c r="Z36" i="4"/>
  <c r="B36" i="4"/>
  <c r="CQ36" i="4" s="1"/>
  <c r="AE35" i="4"/>
  <c r="Z35" i="4"/>
  <c r="B35" i="4"/>
  <c r="CO35" i="4" s="1"/>
  <c r="B29" i="4"/>
  <c r="CM29" i="4" s="1"/>
  <c r="B28" i="4"/>
  <c r="CM28" i="4" s="1"/>
  <c r="E24" i="4"/>
  <c r="D24" i="4"/>
  <c r="C24" i="4"/>
  <c r="B23" i="4"/>
  <c r="B22" i="4"/>
  <c r="B21" i="4"/>
  <c r="B20" i="4"/>
  <c r="B19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5" i="4"/>
  <c r="CN15" i="4" s="1"/>
  <c r="B14" i="4"/>
  <c r="CP14" i="4" s="1"/>
  <c r="B13" i="4"/>
  <c r="CN13" i="4" s="1"/>
  <c r="B12" i="4"/>
  <c r="CP12" i="4" s="1"/>
  <c r="CM11" i="4"/>
  <c r="CE11" i="4"/>
  <c r="CA11" i="4"/>
  <c r="B11" i="4"/>
  <c r="A5" i="4"/>
  <c r="A4" i="4"/>
  <c r="A3" i="4"/>
  <c r="A2" i="4"/>
  <c r="CO45" i="4" l="1"/>
  <c r="CD42" i="4"/>
  <c r="CF60" i="4"/>
  <c r="CL64" i="4"/>
  <c r="CF68" i="4"/>
  <c r="CM81" i="4"/>
  <c r="CE131" i="4"/>
  <c r="CB39" i="4"/>
  <c r="CP60" i="4"/>
  <c r="CF64" i="4"/>
  <c r="CP68" i="4"/>
  <c r="CB86" i="4"/>
  <c r="CL109" i="4"/>
  <c r="C134" i="4"/>
  <c r="CG134" i="4" s="1"/>
  <c r="CB42" i="4"/>
  <c r="C144" i="4"/>
  <c r="CO144" i="4" s="1"/>
  <c r="CM77" i="4"/>
  <c r="CI123" i="4"/>
  <c r="CF135" i="4"/>
  <c r="CB56" i="4"/>
  <c r="CF56" i="4"/>
  <c r="CE52" i="4"/>
  <c r="CK39" i="4"/>
  <c r="CC43" i="4"/>
  <c r="CB50" i="4"/>
  <c r="CG61" i="4"/>
  <c r="CM69" i="4"/>
  <c r="CK74" i="4"/>
  <c r="CL42" i="4"/>
  <c r="CE86" i="4"/>
  <c r="CD74" i="4"/>
  <c r="CQ39" i="4"/>
  <c r="CK43" i="4"/>
  <c r="CF47" i="4"/>
  <c r="CN61" i="4"/>
  <c r="CL66" i="4"/>
  <c r="CM74" i="4"/>
  <c r="CL78" i="4"/>
  <c r="CA87" i="4"/>
  <c r="CB124" i="4"/>
  <c r="C136" i="4"/>
  <c r="CL56" i="4"/>
  <c r="CB74" i="4"/>
  <c r="CP52" i="4"/>
  <c r="CA29" i="4"/>
  <c r="CN43" i="4"/>
  <c r="CG47" i="4"/>
  <c r="CQ50" i="4"/>
  <c r="CO61" i="4"/>
  <c r="CB70" i="4"/>
  <c r="CP74" i="4"/>
  <c r="CF83" i="4"/>
  <c r="CK110" i="4"/>
  <c r="CB68" i="4"/>
  <c r="CL60" i="4"/>
  <c r="CA60" i="4"/>
  <c r="CM52" i="4"/>
  <c r="BY110" i="4"/>
  <c r="CG69" i="4"/>
  <c r="CE13" i="4"/>
  <c r="AE90" i="4"/>
  <c r="CQ43" i="4"/>
  <c r="CK47" i="4"/>
  <c r="CC59" i="4"/>
  <c r="CG45" i="4"/>
  <c r="CC81" i="4"/>
  <c r="CF39" i="4"/>
  <c r="CN49" i="4"/>
  <c r="CF61" i="4"/>
  <c r="CF43" i="4"/>
  <c r="CA15" i="4"/>
  <c r="CN47" i="4"/>
  <c r="CF59" i="4"/>
  <c r="C149" i="4"/>
  <c r="CO149" i="4" s="1"/>
  <c r="CA85" i="4"/>
  <c r="CB64" i="4"/>
  <c r="CB47" i="4"/>
  <c r="CL58" i="4"/>
  <c r="CN39" i="4"/>
  <c r="CM15" i="4"/>
  <c r="CD40" i="4"/>
  <c r="CO47" i="4"/>
  <c r="CG59" i="4"/>
  <c r="CL62" i="4"/>
  <c r="CC67" i="4"/>
  <c r="CL75" i="4"/>
  <c r="CO102" i="4"/>
  <c r="CL45" i="4"/>
  <c r="C150" i="4"/>
  <c r="CC150" i="4" s="1"/>
  <c r="CO96" i="4"/>
  <c r="CL74" i="4"/>
  <c r="CC47" i="4"/>
  <c r="B16" i="4"/>
  <c r="CK40" i="4"/>
  <c r="CQ47" i="4"/>
  <c r="CK59" i="4"/>
  <c r="CF62" i="4"/>
  <c r="CG67" i="4"/>
  <c r="CD75" i="4"/>
  <c r="CE111" i="4"/>
  <c r="CB41" i="4"/>
  <c r="CA68" i="4"/>
  <c r="CP40" i="4"/>
  <c r="CE44" i="4"/>
  <c r="CF51" i="4"/>
  <c r="CN59" i="4"/>
  <c r="CF71" i="4"/>
  <c r="CF75" i="4"/>
  <c r="CQ136" i="4"/>
  <c r="CG136" i="4"/>
  <c r="CN136" i="4"/>
  <c r="CL28" i="4"/>
  <c r="CG35" i="4"/>
  <c r="CA13" i="4"/>
  <c r="CN35" i="4"/>
  <c r="CD39" i="4"/>
  <c r="CM39" i="4"/>
  <c r="CE40" i="4"/>
  <c r="CQ40" i="4"/>
  <c r="CG41" i="4"/>
  <c r="CO41" i="4"/>
  <c r="CD43" i="4"/>
  <c r="CM43" i="4"/>
  <c r="CK44" i="4"/>
  <c r="CF45" i="4"/>
  <c r="CN45" i="4"/>
  <c r="CB46" i="4"/>
  <c r="CD49" i="4"/>
  <c r="CM49" i="4"/>
  <c r="CL50" i="4"/>
  <c r="CC53" i="4"/>
  <c r="CK53" i="4"/>
  <c r="CQ53" i="4"/>
  <c r="CD55" i="4"/>
  <c r="CM55" i="4"/>
  <c r="CE56" i="4"/>
  <c r="CQ56" i="4"/>
  <c r="CC57" i="4"/>
  <c r="CK57" i="4"/>
  <c r="CQ57" i="4"/>
  <c r="CA58" i="4"/>
  <c r="CP58" i="4"/>
  <c r="CB62" i="4"/>
  <c r="CD63" i="4"/>
  <c r="CM63" i="4"/>
  <c r="CE64" i="4"/>
  <c r="CQ64" i="4"/>
  <c r="CC65" i="4"/>
  <c r="CK65" i="4"/>
  <c r="CQ65" i="4"/>
  <c r="CA66" i="4"/>
  <c r="CP66" i="4"/>
  <c r="CP70" i="4"/>
  <c r="CA70" i="4"/>
  <c r="CF70" i="4"/>
  <c r="CA72" i="4"/>
  <c r="CQ72" i="4"/>
  <c r="CC73" i="4"/>
  <c r="CN73" i="4"/>
  <c r="CO78" i="4"/>
  <c r="CC79" i="4"/>
  <c r="CN82" i="4"/>
  <c r="CM82" i="4"/>
  <c r="CF82" i="4"/>
  <c r="CP83" i="4"/>
  <c r="CM83" i="4"/>
  <c r="CD83" i="4"/>
  <c r="CO83" i="4"/>
  <c r="CC83" i="4"/>
  <c r="CN83" i="4"/>
  <c r="CE88" i="4"/>
  <c r="CN124" i="4"/>
  <c r="CQ124" i="4"/>
  <c r="CL124" i="4"/>
  <c r="CD124" i="4"/>
  <c r="CO124" i="4"/>
  <c r="CF124" i="4"/>
  <c r="CA124" i="4"/>
  <c r="CM124" i="4"/>
  <c r="CO139" i="4"/>
  <c r="CK201" i="4"/>
  <c r="CL201" i="4"/>
  <c r="CA201" i="4"/>
  <c r="V201" i="4" s="1"/>
  <c r="CD57" i="4"/>
  <c r="CM57" i="4"/>
  <c r="CE58" i="4"/>
  <c r="CQ58" i="4"/>
  <c r="CM65" i="4"/>
  <c r="CE66" i="4"/>
  <c r="CL68" i="4"/>
  <c r="CL70" i="4"/>
  <c r="CE72" i="4"/>
  <c r="CD73" i="4"/>
  <c r="CM76" i="4"/>
  <c r="CQ76" i="4"/>
  <c r="CK76" i="4"/>
  <c r="CP79" i="4"/>
  <c r="CN79" i="4"/>
  <c r="CF79" i="4"/>
  <c r="CD79" i="4"/>
  <c r="CO79" i="4"/>
  <c r="CO132" i="4"/>
  <c r="CG132" i="4"/>
  <c r="CO133" i="4"/>
  <c r="CM133" i="4"/>
  <c r="CQ138" i="4"/>
  <c r="CG138" i="4"/>
  <c r="CA207" i="4"/>
  <c r="CK207" i="4"/>
  <c r="CC41" i="4"/>
  <c r="CK41" i="4"/>
  <c r="CQ41" i="4"/>
  <c r="CD53" i="4"/>
  <c r="CM53" i="4"/>
  <c r="CD65" i="4"/>
  <c r="CQ66" i="4"/>
  <c r="CP73" i="4"/>
  <c r="CO73" i="4"/>
  <c r="CF73" i="4"/>
  <c r="CM13" i="4"/>
  <c r="CE15" i="4"/>
  <c r="B24" i="4"/>
  <c r="CA28" i="4"/>
  <c r="CL29" i="4"/>
  <c r="CC35" i="4"/>
  <c r="CL37" i="4"/>
  <c r="CB38" i="4"/>
  <c r="CG39" i="4"/>
  <c r="CO39" i="4"/>
  <c r="CD41" i="4"/>
  <c r="CM41" i="4"/>
  <c r="CG43" i="4"/>
  <c r="CO43" i="4"/>
  <c r="CC45" i="4"/>
  <c r="CK45" i="4"/>
  <c r="CQ45" i="4"/>
  <c r="CD47" i="4"/>
  <c r="CM47" i="4"/>
  <c r="CE48" i="4"/>
  <c r="CB49" i="4"/>
  <c r="CG49" i="4"/>
  <c r="CO49" i="4"/>
  <c r="CD51" i="4"/>
  <c r="CM51" i="4"/>
  <c r="CF53" i="4"/>
  <c r="CN53" i="4"/>
  <c r="CB54" i="4"/>
  <c r="CG55" i="4"/>
  <c r="CO55" i="4"/>
  <c r="CF57" i="4"/>
  <c r="CN57" i="4"/>
  <c r="CB58" i="4"/>
  <c r="CD59" i="4"/>
  <c r="CM59" i="4"/>
  <c r="CE60" i="4"/>
  <c r="CC61" i="4"/>
  <c r="CK61" i="4"/>
  <c r="CQ61" i="4"/>
  <c r="CA62" i="4"/>
  <c r="CP62" i="4"/>
  <c r="CG63" i="4"/>
  <c r="CO63" i="4"/>
  <c r="CF65" i="4"/>
  <c r="CN65" i="4"/>
  <c r="CB66" i="4"/>
  <c r="CP67" i="4"/>
  <c r="CM67" i="4"/>
  <c r="CD67" i="4"/>
  <c r="CF67" i="4"/>
  <c r="CO67" i="4"/>
  <c r="CD69" i="4"/>
  <c r="CQ70" i="4"/>
  <c r="CC71" i="4"/>
  <c r="CB72" i="4"/>
  <c r="CF72" i="4"/>
  <c r="CG73" i="4"/>
  <c r="CE74" i="4"/>
  <c r="CB75" i="4"/>
  <c r="CL76" i="4"/>
  <c r="CP76" i="4"/>
  <c r="CD77" i="4"/>
  <c r="CG79" i="4"/>
  <c r="CQ79" i="4"/>
  <c r="CP81" i="4"/>
  <c r="CO81" i="4"/>
  <c r="CG81" i="4"/>
  <c r="CD81" i="4"/>
  <c r="CN81" i="4"/>
  <c r="CO82" i="4"/>
  <c r="CL83" i="4"/>
  <c r="CG83" i="4"/>
  <c r="CL123" i="4"/>
  <c r="CO123" i="4"/>
  <c r="CJ123" i="4"/>
  <c r="CB123" i="4"/>
  <c r="CM123" i="4"/>
  <c r="CD123" i="4"/>
  <c r="BY123" i="4"/>
  <c r="CK123" i="4"/>
  <c r="CE124" i="4"/>
  <c r="CN125" i="4"/>
  <c r="CQ125" i="4"/>
  <c r="CL125" i="4"/>
  <c r="CD125" i="4"/>
  <c r="CO125" i="4"/>
  <c r="CF125" i="4"/>
  <c r="CA125" i="4"/>
  <c r="CM125" i="4"/>
  <c r="CE134" i="4"/>
  <c r="CA200" i="4"/>
  <c r="CK200" i="4"/>
  <c r="CA202" i="4"/>
  <c r="CK202" i="4"/>
  <c r="CB207" i="4"/>
  <c r="CB36" i="4"/>
  <c r="CL41" i="4"/>
  <c r="CF41" i="4"/>
  <c r="CN41" i="4"/>
  <c r="CD45" i="4"/>
  <c r="CM45" i="4"/>
  <c r="CC49" i="4"/>
  <c r="CK49" i="4"/>
  <c r="CQ49" i="4"/>
  <c r="CL52" i="4"/>
  <c r="CL53" i="4"/>
  <c r="CG53" i="4"/>
  <c r="CO53" i="4"/>
  <c r="CC55" i="4"/>
  <c r="CK55" i="4"/>
  <c r="CQ55" i="4"/>
  <c r="CA56" i="4"/>
  <c r="CG57" i="4"/>
  <c r="CO57" i="4"/>
  <c r="CB60" i="4"/>
  <c r="CD61" i="4"/>
  <c r="CM61" i="4"/>
  <c r="CE62" i="4"/>
  <c r="CC63" i="4"/>
  <c r="CK63" i="4"/>
  <c r="CQ63" i="4"/>
  <c r="CA64" i="4"/>
  <c r="CG65" i="4"/>
  <c r="CO65" i="4"/>
  <c r="CP69" i="4"/>
  <c r="CQ69" i="4"/>
  <c r="CK69" i="4"/>
  <c r="CC69" i="4"/>
  <c r="CF69" i="4"/>
  <c r="CO69" i="4"/>
  <c r="CE70" i="4"/>
  <c r="CP71" i="4"/>
  <c r="CO71" i="4"/>
  <c r="CG71" i="4"/>
  <c r="CD71" i="4"/>
  <c r="CN71" i="4"/>
  <c r="CL72" i="4"/>
  <c r="CK73" i="4"/>
  <c r="CB76" i="4"/>
  <c r="CP77" i="4"/>
  <c r="CQ77" i="4"/>
  <c r="CK77" i="4"/>
  <c r="CC77" i="4"/>
  <c r="CF77" i="4"/>
  <c r="CO77" i="4"/>
  <c r="CF78" i="4"/>
  <c r="CK79" i="4"/>
  <c r="CB81" i="4"/>
  <c r="CF81" i="4"/>
  <c r="CQ81" i="4"/>
  <c r="CD82" i="4"/>
  <c r="CQ82" i="4"/>
  <c r="CB83" i="4"/>
  <c r="CK83" i="4"/>
  <c r="CG86" i="4"/>
  <c r="CP86" i="4"/>
  <c r="CL86" i="4"/>
  <c r="CB88" i="4"/>
  <c r="CC117" i="4"/>
  <c r="CA117" i="4"/>
  <c r="CQ117" i="4"/>
  <c r="CG117" i="4"/>
  <c r="CO117" i="4"/>
  <c r="BZ123" i="4"/>
  <c r="CN123" i="4"/>
  <c r="CK124" i="4"/>
  <c r="CB125" i="4"/>
  <c r="CP125" i="4"/>
  <c r="CC132" i="4"/>
  <c r="CG133" i="4"/>
  <c r="CB138" i="4"/>
  <c r="CC139" i="4"/>
  <c r="CB200" i="4"/>
  <c r="CK206" i="4"/>
  <c r="CA206" i="4"/>
  <c r="M206" i="4" s="1"/>
  <c r="CL206" i="4"/>
  <c r="CL88" i="4"/>
  <c r="E140" i="4"/>
  <c r="C137" i="4"/>
  <c r="D151" i="4"/>
  <c r="CE68" i="4"/>
  <c r="CC75" i="4"/>
  <c r="CK75" i="4"/>
  <c r="CQ75" i="4"/>
  <c r="C98" i="4"/>
  <c r="CL98" i="4" s="1"/>
  <c r="C145" i="4"/>
  <c r="CM145" i="4" s="1"/>
  <c r="CK12" i="4"/>
  <c r="CO12" i="4"/>
  <c r="CC14" i="4"/>
  <c r="CO14" i="4"/>
  <c r="CC11" i="4"/>
  <c r="CK11" i="4"/>
  <c r="CO11" i="4"/>
  <c r="CA12" i="4"/>
  <c r="CE12" i="4"/>
  <c r="CM12" i="4"/>
  <c r="CC13" i="4"/>
  <c r="CK13" i="4"/>
  <c r="CO13" i="4"/>
  <c r="CA14" i="4"/>
  <c r="CE14" i="4"/>
  <c r="CM14" i="4"/>
  <c r="CC15" i="4"/>
  <c r="CK15" i="4"/>
  <c r="CO15" i="4"/>
  <c r="CC28" i="4"/>
  <c r="CC29" i="4"/>
  <c r="CA35" i="4"/>
  <c r="CE35" i="4"/>
  <c r="CL35" i="4"/>
  <c r="CP35" i="4"/>
  <c r="CC36" i="4"/>
  <c r="CG36" i="4"/>
  <c r="CN36" i="4"/>
  <c r="CP37" i="4"/>
  <c r="CE37" i="4"/>
  <c r="CA37" i="4"/>
  <c r="CB37" i="4"/>
  <c r="CG37" i="4"/>
  <c r="CO37" i="4"/>
  <c r="CD38" i="4"/>
  <c r="CL38" i="4"/>
  <c r="CQ38" i="4"/>
  <c r="CB40" i="4"/>
  <c r="CN42" i="4"/>
  <c r="CG42" i="4"/>
  <c r="CC42" i="4"/>
  <c r="CA42" i="4"/>
  <c r="CF42" i="4"/>
  <c r="CO42" i="4"/>
  <c r="CB45" i="4"/>
  <c r="CD46" i="4"/>
  <c r="CL46" i="4"/>
  <c r="CQ46" i="4"/>
  <c r="CB48" i="4"/>
  <c r="CN50" i="4"/>
  <c r="CG50" i="4"/>
  <c r="CC50" i="4"/>
  <c r="CA50" i="4"/>
  <c r="CF50" i="4"/>
  <c r="CO50" i="4"/>
  <c r="CB53" i="4"/>
  <c r="CD54" i="4"/>
  <c r="CL54" i="4"/>
  <c r="CQ54" i="4"/>
  <c r="CB57" i="4"/>
  <c r="CL57" i="4"/>
  <c r="CB59" i="4"/>
  <c r="CL59" i="4"/>
  <c r="CB61" i="4"/>
  <c r="CL61" i="4"/>
  <c r="CB63" i="4"/>
  <c r="CL63" i="4"/>
  <c r="CB65" i="4"/>
  <c r="CL65" i="4"/>
  <c r="CB67" i="4"/>
  <c r="CL67" i="4"/>
  <c r="CB69" i="4"/>
  <c r="CL69" i="4"/>
  <c r="CB71" i="4"/>
  <c r="CL71" i="4"/>
  <c r="CL73" i="4"/>
  <c r="CB73" i="4"/>
  <c r="CL79" i="4"/>
  <c r="CB79" i="4"/>
  <c r="CF80" i="4"/>
  <c r="CB85" i="4"/>
  <c r="CL85" i="4"/>
  <c r="CM100" i="4"/>
  <c r="CE100" i="4"/>
  <c r="CA100" i="4"/>
  <c r="CP100" i="4"/>
  <c r="CK100" i="4"/>
  <c r="CB100" i="4"/>
  <c r="CN100" i="4"/>
  <c r="CC100" i="4"/>
  <c r="CF100" i="4"/>
  <c r="CD100" i="4"/>
  <c r="CD11" i="4"/>
  <c r="CL11" i="4"/>
  <c r="CP11" i="4"/>
  <c r="CB12" i="4"/>
  <c r="CF12" i="4"/>
  <c r="CN12" i="4"/>
  <c r="CD13" i="4"/>
  <c r="CL13" i="4"/>
  <c r="CP13" i="4"/>
  <c r="CB14" i="4"/>
  <c r="CF14" i="4"/>
  <c r="CN14" i="4"/>
  <c r="CD15" i="4"/>
  <c r="CL15" i="4"/>
  <c r="CP15" i="4"/>
  <c r="CK28" i="4"/>
  <c r="CK29" i="4"/>
  <c r="Z90" i="4"/>
  <c r="CB35" i="4"/>
  <c r="CF35" i="4"/>
  <c r="CM35" i="4"/>
  <c r="CQ35" i="4"/>
  <c r="CD36" i="4"/>
  <c r="CK36" i="4"/>
  <c r="CO36" i="4"/>
  <c r="CC37" i="4"/>
  <c r="CK37" i="4"/>
  <c r="CQ37" i="4"/>
  <c r="CE38" i="4"/>
  <c r="CK42" i="4"/>
  <c r="CP42" i="4"/>
  <c r="CL43" i="4"/>
  <c r="CN44" i="4"/>
  <c r="CG44" i="4"/>
  <c r="CC44" i="4"/>
  <c r="CA44" i="4"/>
  <c r="CF44" i="4"/>
  <c r="CO44" i="4"/>
  <c r="CE46" i="4"/>
  <c r="CK50" i="4"/>
  <c r="CP50" i="4"/>
  <c r="CL51" i="4"/>
  <c r="CN52" i="4"/>
  <c r="CG52" i="4"/>
  <c r="CC52" i="4"/>
  <c r="CA52" i="4"/>
  <c r="CF52" i="4"/>
  <c r="CO52" i="4"/>
  <c r="CE54" i="4"/>
  <c r="CN78" i="4"/>
  <c r="CG78" i="4"/>
  <c r="CC78" i="4"/>
  <c r="CM78" i="4"/>
  <c r="CE78" i="4"/>
  <c r="CQ78" i="4"/>
  <c r="CD78" i="4"/>
  <c r="CB78" i="4"/>
  <c r="CP78" i="4"/>
  <c r="C95" i="4"/>
  <c r="D104" i="4"/>
  <c r="CM98" i="4"/>
  <c r="CE98" i="4"/>
  <c r="CA98" i="4"/>
  <c r="CP98" i="4"/>
  <c r="CK98" i="4"/>
  <c r="CB98" i="4"/>
  <c r="CF98" i="4"/>
  <c r="CN98" i="4"/>
  <c r="CC98" i="4"/>
  <c r="CO98" i="4"/>
  <c r="CC109" i="4"/>
  <c r="CQ143" i="4"/>
  <c r="CM143" i="4"/>
  <c r="CE143" i="4"/>
  <c r="CN143" i="4"/>
  <c r="CD143" i="4"/>
  <c r="CP143" i="4"/>
  <c r="CG143" i="4"/>
  <c r="CB143" i="4"/>
  <c r="CC143" i="4"/>
  <c r="CO143" i="4"/>
  <c r="CF143" i="4"/>
  <c r="CQ145" i="4"/>
  <c r="CN145" i="4"/>
  <c r="CD145" i="4"/>
  <c r="CP145" i="4"/>
  <c r="CG145" i="4"/>
  <c r="CB145" i="4"/>
  <c r="CL145" i="4"/>
  <c r="CF145" i="4"/>
  <c r="CC145" i="4"/>
  <c r="CO145" i="4"/>
  <c r="CC12" i="4"/>
  <c r="CK14" i="4"/>
  <c r="CA36" i="4"/>
  <c r="CE36" i="4"/>
  <c r="CL36" i="4"/>
  <c r="CP36" i="4"/>
  <c r="CN38" i="4"/>
  <c r="CG38" i="4"/>
  <c r="CC38" i="4"/>
  <c r="CA38" i="4"/>
  <c r="CF38" i="4"/>
  <c r="CO38" i="4"/>
  <c r="CB44" i="4"/>
  <c r="CN46" i="4"/>
  <c r="CG46" i="4"/>
  <c r="CC46" i="4"/>
  <c r="CA46" i="4"/>
  <c r="CF46" i="4"/>
  <c r="CO46" i="4"/>
  <c r="CB52" i="4"/>
  <c r="CN54" i="4"/>
  <c r="CG54" i="4"/>
  <c r="CC54" i="4"/>
  <c r="CA54" i="4"/>
  <c r="CF54" i="4"/>
  <c r="CO54" i="4"/>
  <c r="CL77" i="4"/>
  <c r="CB77" i="4"/>
  <c r="CN80" i="4"/>
  <c r="CG80" i="4"/>
  <c r="CC80" i="4"/>
  <c r="CQ80" i="4"/>
  <c r="CL80" i="4"/>
  <c r="CD80" i="4"/>
  <c r="CP80" i="4"/>
  <c r="CK80" i="4"/>
  <c r="CA80" i="4"/>
  <c r="CO80" i="4"/>
  <c r="CB87" i="4"/>
  <c r="CL87" i="4"/>
  <c r="CL100" i="4"/>
  <c r="CN109" i="4"/>
  <c r="CD109" i="4"/>
  <c r="B112" i="4"/>
  <c r="CP109" i="4"/>
  <c r="CK109" i="4"/>
  <c r="CE109" i="4"/>
  <c r="CM109" i="4"/>
  <c r="CF109" i="4"/>
  <c r="CB109" i="4"/>
  <c r="BY109" i="4"/>
  <c r="CQ148" i="4"/>
  <c r="CM148" i="4"/>
  <c r="CE148" i="4"/>
  <c r="CN148" i="4"/>
  <c r="CD148" i="4"/>
  <c r="CP148" i="4"/>
  <c r="CG148" i="4"/>
  <c r="CB148" i="4"/>
  <c r="CF148" i="4"/>
  <c r="CC148" i="4"/>
  <c r="CL148" i="4"/>
  <c r="CB11" i="4"/>
  <c r="CF11" i="4"/>
  <c r="CN11" i="4"/>
  <c r="CD12" i="4"/>
  <c r="CL12" i="4"/>
  <c r="CB13" i="4"/>
  <c r="CF13" i="4"/>
  <c r="CD14" i="4"/>
  <c r="CL14" i="4"/>
  <c r="CB15" i="4"/>
  <c r="CF15" i="4"/>
  <c r="CB28" i="4"/>
  <c r="Z28" i="4" s="1"/>
  <c r="CB29" i="4"/>
  <c r="Z29" i="4" s="1"/>
  <c r="CD35" i="4"/>
  <c r="CK35" i="4"/>
  <c r="CF36" i="4"/>
  <c r="CM36" i="4"/>
  <c r="CF37" i="4"/>
  <c r="CN37" i="4"/>
  <c r="CK38" i="4"/>
  <c r="CP38" i="4"/>
  <c r="CL39" i="4"/>
  <c r="CN40" i="4"/>
  <c r="CG40" i="4"/>
  <c r="CC40" i="4"/>
  <c r="CA40" i="4"/>
  <c r="CF40" i="4"/>
  <c r="CO40" i="4"/>
  <c r="CE42" i="4"/>
  <c r="CM42" i="4"/>
  <c r="CB43" i="4"/>
  <c r="CD44" i="4"/>
  <c r="CQ44" i="4"/>
  <c r="CK46" i="4"/>
  <c r="CP46" i="4"/>
  <c r="CL47" i="4"/>
  <c r="CN48" i="4"/>
  <c r="CG48" i="4"/>
  <c r="CC48" i="4"/>
  <c r="CA48" i="4"/>
  <c r="CF48" i="4"/>
  <c r="CO48" i="4"/>
  <c r="CE50" i="4"/>
  <c r="CM50" i="4"/>
  <c r="CB51" i="4"/>
  <c r="CD52" i="4"/>
  <c r="CQ52" i="4"/>
  <c r="CK54" i="4"/>
  <c r="CP54" i="4"/>
  <c r="CL55" i="4"/>
  <c r="CO56" i="4"/>
  <c r="CK56" i="4"/>
  <c r="CD56" i="4"/>
  <c r="CN56" i="4"/>
  <c r="CG56" i="4"/>
  <c r="CC56" i="4"/>
  <c r="CM56" i="4"/>
  <c r="CO58" i="4"/>
  <c r="CK58" i="4"/>
  <c r="CD58" i="4"/>
  <c r="CN58" i="4"/>
  <c r="CG58" i="4"/>
  <c r="CC58" i="4"/>
  <c r="CM58" i="4"/>
  <c r="CO60" i="4"/>
  <c r="CK60" i="4"/>
  <c r="CD60" i="4"/>
  <c r="CN60" i="4"/>
  <c r="CG60" i="4"/>
  <c r="CC60" i="4"/>
  <c r="CM60" i="4"/>
  <c r="CO62" i="4"/>
  <c r="CK62" i="4"/>
  <c r="CD62" i="4"/>
  <c r="CN62" i="4"/>
  <c r="CG62" i="4"/>
  <c r="CC62" i="4"/>
  <c r="CM62" i="4"/>
  <c r="CO64" i="4"/>
  <c r="CK64" i="4"/>
  <c r="CD64" i="4"/>
  <c r="CN64" i="4"/>
  <c r="CG64" i="4"/>
  <c r="CC64" i="4"/>
  <c r="CM64" i="4"/>
  <c r="CO66" i="4"/>
  <c r="CK66" i="4"/>
  <c r="CD66" i="4"/>
  <c r="CN66" i="4"/>
  <c r="CG66" i="4"/>
  <c r="CC66" i="4"/>
  <c r="CM66" i="4"/>
  <c r="CO68" i="4"/>
  <c r="CK68" i="4"/>
  <c r="CD68" i="4"/>
  <c r="CN68" i="4"/>
  <c r="CG68" i="4"/>
  <c r="CC68" i="4"/>
  <c r="CM68" i="4"/>
  <c r="CO70" i="4"/>
  <c r="CK70" i="4"/>
  <c r="CD70" i="4"/>
  <c r="CN70" i="4"/>
  <c r="CG70" i="4"/>
  <c r="CC70" i="4"/>
  <c r="CM70" i="4"/>
  <c r="CO72" i="4"/>
  <c r="CK72" i="4"/>
  <c r="CD72" i="4"/>
  <c r="CN72" i="4"/>
  <c r="CG72" i="4"/>
  <c r="CC72" i="4"/>
  <c r="CM72" i="4"/>
  <c r="CK78" i="4"/>
  <c r="CB80" i="4"/>
  <c r="CE80" i="4"/>
  <c r="CQ89" i="4"/>
  <c r="CM89" i="4"/>
  <c r="CF89" i="4"/>
  <c r="CP89" i="4"/>
  <c r="CK89" i="4"/>
  <c r="CC89" i="4"/>
  <c r="CG89" i="4"/>
  <c r="CN89" i="4"/>
  <c r="CD89" i="4"/>
  <c r="CA89" i="4"/>
  <c r="CO89" i="4"/>
  <c r="CL89" i="4"/>
  <c r="CD98" i="4"/>
  <c r="CO100" i="4"/>
  <c r="CO148" i="4"/>
  <c r="CA39" i="4"/>
  <c r="CE39" i="4"/>
  <c r="CA41" i="4"/>
  <c r="CE41" i="4"/>
  <c r="CA43" i="4"/>
  <c r="CE43" i="4"/>
  <c r="CA45" i="4"/>
  <c r="CE45" i="4"/>
  <c r="CA47" i="4"/>
  <c r="CE47" i="4"/>
  <c r="CA49" i="4"/>
  <c r="CE49" i="4"/>
  <c r="CA51" i="4"/>
  <c r="CE51" i="4"/>
  <c r="CA53" i="4"/>
  <c r="CE53" i="4"/>
  <c r="CA55" i="4"/>
  <c r="CE55" i="4"/>
  <c r="CA57" i="4"/>
  <c r="CE57" i="4"/>
  <c r="CA59" i="4"/>
  <c r="CE59" i="4"/>
  <c r="CA61" i="4"/>
  <c r="CE61" i="4"/>
  <c r="CA63" i="4"/>
  <c r="CE63" i="4"/>
  <c r="CA65" i="4"/>
  <c r="CE65" i="4"/>
  <c r="CA67" i="4"/>
  <c r="CE67" i="4"/>
  <c r="CA69" i="4"/>
  <c r="CE69" i="4"/>
  <c r="CA71" i="4"/>
  <c r="CE71" i="4"/>
  <c r="CA73" i="4"/>
  <c r="CE73" i="4"/>
  <c r="CM73" i="4"/>
  <c r="CN74" i="4"/>
  <c r="CG74" i="4"/>
  <c r="CC74" i="4"/>
  <c r="CA74" i="4"/>
  <c r="CF74" i="4"/>
  <c r="CO74" i="4"/>
  <c r="CE76" i="4"/>
  <c r="CL81" i="4"/>
  <c r="CB82" i="4"/>
  <c r="CQ85" i="4"/>
  <c r="CM85" i="4"/>
  <c r="CF85" i="4"/>
  <c r="CP85" i="4"/>
  <c r="CK85" i="4"/>
  <c r="CC85" i="4"/>
  <c r="CG85" i="4"/>
  <c r="CN85" i="4"/>
  <c r="CD85" i="4"/>
  <c r="CE85" i="4"/>
  <c r="CQ87" i="4"/>
  <c r="CM87" i="4"/>
  <c r="CF87" i="4"/>
  <c r="CP87" i="4"/>
  <c r="CK87" i="4"/>
  <c r="CC87" i="4"/>
  <c r="CN87" i="4"/>
  <c r="CD87" i="4"/>
  <c r="CG87" i="4"/>
  <c r="CE87" i="4"/>
  <c r="CB89" i="4"/>
  <c r="E104" i="4"/>
  <c r="CM96" i="4"/>
  <c r="CE96" i="4"/>
  <c r="CA96" i="4"/>
  <c r="CP96" i="4"/>
  <c r="CK96" i="4"/>
  <c r="CB96" i="4"/>
  <c r="CN96" i="4"/>
  <c r="CC96" i="4"/>
  <c r="CF96" i="4"/>
  <c r="CL96" i="4"/>
  <c r="CR111" i="4"/>
  <c r="CN111" i="4"/>
  <c r="CH111" i="4"/>
  <c r="CD111" i="4"/>
  <c r="CP111" i="4"/>
  <c r="CF111" i="4"/>
  <c r="CO111" i="4"/>
  <c r="CG111" i="4"/>
  <c r="CA111" i="4"/>
  <c r="CD144" i="4"/>
  <c r="CP144" i="4"/>
  <c r="CF144" i="4"/>
  <c r="CN76" i="4"/>
  <c r="CG76" i="4"/>
  <c r="CC76" i="4"/>
  <c r="CA76" i="4"/>
  <c r="CF76" i="4"/>
  <c r="CO76" i="4"/>
  <c r="CM102" i="4"/>
  <c r="CE102" i="4"/>
  <c r="CA102" i="4"/>
  <c r="CP102" i="4"/>
  <c r="CK102" i="4"/>
  <c r="CB102" i="4"/>
  <c r="CF102" i="4"/>
  <c r="CN102" i="4"/>
  <c r="CC102" i="4"/>
  <c r="CL102" i="4"/>
  <c r="CR116" i="4"/>
  <c r="CN116" i="4"/>
  <c r="CH116" i="4"/>
  <c r="CD116" i="4"/>
  <c r="CP116" i="4"/>
  <c r="CF116" i="4"/>
  <c r="B118" i="4"/>
  <c r="CQ116" i="4"/>
  <c r="CK116" i="4"/>
  <c r="CM116" i="4"/>
  <c r="CC116" i="4"/>
  <c r="CG116" i="4"/>
  <c r="CA116" i="4"/>
  <c r="CO116" i="4"/>
  <c r="D140" i="4"/>
  <c r="C130" i="4"/>
  <c r="C141" i="4"/>
  <c r="E151" i="4"/>
  <c r="C151" i="4" s="1"/>
  <c r="CQ147" i="4"/>
  <c r="CM147" i="4"/>
  <c r="CE147" i="4"/>
  <c r="CN147" i="4"/>
  <c r="CD147" i="4"/>
  <c r="CP147" i="4"/>
  <c r="CG147" i="4"/>
  <c r="CB147" i="4"/>
  <c r="CC147" i="4"/>
  <c r="CO147" i="4"/>
  <c r="CF147" i="4"/>
  <c r="CQ149" i="4"/>
  <c r="CM149" i="4"/>
  <c r="CE149" i="4"/>
  <c r="CN149" i="4"/>
  <c r="CD149" i="4"/>
  <c r="CP149" i="4"/>
  <c r="CG149" i="4"/>
  <c r="CB149" i="4"/>
  <c r="CL149" i="4"/>
  <c r="CF149" i="4"/>
  <c r="CC149" i="4"/>
  <c r="CA82" i="4"/>
  <c r="CE82" i="4"/>
  <c r="CP82" i="4"/>
  <c r="CO84" i="4"/>
  <c r="CK84" i="4"/>
  <c r="CD84" i="4"/>
  <c r="CN84" i="4"/>
  <c r="CF84" i="4"/>
  <c r="CA84" i="4"/>
  <c r="CC84" i="4"/>
  <c r="CM84" i="4"/>
  <c r="CO88" i="4"/>
  <c r="CK88" i="4"/>
  <c r="CD88" i="4"/>
  <c r="CN88" i="4"/>
  <c r="CF88" i="4"/>
  <c r="CA88" i="4"/>
  <c r="CC88" i="4"/>
  <c r="CM88" i="4"/>
  <c r="C97" i="4"/>
  <c r="C101" i="4"/>
  <c r="CN110" i="4"/>
  <c r="CP110" i="4"/>
  <c r="CL110" i="4"/>
  <c r="CF110" i="4"/>
  <c r="CB110" i="4"/>
  <c r="CO110" i="4"/>
  <c r="CC110" i="4"/>
  <c r="CP131" i="4"/>
  <c r="CL131" i="4"/>
  <c r="CD131" i="4"/>
  <c r="CN131" i="4"/>
  <c r="CF131" i="4"/>
  <c r="CB131" i="4"/>
  <c r="CM131" i="4"/>
  <c r="CG131" i="4"/>
  <c r="CO131" i="4"/>
  <c r="CQ146" i="4"/>
  <c r="CM146" i="4"/>
  <c r="CE146" i="4"/>
  <c r="CN146" i="4"/>
  <c r="CD146" i="4"/>
  <c r="CP146" i="4"/>
  <c r="CG146" i="4"/>
  <c r="CB146" i="4"/>
  <c r="CO146" i="4"/>
  <c r="CL146" i="4"/>
  <c r="CF146" i="4"/>
  <c r="CA75" i="4"/>
  <c r="CE75" i="4"/>
  <c r="CA77" i="4"/>
  <c r="CE77" i="4"/>
  <c r="CA79" i="4"/>
  <c r="CE79" i="4"/>
  <c r="CA81" i="4"/>
  <c r="CE81" i="4"/>
  <c r="CC82" i="4"/>
  <c r="CG82" i="4"/>
  <c r="CA83" i="4"/>
  <c r="CE83" i="4"/>
  <c r="CG84" i="4"/>
  <c r="CQ84" i="4"/>
  <c r="CO86" i="4"/>
  <c r="CK86" i="4"/>
  <c r="CD86" i="4"/>
  <c r="CN86" i="4"/>
  <c r="CF86" i="4"/>
  <c r="CA86" i="4"/>
  <c r="CC86" i="4"/>
  <c r="CM86" i="4"/>
  <c r="CG88" i="4"/>
  <c r="CQ88" i="4"/>
  <c r="C99" i="4"/>
  <c r="C103" i="4"/>
  <c r="CE110" i="4"/>
  <c r="CM110" i="4"/>
  <c r="CC131" i="4"/>
  <c r="CP134" i="4"/>
  <c r="CL134" i="4"/>
  <c r="CM134" i="4"/>
  <c r="CD134" i="4"/>
  <c r="CO134" i="4"/>
  <c r="CF134" i="4"/>
  <c r="CB134" i="4"/>
  <c r="CQ134" i="4"/>
  <c r="CC134" i="4"/>
  <c r="CN134" i="4"/>
  <c r="CP135" i="4"/>
  <c r="CL135" i="4"/>
  <c r="CD135" i="4"/>
  <c r="CQ135" i="4"/>
  <c r="CG135" i="4"/>
  <c r="CB135" i="4"/>
  <c r="CN135" i="4"/>
  <c r="CE135" i="4"/>
  <c r="CC135" i="4"/>
  <c r="CO135" i="4"/>
  <c r="CQ142" i="4"/>
  <c r="CM142" i="4"/>
  <c r="CE142" i="4"/>
  <c r="CN142" i="4"/>
  <c r="CD142" i="4"/>
  <c r="CP142" i="4"/>
  <c r="CG142" i="4"/>
  <c r="CB142" i="4"/>
  <c r="CO142" i="4"/>
  <c r="CL142" i="4"/>
  <c r="CF142" i="4"/>
  <c r="CQ150" i="4"/>
  <c r="CM150" i="4"/>
  <c r="CE150" i="4"/>
  <c r="CN150" i="4"/>
  <c r="CD150" i="4"/>
  <c r="CP150" i="4"/>
  <c r="CG150" i="4"/>
  <c r="CB150" i="4"/>
  <c r="CO150" i="4"/>
  <c r="CL150" i="4"/>
  <c r="CF150" i="4"/>
  <c r="CP132" i="4"/>
  <c r="CL132" i="4"/>
  <c r="CD132" i="4"/>
  <c r="CN132" i="4"/>
  <c r="CF132" i="4"/>
  <c r="CB132" i="4"/>
  <c r="CE132" i="4"/>
  <c r="CQ132" i="4"/>
  <c r="CC133" i="4"/>
  <c r="CB136" i="4"/>
  <c r="CP138" i="4"/>
  <c r="CL138" i="4"/>
  <c r="CD138" i="4"/>
  <c r="CM138" i="4"/>
  <c r="CC138" i="4"/>
  <c r="CO138" i="4"/>
  <c r="CF138" i="4"/>
  <c r="CE138" i="4"/>
  <c r="CP139" i="4"/>
  <c r="CL139" i="4"/>
  <c r="CD139" i="4"/>
  <c r="CQ139" i="4"/>
  <c r="CG139" i="4"/>
  <c r="CB139" i="4"/>
  <c r="CN139" i="4"/>
  <c r="CE139" i="4"/>
  <c r="CF139" i="4"/>
  <c r="CP117" i="4"/>
  <c r="CF117" i="4"/>
  <c r="CR117" i="4"/>
  <c r="CN117" i="4"/>
  <c r="CH117" i="4"/>
  <c r="CD117" i="4"/>
  <c r="CE117" i="4"/>
  <c r="CM117" i="4"/>
  <c r="CP133" i="4"/>
  <c r="CL133" i="4"/>
  <c r="CD133" i="4"/>
  <c r="CN133" i="4"/>
  <c r="CF133" i="4"/>
  <c r="CB133" i="4"/>
  <c r="CE133" i="4"/>
  <c r="CQ133" i="4"/>
  <c r="CP136" i="4"/>
  <c r="CL136" i="4"/>
  <c r="CD136" i="4"/>
  <c r="CO136" i="4"/>
  <c r="CF136" i="4"/>
  <c r="CM136" i="4"/>
  <c r="CC136" i="4"/>
  <c r="CE136" i="4"/>
  <c r="CP137" i="4"/>
  <c r="CL137" i="4"/>
  <c r="CD137" i="4"/>
  <c r="CN137" i="4"/>
  <c r="CE137" i="4"/>
  <c r="CQ137" i="4"/>
  <c r="CG137" i="4"/>
  <c r="CB137" i="4"/>
  <c r="CF137" i="4"/>
  <c r="CA123" i="4"/>
  <c r="CE123" i="4"/>
  <c r="CC124" i="4"/>
  <c r="AB124" i="4" s="1"/>
  <c r="CG124" i="4"/>
  <c r="CC125" i="4"/>
  <c r="CG125" i="4"/>
  <c r="C156" i="4"/>
  <c r="C158" i="4"/>
  <c r="C160" i="4"/>
  <c r="C162" i="4"/>
  <c r="B168" i="4"/>
  <c r="B170" i="4"/>
  <c r="CL200" i="4"/>
  <c r="CB202" i="4"/>
  <c r="CL207" i="4"/>
  <c r="C157" i="4"/>
  <c r="C159" i="4"/>
  <c r="C161" i="4"/>
  <c r="C163" i="4"/>
  <c r="B169" i="4"/>
  <c r="CL202" i="4"/>
  <c r="B211" i="3"/>
  <c r="B207" i="3"/>
  <c r="CL207" i="3" s="1"/>
  <c r="B206" i="3"/>
  <c r="CK206" i="3" s="1"/>
  <c r="C202" i="3"/>
  <c r="CL202" i="3" s="1"/>
  <c r="CL201" i="3"/>
  <c r="C201" i="3"/>
  <c r="CK201" i="3" s="1"/>
  <c r="C200" i="3"/>
  <c r="CB200" i="3" s="1"/>
  <c r="H196" i="3"/>
  <c r="C196" i="3"/>
  <c r="H195" i="3"/>
  <c r="C195" i="3"/>
  <c r="H194" i="3"/>
  <c r="C194" i="3"/>
  <c r="H193" i="3"/>
  <c r="C193" i="3"/>
  <c r="F189" i="3"/>
  <c r="B189" i="3"/>
  <c r="F188" i="3"/>
  <c r="B188" i="3"/>
  <c r="F187" i="3"/>
  <c r="B187" i="3"/>
  <c r="E183" i="3"/>
  <c r="B183" i="3"/>
  <c r="E182" i="3"/>
  <c r="B182" i="3"/>
  <c r="E178" i="3"/>
  <c r="B178" i="3"/>
  <c r="E177" i="3"/>
  <c r="B177" i="3"/>
  <c r="E176" i="3"/>
  <c r="B176" i="3"/>
  <c r="E175" i="3"/>
  <c r="B175" i="3"/>
  <c r="D170" i="3"/>
  <c r="C170" i="3"/>
  <c r="D169" i="3"/>
  <c r="C169" i="3"/>
  <c r="B169" i="3" s="1"/>
  <c r="CK169" i="3" s="1"/>
  <c r="D168" i="3"/>
  <c r="C168" i="3"/>
  <c r="B168" i="3" s="1"/>
  <c r="CK168" i="3" s="1"/>
  <c r="E163" i="3"/>
  <c r="D163" i="3"/>
  <c r="E162" i="3"/>
  <c r="D162" i="3"/>
  <c r="E161" i="3"/>
  <c r="D161" i="3"/>
  <c r="C161" i="3" s="1"/>
  <c r="CK161" i="3" s="1"/>
  <c r="E160" i="3"/>
  <c r="D160" i="3"/>
  <c r="C160" i="3" s="1"/>
  <c r="CK160" i="3" s="1"/>
  <c r="E159" i="3"/>
  <c r="D159" i="3"/>
  <c r="E158" i="3"/>
  <c r="D158" i="3"/>
  <c r="E157" i="3"/>
  <c r="D157" i="3"/>
  <c r="C157" i="3" s="1"/>
  <c r="E156" i="3"/>
  <c r="D156" i="3"/>
  <c r="C156" i="3" s="1"/>
  <c r="CK156" i="3" s="1"/>
  <c r="AS151" i="3"/>
  <c r="AR151" i="3"/>
  <c r="AQ151" i="3"/>
  <c r="AP151" i="3"/>
  <c r="AO151" i="3"/>
  <c r="AN151" i="3"/>
  <c r="AM151" i="3"/>
  <c r="AL151" i="3"/>
  <c r="AK151" i="3"/>
  <c r="AJ151" i="3"/>
  <c r="AI151" i="3"/>
  <c r="AH151" i="3"/>
  <c r="AG151" i="3"/>
  <c r="AF151" i="3"/>
  <c r="AE151" i="3"/>
  <c r="AD151" i="3"/>
  <c r="AC151" i="3"/>
  <c r="AB151" i="3"/>
  <c r="AA151" i="3"/>
  <c r="Z151" i="3"/>
  <c r="Y151" i="3"/>
  <c r="X151" i="3"/>
  <c r="W151" i="3"/>
  <c r="V151" i="3"/>
  <c r="U151" i="3"/>
  <c r="T151" i="3"/>
  <c r="S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0" i="3"/>
  <c r="D150" i="3"/>
  <c r="E149" i="3"/>
  <c r="D149" i="3"/>
  <c r="CB148" i="3"/>
  <c r="E148" i="3"/>
  <c r="D148" i="3"/>
  <c r="C148" i="3" s="1"/>
  <c r="CD148" i="3" s="1"/>
  <c r="E147" i="3"/>
  <c r="D147" i="3"/>
  <c r="E146" i="3"/>
  <c r="D146" i="3"/>
  <c r="C146" i="3" s="1"/>
  <c r="CD146" i="3" s="1"/>
  <c r="E145" i="3"/>
  <c r="D145" i="3"/>
  <c r="E144" i="3"/>
  <c r="D144" i="3"/>
  <c r="E143" i="3"/>
  <c r="D143" i="3"/>
  <c r="E142" i="3"/>
  <c r="D142" i="3"/>
  <c r="CB141" i="3"/>
  <c r="E141" i="3"/>
  <c r="D141" i="3"/>
  <c r="C141" i="3" s="1"/>
  <c r="CP141" i="3" s="1"/>
  <c r="AS140" i="3"/>
  <c r="AR140" i="3"/>
  <c r="AQ140" i="3"/>
  <c r="AP140" i="3"/>
  <c r="AO140" i="3"/>
  <c r="AN140" i="3"/>
  <c r="AM140" i="3"/>
  <c r="AL140" i="3"/>
  <c r="AK140" i="3"/>
  <c r="AJ140" i="3"/>
  <c r="AI140" i="3"/>
  <c r="AH140" i="3"/>
  <c r="AG140" i="3"/>
  <c r="AF140" i="3"/>
  <c r="AE140" i="3"/>
  <c r="AD140" i="3"/>
  <c r="AC140" i="3"/>
  <c r="AB140" i="3"/>
  <c r="AA140" i="3"/>
  <c r="Z140" i="3"/>
  <c r="Y140" i="3"/>
  <c r="X140" i="3"/>
  <c r="W140" i="3"/>
  <c r="V140" i="3"/>
  <c r="U140" i="3"/>
  <c r="T140" i="3"/>
  <c r="S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39" i="3"/>
  <c r="D139" i="3"/>
  <c r="C139" i="3" s="1"/>
  <c r="CQ139" i="3" s="1"/>
  <c r="E138" i="3"/>
  <c r="D138" i="3"/>
  <c r="E137" i="3"/>
  <c r="D137" i="3"/>
  <c r="C137" i="3"/>
  <c r="CG137" i="3" s="1"/>
  <c r="E136" i="3"/>
  <c r="D136" i="3"/>
  <c r="E135" i="3"/>
  <c r="D135" i="3"/>
  <c r="E134" i="3"/>
  <c r="D134" i="3"/>
  <c r="E133" i="3"/>
  <c r="D133" i="3"/>
  <c r="E132" i="3"/>
  <c r="D132" i="3"/>
  <c r="C132" i="3" s="1"/>
  <c r="CD132" i="3" s="1"/>
  <c r="E131" i="3"/>
  <c r="D131" i="3"/>
  <c r="E130" i="3"/>
  <c r="D130" i="3"/>
  <c r="B125" i="3"/>
  <c r="CP125" i="3" s="1"/>
  <c r="B124" i="3"/>
  <c r="CP124" i="3" s="1"/>
  <c r="B123" i="3"/>
  <c r="CN123" i="3" s="1"/>
  <c r="T118" i="3"/>
  <c r="S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CL117" i="3"/>
  <c r="CB117" i="3"/>
  <c r="B117" i="3"/>
  <c r="CN117" i="3" s="1"/>
  <c r="CL116" i="3"/>
  <c r="CB116" i="3"/>
  <c r="B116" i="3"/>
  <c r="B118" i="3" s="1"/>
  <c r="W112" i="3"/>
  <c r="V112" i="3"/>
  <c r="U112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CR111" i="3"/>
  <c r="CO111" i="3"/>
  <c r="CL111" i="3"/>
  <c r="CK111" i="3"/>
  <c r="CH111" i="3"/>
  <c r="CE111" i="3"/>
  <c r="CC111" i="3"/>
  <c r="CB111" i="3"/>
  <c r="CA111" i="3"/>
  <c r="B111" i="3"/>
  <c r="CQ111" i="3" s="1"/>
  <c r="CJ110" i="3"/>
  <c r="CI110" i="3"/>
  <c r="CA110" i="3"/>
  <c r="BZ110" i="3"/>
  <c r="B110" i="3"/>
  <c r="CB110" i="3" s="1"/>
  <c r="CJ109" i="3"/>
  <c r="CI109" i="3"/>
  <c r="CA109" i="3"/>
  <c r="BZ109" i="3"/>
  <c r="B109" i="3"/>
  <c r="CO109" i="3" s="1"/>
  <c r="AU104" i="3"/>
  <c r="AT104" i="3"/>
  <c r="AS104" i="3"/>
  <c r="AR104" i="3"/>
  <c r="AQ104" i="3"/>
  <c r="AP104" i="3"/>
  <c r="AO104" i="3"/>
  <c r="AN104" i="3"/>
  <c r="AM104" i="3"/>
  <c r="AL104" i="3"/>
  <c r="AK104" i="3"/>
  <c r="AJ104" i="3"/>
  <c r="AI104" i="3"/>
  <c r="AH104" i="3"/>
  <c r="AG104" i="3"/>
  <c r="AF104" i="3"/>
  <c r="AE104" i="3"/>
  <c r="AD104" i="3"/>
  <c r="AC104" i="3"/>
  <c r="AB104" i="3"/>
  <c r="AA104" i="3"/>
  <c r="Z104" i="3"/>
  <c r="Y104" i="3"/>
  <c r="X104" i="3"/>
  <c r="W104" i="3"/>
  <c r="V104" i="3"/>
  <c r="U104" i="3"/>
  <c r="T104" i="3"/>
  <c r="S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3" i="3"/>
  <c r="D103" i="3"/>
  <c r="E102" i="3"/>
  <c r="D102" i="3"/>
  <c r="E101" i="3"/>
  <c r="D101" i="3"/>
  <c r="E100" i="3"/>
  <c r="D100" i="3"/>
  <c r="E99" i="3"/>
  <c r="D99" i="3"/>
  <c r="C99" i="3"/>
  <c r="CA99" i="3" s="1"/>
  <c r="E98" i="3"/>
  <c r="D98" i="3"/>
  <c r="C98" i="3" s="1"/>
  <c r="E97" i="3"/>
  <c r="D97" i="3"/>
  <c r="E96" i="3"/>
  <c r="C96" i="3" s="1"/>
  <c r="E95" i="3"/>
  <c r="D95" i="3"/>
  <c r="AS90" i="3"/>
  <c r="AR90" i="3"/>
  <c r="AQ90" i="3"/>
  <c r="AP90" i="3"/>
  <c r="AO90" i="3"/>
  <c r="AN90" i="3"/>
  <c r="AM90" i="3"/>
  <c r="AL90" i="3"/>
  <c r="AK90" i="3"/>
  <c r="AJ90" i="3"/>
  <c r="AI90" i="3"/>
  <c r="AH90" i="3"/>
  <c r="AG90" i="3"/>
  <c r="AF90" i="3"/>
  <c r="AD90" i="3"/>
  <c r="AC90" i="3"/>
  <c r="AB90" i="3"/>
  <c r="AA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AE89" i="3"/>
  <c r="Z89" i="3"/>
  <c r="B89" i="3"/>
  <c r="CP89" i="3" s="1"/>
  <c r="CM88" i="3"/>
  <c r="CE88" i="3"/>
  <c r="AE88" i="3"/>
  <c r="Z88" i="3"/>
  <c r="B88" i="3"/>
  <c r="CQ88" i="3" s="1"/>
  <c r="AE87" i="3"/>
  <c r="Z87" i="3"/>
  <c r="B87" i="3"/>
  <c r="CP87" i="3" s="1"/>
  <c r="AE86" i="3"/>
  <c r="Z86" i="3"/>
  <c r="B86" i="3"/>
  <c r="CO86" i="3" s="1"/>
  <c r="AE85" i="3"/>
  <c r="Z85" i="3"/>
  <c r="B85" i="3"/>
  <c r="CP85" i="3" s="1"/>
  <c r="AE84" i="3"/>
  <c r="Z84" i="3"/>
  <c r="B84" i="3"/>
  <c r="CN84" i="3" s="1"/>
  <c r="AE83" i="3"/>
  <c r="Z83" i="3"/>
  <c r="B83" i="3"/>
  <c r="CP83" i="3" s="1"/>
  <c r="AE82" i="3"/>
  <c r="Z82" i="3"/>
  <c r="CL82" i="3" s="1"/>
  <c r="B82" i="3"/>
  <c r="CP82" i="3" s="1"/>
  <c r="CQ81" i="3"/>
  <c r="CN81" i="3"/>
  <c r="CK81" i="3"/>
  <c r="CF81" i="3"/>
  <c r="CC81" i="3"/>
  <c r="AE81" i="3"/>
  <c r="Z81" i="3"/>
  <c r="B81" i="3"/>
  <c r="CP81" i="3" s="1"/>
  <c r="AE80" i="3"/>
  <c r="CB80" i="3" s="1"/>
  <c r="Z80" i="3"/>
  <c r="CL80" i="3" s="1"/>
  <c r="B80" i="3"/>
  <c r="CP80" i="3" s="1"/>
  <c r="AE79" i="3"/>
  <c r="Z79" i="3"/>
  <c r="B79" i="3"/>
  <c r="CP79" i="3" s="1"/>
  <c r="AE78" i="3"/>
  <c r="Z78" i="3"/>
  <c r="B78" i="3"/>
  <c r="CP78" i="3" s="1"/>
  <c r="AE77" i="3"/>
  <c r="Z77" i="3"/>
  <c r="B77" i="3"/>
  <c r="CP77" i="3" s="1"/>
  <c r="AE76" i="3"/>
  <c r="Z76" i="3"/>
  <c r="B76" i="3"/>
  <c r="CP76" i="3" s="1"/>
  <c r="AE75" i="3"/>
  <c r="Z75" i="3"/>
  <c r="B75" i="3"/>
  <c r="CP75" i="3" s="1"/>
  <c r="CQ74" i="3"/>
  <c r="CM74" i="3"/>
  <c r="CF74" i="3"/>
  <c r="AE74" i="3"/>
  <c r="CB74" i="3" s="1"/>
  <c r="Z74" i="3"/>
  <c r="B74" i="3"/>
  <c r="CP74" i="3" s="1"/>
  <c r="AE73" i="3"/>
  <c r="Z73" i="3"/>
  <c r="B73" i="3"/>
  <c r="CP73" i="3" s="1"/>
  <c r="CQ72" i="3"/>
  <c r="CF72" i="3"/>
  <c r="AE72" i="3"/>
  <c r="Z72" i="3"/>
  <c r="CL72" i="3" s="1"/>
  <c r="B72" i="3"/>
  <c r="CP72" i="3" s="1"/>
  <c r="CQ71" i="3"/>
  <c r="CN71" i="3"/>
  <c r="AE71" i="3"/>
  <c r="Z71" i="3"/>
  <c r="B71" i="3"/>
  <c r="CP71" i="3" s="1"/>
  <c r="AE70" i="3"/>
  <c r="Z70" i="3"/>
  <c r="B70" i="3"/>
  <c r="CP70" i="3" s="1"/>
  <c r="CM69" i="3"/>
  <c r="CG69" i="3"/>
  <c r="AE69" i="3"/>
  <c r="CB69" i="3" s="1"/>
  <c r="Z69" i="3"/>
  <c r="B69" i="3"/>
  <c r="CP69" i="3" s="1"/>
  <c r="AE68" i="3"/>
  <c r="Z68" i="3"/>
  <c r="B68" i="3"/>
  <c r="CP68" i="3" s="1"/>
  <c r="AE67" i="3"/>
  <c r="Z67" i="3"/>
  <c r="B67" i="3"/>
  <c r="CP67" i="3" s="1"/>
  <c r="AE66" i="3"/>
  <c r="CB66" i="3" s="1"/>
  <c r="Z66" i="3"/>
  <c r="B66" i="3"/>
  <c r="CP66" i="3" s="1"/>
  <c r="CQ65" i="3"/>
  <c r="CN65" i="3"/>
  <c r="CK65" i="3"/>
  <c r="CF65" i="3"/>
  <c r="CC65" i="3"/>
  <c r="AE65" i="3"/>
  <c r="Z65" i="3"/>
  <c r="CB65" i="3" s="1"/>
  <c r="B65" i="3"/>
  <c r="CP65" i="3" s="1"/>
  <c r="CD64" i="3"/>
  <c r="AE64" i="3"/>
  <c r="Z64" i="3"/>
  <c r="CL64" i="3" s="1"/>
  <c r="B64" i="3"/>
  <c r="CM64" i="3" s="1"/>
  <c r="AE63" i="3"/>
  <c r="Z63" i="3"/>
  <c r="B63" i="3"/>
  <c r="CP63" i="3" s="1"/>
  <c r="AE62" i="3"/>
  <c r="Z62" i="3"/>
  <c r="B62" i="3"/>
  <c r="CE62" i="3" s="1"/>
  <c r="AE61" i="3"/>
  <c r="Z61" i="3"/>
  <c r="B61" i="3"/>
  <c r="CP61" i="3" s="1"/>
  <c r="CA60" i="3"/>
  <c r="AE60" i="3"/>
  <c r="Z60" i="3"/>
  <c r="B60" i="3"/>
  <c r="CO60" i="3" s="1"/>
  <c r="AE59" i="3"/>
  <c r="Z59" i="3"/>
  <c r="B59" i="3"/>
  <c r="CP59" i="3" s="1"/>
  <c r="AE58" i="3"/>
  <c r="Z58" i="3"/>
  <c r="B58" i="3"/>
  <c r="CK58" i="3" s="1"/>
  <c r="CQ57" i="3"/>
  <c r="CN57" i="3"/>
  <c r="CK57" i="3"/>
  <c r="CF57" i="3"/>
  <c r="CC57" i="3"/>
  <c r="AE57" i="3"/>
  <c r="Z57" i="3"/>
  <c r="B57" i="3"/>
  <c r="CP57" i="3" s="1"/>
  <c r="AE56" i="3"/>
  <c r="Z56" i="3"/>
  <c r="B56" i="3"/>
  <c r="CP56" i="3" s="1"/>
  <c r="AE55" i="3"/>
  <c r="Z55" i="3"/>
  <c r="CB55" i="3" s="1"/>
  <c r="B55" i="3"/>
  <c r="CP55" i="3" s="1"/>
  <c r="AE54" i="3"/>
  <c r="Z54" i="3"/>
  <c r="B54" i="3"/>
  <c r="CE54" i="3" s="1"/>
  <c r="CO53" i="3"/>
  <c r="AE53" i="3"/>
  <c r="Z53" i="3"/>
  <c r="B53" i="3"/>
  <c r="CP53" i="3" s="1"/>
  <c r="AE52" i="3"/>
  <c r="Z52" i="3"/>
  <c r="B52" i="3"/>
  <c r="CP52" i="3" s="1"/>
  <c r="AE51" i="3"/>
  <c r="Z51" i="3"/>
  <c r="B51" i="3"/>
  <c r="CP51" i="3" s="1"/>
  <c r="AE50" i="3"/>
  <c r="Z50" i="3"/>
  <c r="B50" i="3"/>
  <c r="CQ49" i="3"/>
  <c r="CN49" i="3"/>
  <c r="AE49" i="3"/>
  <c r="Z49" i="3"/>
  <c r="B49" i="3"/>
  <c r="CP49" i="3" s="1"/>
  <c r="AE48" i="3"/>
  <c r="Z48" i="3"/>
  <c r="B48" i="3"/>
  <c r="CD48" i="3" s="1"/>
  <c r="AE47" i="3"/>
  <c r="Z47" i="3"/>
  <c r="B47" i="3"/>
  <c r="CN46" i="3"/>
  <c r="CA46" i="3"/>
  <c r="AE46" i="3"/>
  <c r="Z46" i="3"/>
  <c r="B46" i="3"/>
  <c r="CM46" i="3" s="1"/>
  <c r="AE45" i="3"/>
  <c r="Z45" i="3"/>
  <c r="B45" i="3"/>
  <c r="AE44" i="3"/>
  <c r="CL44" i="3" s="1"/>
  <c r="Z44" i="3"/>
  <c r="B44" i="3"/>
  <c r="CF44" i="3" s="1"/>
  <c r="AE43" i="3"/>
  <c r="Z43" i="3"/>
  <c r="B43" i="3"/>
  <c r="CD43" i="3" s="1"/>
  <c r="AE42" i="3"/>
  <c r="Z42" i="3"/>
  <c r="B42" i="3"/>
  <c r="CE42" i="3" s="1"/>
  <c r="AE41" i="3"/>
  <c r="Z41" i="3"/>
  <c r="B41" i="3"/>
  <c r="AE40" i="3"/>
  <c r="Z40" i="3"/>
  <c r="B40" i="3"/>
  <c r="CE40" i="3" s="1"/>
  <c r="AE39" i="3"/>
  <c r="Z39" i="3"/>
  <c r="B39" i="3"/>
  <c r="AE38" i="3"/>
  <c r="Z38" i="3"/>
  <c r="B38" i="3"/>
  <c r="CE38" i="3" s="1"/>
  <c r="AE37" i="3"/>
  <c r="Z37" i="3"/>
  <c r="B37" i="3"/>
  <c r="CD37" i="3" s="1"/>
  <c r="AE36" i="3"/>
  <c r="Z36" i="3"/>
  <c r="B36" i="3"/>
  <c r="CF36" i="3" s="1"/>
  <c r="AE35" i="3"/>
  <c r="Z35" i="3"/>
  <c r="B35" i="3"/>
  <c r="CD35" i="3" s="1"/>
  <c r="B29" i="3"/>
  <c r="CK29" i="3" s="1"/>
  <c r="B28" i="3"/>
  <c r="CK28" i="3" s="1"/>
  <c r="E24" i="3"/>
  <c r="D24" i="3"/>
  <c r="C24" i="3"/>
  <c r="B23" i="3"/>
  <c r="B22" i="3"/>
  <c r="B21" i="3"/>
  <c r="B20" i="3"/>
  <c r="B19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5" i="3"/>
  <c r="B14" i="3"/>
  <c r="CO14" i="3" s="1"/>
  <c r="CO13" i="3"/>
  <c r="CK13" i="3"/>
  <c r="CC13" i="3"/>
  <c r="CA13" i="3"/>
  <c r="B13" i="3"/>
  <c r="CF13" i="3" s="1"/>
  <c r="B12" i="3"/>
  <c r="B11" i="3"/>
  <c r="CN11" i="3" s="1"/>
  <c r="A5" i="3"/>
  <c r="A4" i="3"/>
  <c r="A3" i="3"/>
  <c r="A2" i="3"/>
  <c r="D140" i="3" l="1"/>
  <c r="CB144" i="4"/>
  <c r="AA13" i="4"/>
  <c r="C102" i="3"/>
  <c r="CC102" i="3" s="1"/>
  <c r="AB123" i="4"/>
  <c r="AU133" i="4"/>
  <c r="CG144" i="4"/>
  <c r="AT70" i="4"/>
  <c r="AT58" i="4"/>
  <c r="CM36" i="3"/>
  <c r="CF46" i="3"/>
  <c r="CL66" i="3"/>
  <c r="CD69" i="3"/>
  <c r="CM72" i="3"/>
  <c r="CD75" i="3"/>
  <c r="CC79" i="3"/>
  <c r="B90" i="3"/>
  <c r="C133" i="3"/>
  <c r="CE133" i="3" s="1"/>
  <c r="C143" i="3"/>
  <c r="CG143" i="3" s="1"/>
  <c r="B170" i="3"/>
  <c r="CK170" i="3" s="1"/>
  <c r="AU150" i="4"/>
  <c r="CE144" i="4"/>
  <c r="AA11" i="4"/>
  <c r="CQ144" i="4"/>
  <c r="CG55" i="3"/>
  <c r="CO75" i="3"/>
  <c r="CF82" i="3"/>
  <c r="C135" i="3"/>
  <c r="C158" i="3"/>
  <c r="CK158" i="3" s="1"/>
  <c r="V202" i="4"/>
  <c r="CD55" i="3"/>
  <c r="AT62" i="4"/>
  <c r="AV100" i="4"/>
  <c r="C103" i="3"/>
  <c r="CK103" i="3" s="1"/>
  <c r="CB73" i="3"/>
  <c r="U117" i="4"/>
  <c r="B24" i="3"/>
  <c r="CN42" i="3"/>
  <c r="CO55" i="3"/>
  <c r="CQ66" i="3"/>
  <c r="CC73" i="3"/>
  <c r="CQ82" i="3"/>
  <c r="C136" i="3"/>
  <c r="CC136" i="3" s="1"/>
  <c r="C145" i="3"/>
  <c r="B16" i="3"/>
  <c r="CA86" i="3"/>
  <c r="CL86" i="3"/>
  <c r="CD51" i="3"/>
  <c r="CA42" i="3"/>
  <c r="CF38" i="3"/>
  <c r="AT86" i="4"/>
  <c r="AT76" i="4"/>
  <c r="CN144" i="4"/>
  <c r="CA58" i="3"/>
  <c r="CK79" i="3"/>
  <c r="C134" i="3"/>
  <c r="CM134" i="3" s="1"/>
  <c r="CG51" i="3"/>
  <c r="CF66" i="3"/>
  <c r="CN79" i="3"/>
  <c r="CM55" i="3"/>
  <c r="CM70" i="3"/>
  <c r="CF59" i="3"/>
  <c r="CB77" i="3"/>
  <c r="CC11" i="3"/>
  <c r="CM38" i="3"/>
  <c r="CB53" i="3"/>
  <c r="CK56" i="3"/>
  <c r="CK59" i="3"/>
  <c r="CK64" i="3"/>
  <c r="CD67" i="3"/>
  <c r="CB71" i="3"/>
  <c r="CQ73" i="3"/>
  <c r="CF80" i="3"/>
  <c r="CD83" i="3"/>
  <c r="CK87" i="3"/>
  <c r="CA124" i="3"/>
  <c r="CL200" i="3"/>
  <c r="CB79" i="3"/>
  <c r="CL36" i="3"/>
  <c r="CM75" i="3"/>
  <c r="CO58" i="3"/>
  <c r="CO69" i="3"/>
  <c r="CO51" i="3"/>
  <c r="CA38" i="3"/>
  <c r="CB67" i="3"/>
  <c r="CB83" i="3"/>
  <c r="CF87" i="3"/>
  <c r="CK11" i="3"/>
  <c r="CN38" i="3"/>
  <c r="CQ56" i="3"/>
  <c r="CN59" i="3"/>
  <c r="CO64" i="3"/>
  <c r="CG67" i="3"/>
  <c r="CD77" i="3"/>
  <c r="CM80" i="3"/>
  <c r="CG83" i="3"/>
  <c r="CN87" i="3"/>
  <c r="CL124" i="3"/>
  <c r="CC14" i="3"/>
  <c r="CB75" i="3"/>
  <c r="CL62" i="3"/>
  <c r="CF79" i="3"/>
  <c r="C140" i="4"/>
  <c r="CM66" i="3"/>
  <c r="CQ79" i="3"/>
  <c r="CC59" i="3"/>
  <c r="CK73" i="3"/>
  <c r="CC87" i="3"/>
  <c r="CB11" i="3"/>
  <c r="CC49" i="3"/>
  <c r="CD53" i="3"/>
  <c r="CQ59" i="3"/>
  <c r="CM67" i="3"/>
  <c r="CC71" i="3"/>
  <c r="CL74" i="3"/>
  <c r="CG77" i="3"/>
  <c r="CQ80" i="3"/>
  <c r="CM83" i="3"/>
  <c r="CQ87" i="3"/>
  <c r="CL110" i="3"/>
  <c r="AT66" i="4"/>
  <c r="AA15" i="4"/>
  <c r="CF42" i="3"/>
  <c r="CB63" i="3"/>
  <c r="CM82" i="3"/>
  <c r="CL56" i="3"/>
  <c r="CN73" i="3"/>
  <c r="CM44" i="3"/>
  <c r="CF49" i="3"/>
  <c r="CG53" i="3"/>
  <c r="CO67" i="3"/>
  <c r="CF71" i="3"/>
  <c r="CM77" i="3"/>
  <c r="CO83" i="3"/>
  <c r="CC125" i="3"/>
  <c r="AB125" i="4"/>
  <c r="AU134" i="4"/>
  <c r="CL144" i="4"/>
  <c r="CE145" i="4"/>
  <c r="AU145" i="4" s="1"/>
  <c r="CL85" i="3"/>
  <c r="CB89" i="3"/>
  <c r="CG75" i="3"/>
  <c r="CM144" i="4"/>
  <c r="CF73" i="3"/>
  <c r="CL48" i="3"/>
  <c r="CK49" i="3"/>
  <c r="CM53" i="3"/>
  <c r="CL60" i="3"/>
  <c r="CK71" i="3"/>
  <c r="CO77" i="3"/>
  <c r="CB81" i="3"/>
  <c r="C163" i="3"/>
  <c r="CA163" i="3" s="1"/>
  <c r="CC144" i="4"/>
  <c r="AU144" i="4" s="1"/>
  <c r="CQ135" i="3"/>
  <c r="CN135" i="3"/>
  <c r="CG135" i="3"/>
  <c r="CM48" i="3"/>
  <c r="CL54" i="3"/>
  <c r="CD61" i="3"/>
  <c r="CM11" i="3"/>
  <c r="CB13" i="3"/>
  <c r="CM13" i="3"/>
  <c r="CL14" i="3"/>
  <c r="CB29" i="3"/>
  <c r="CA36" i="3"/>
  <c r="CN36" i="3"/>
  <c r="CF40" i="3"/>
  <c r="CL42" i="3"/>
  <c r="CM42" i="3"/>
  <c r="CA44" i="3"/>
  <c r="CN44" i="3"/>
  <c r="CE46" i="3"/>
  <c r="CE48" i="3"/>
  <c r="CP48" i="3"/>
  <c r="CL49" i="3"/>
  <c r="CG49" i="3"/>
  <c r="CO49" i="3"/>
  <c r="CC51" i="3"/>
  <c r="CK51" i="3"/>
  <c r="CQ51" i="3"/>
  <c r="CF52" i="3"/>
  <c r="CF53" i="3"/>
  <c r="CN53" i="3"/>
  <c r="CC55" i="3"/>
  <c r="CK55" i="3"/>
  <c r="CQ55" i="3"/>
  <c r="CB56" i="3"/>
  <c r="CD57" i="3"/>
  <c r="CM57" i="3"/>
  <c r="CG59" i="3"/>
  <c r="CO59" i="3"/>
  <c r="CB61" i="3"/>
  <c r="CF61" i="3"/>
  <c r="CN61" i="3"/>
  <c r="CB62" i="3"/>
  <c r="CD63" i="3"/>
  <c r="CM63" i="3"/>
  <c r="CE64" i="3"/>
  <c r="CD65" i="3"/>
  <c r="CM65" i="3"/>
  <c r="CD66" i="3"/>
  <c r="CO66" i="3"/>
  <c r="CF67" i="3"/>
  <c r="CN67" i="3"/>
  <c r="CL68" i="3"/>
  <c r="CK68" i="3"/>
  <c r="CC69" i="3"/>
  <c r="CK69" i="3"/>
  <c r="CQ69" i="3"/>
  <c r="CD70" i="3"/>
  <c r="CO70" i="3"/>
  <c r="CL71" i="3"/>
  <c r="CG71" i="3"/>
  <c r="CO71" i="3"/>
  <c r="CK72" i="3"/>
  <c r="CD73" i="3"/>
  <c r="CM73" i="3"/>
  <c r="CD74" i="3"/>
  <c r="CO74" i="3"/>
  <c r="CF75" i="3"/>
  <c r="CN75" i="3"/>
  <c r="CL76" i="3"/>
  <c r="CK76" i="3"/>
  <c r="CC77" i="3"/>
  <c r="CK77" i="3"/>
  <c r="CQ77" i="3"/>
  <c r="CD78" i="3"/>
  <c r="CO78" i="3"/>
  <c r="CL79" i="3"/>
  <c r="CG79" i="3"/>
  <c r="CO79" i="3"/>
  <c r="CK80" i="3"/>
  <c r="CD81" i="3"/>
  <c r="CM81" i="3"/>
  <c r="CD82" i="3"/>
  <c r="CO82" i="3"/>
  <c r="CF83" i="3"/>
  <c r="CN83" i="3"/>
  <c r="CL84" i="3"/>
  <c r="CK84" i="3"/>
  <c r="CD85" i="3"/>
  <c r="CM85" i="3"/>
  <c r="CB87" i="3"/>
  <c r="CG87" i="3"/>
  <c r="CO87" i="3"/>
  <c r="CP88" i="3"/>
  <c r="CG89" i="3"/>
  <c r="CO89" i="3"/>
  <c r="C97" i="3"/>
  <c r="CF97" i="3" s="1"/>
  <c r="C100" i="3"/>
  <c r="CC100" i="3" s="1"/>
  <c r="BY109" i="3"/>
  <c r="CC109" i="3"/>
  <c r="CP109" i="3"/>
  <c r="CD111" i="3"/>
  <c r="CP111" i="3"/>
  <c r="CA116" i="3"/>
  <c r="CF116" i="3"/>
  <c r="CN116" i="3"/>
  <c r="CR117" i="3"/>
  <c r="BY123" i="3"/>
  <c r="CN124" i="3"/>
  <c r="CL125" i="3"/>
  <c r="C131" i="3"/>
  <c r="CF131" i="3" s="1"/>
  <c r="CN137" i="3"/>
  <c r="CD141" i="3"/>
  <c r="C144" i="3"/>
  <c r="CD145" i="3"/>
  <c r="CN148" i="3"/>
  <c r="C150" i="3"/>
  <c r="CD150" i="3" s="1"/>
  <c r="CA206" i="3"/>
  <c r="CB207" i="3"/>
  <c r="AT87" i="4"/>
  <c r="AT85" i="4"/>
  <c r="CC137" i="4"/>
  <c r="AU137" i="4" s="1"/>
  <c r="CM137" i="4"/>
  <c r="CO137" i="4"/>
  <c r="M207" i="4"/>
  <c r="CE44" i="3"/>
  <c r="CD56" i="3"/>
  <c r="CM62" i="3"/>
  <c r="CM68" i="3"/>
  <c r="CF70" i="3"/>
  <c r="CQ70" i="3"/>
  <c r="CB72" i="3"/>
  <c r="CM76" i="3"/>
  <c r="CF78" i="3"/>
  <c r="CQ78" i="3"/>
  <c r="CM84" i="3"/>
  <c r="CF85" i="3"/>
  <c r="CN85" i="3"/>
  <c r="CC89" i="3"/>
  <c r="CK89" i="3"/>
  <c r="CQ89" i="3"/>
  <c r="CD109" i="3"/>
  <c r="CL109" i="3"/>
  <c r="CH116" i="3"/>
  <c r="CO116" i="3"/>
  <c r="CA123" i="3"/>
  <c r="CN125" i="3"/>
  <c r="CM136" i="3"/>
  <c r="CQ137" i="3"/>
  <c r="CN141" i="3"/>
  <c r="CN145" i="3"/>
  <c r="CG146" i="3"/>
  <c r="CP148" i="3"/>
  <c r="CA201" i="3"/>
  <c r="CB202" i="3"/>
  <c r="CB206" i="3"/>
  <c r="M206" i="3" s="1"/>
  <c r="AU138" i="4"/>
  <c r="AT72" i="4"/>
  <c r="AT64" i="4"/>
  <c r="AT56" i="4"/>
  <c r="AT78" i="4"/>
  <c r="CC29" i="3"/>
  <c r="CE36" i="3"/>
  <c r="CL40" i="3"/>
  <c r="CM40" i="3"/>
  <c r="CK48" i="3"/>
  <c r="CQ48" i="3"/>
  <c r="CM51" i="3"/>
  <c r="CM56" i="3"/>
  <c r="CG61" i="3"/>
  <c r="CO61" i="3"/>
  <c r="CF63" i="3"/>
  <c r="CN63" i="3"/>
  <c r="CL38" i="3"/>
  <c r="CA40" i="3"/>
  <c r="CN40" i="3"/>
  <c r="CL46" i="3"/>
  <c r="CB48" i="3"/>
  <c r="CD49" i="3"/>
  <c r="CM49" i="3"/>
  <c r="CF51" i="3"/>
  <c r="CN51" i="3"/>
  <c r="CC53" i="3"/>
  <c r="CK53" i="3"/>
  <c r="CQ53" i="3"/>
  <c r="CF55" i="3"/>
  <c r="CN55" i="3"/>
  <c r="CE56" i="3"/>
  <c r="CG57" i="3"/>
  <c r="CO57" i="3"/>
  <c r="CD59" i="3"/>
  <c r="CM59" i="3"/>
  <c r="CC61" i="3"/>
  <c r="CK61" i="3"/>
  <c r="CQ61" i="3"/>
  <c r="CD62" i="3"/>
  <c r="CQ62" i="3"/>
  <c r="CG63" i="3"/>
  <c r="CO63" i="3"/>
  <c r="CG65" i="3"/>
  <c r="CO65" i="3"/>
  <c r="CK66" i="3"/>
  <c r="CC67" i="3"/>
  <c r="CK67" i="3"/>
  <c r="CQ67" i="3"/>
  <c r="CD68" i="3"/>
  <c r="CO68" i="3"/>
  <c r="CL69" i="3"/>
  <c r="CF69" i="3"/>
  <c r="CN69" i="3"/>
  <c r="CK70" i="3"/>
  <c r="CD71" i="3"/>
  <c r="CM71" i="3"/>
  <c r="CD72" i="3"/>
  <c r="CO72" i="3"/>
  <c r="CG73" i="3"/>
  <c r="CO73" i="3"/>
  <c r="CK74" i="3"/>
  <c r="CC75" i="3"/>
  <c r="CK75" i="3"/>
  <c r="CQ75" i="3"/>
  <c r="CD76" i="3"/>
  <c r="CO76" i="3"/>
  <c r="CL77" i="3"/>
  <c r="CF77" i="3"/>
  <c r="CN77" i="3"/>
  <c r="CK78" i="3"/>
  <c r="CD79" i="3"/>
  <c r="CM79" i="3"/>
  <c r="CD80" i="3"/>
  <c r="CO80" i="3"/>
  <c r="CG81" i="3"/>
  <c r="CO81" i="3"/>
  <c r="CK82" i="3"/>
  <c r="CC83" i="3"/>
  <c r="CK83" i="3"/>
  <c r="CQ83" i="3"/>
  <c r="CD84" i="3"/>
  <c r="CP84" i="3"/>
  <c r="CB85" i="3"/>
  <c r="CG85" i="3"/>
  <c r="CO85" i="3"/>
  <c r="CD87" i="3"/>
  <c r="CM87" i="3"/>
  <c r="CK88" i="3"/>
  <c r="CD89" i="3"/>
  <c r="CM89" i="3"/>
  <c r="C101" i="3"/>
  <c r="CF109" i="3"/>
  <c r="CM109" i="3"/>
  <c r="CF111" i="3"/>
  <c r="CN111" i="3"/>
  <c r="CD116" i="3"/>
  <c r="CK116" i="3"/>
  <c r="CP116" i="3"/>
  <c r="CH117" i="3"/>
  <c r="CJ123" i="3"/>
  <c r="CC124" i="3"/>
  <c r="CA125" i="3"/>
  <c r="CO136" i="3"/>
  <c r="CB137" i="3"/>
  <c r="C138" i="3"/>
  <c r="CQ138" i="3" s="1"/>
  <c r="CB139" i="3"/>
  <c r="E151" i="3"/>
  <c r="C147" i="3"/>
  <c r="CO147" i="3" s="1"/>
  <c r="C149" i="3"/>
  <c r="CQ149" i="3" s="1"/>
  <c r="C159" i="3"/>
  <c r="CK159" i="3" s="1"/>
  <c r="C162" i="3"/>
  <c r="CK162" i="3" s="1"/>
  <c r="CB201" i="3"/>
  <c r="CL206" i="3"/>
  <c r="X110" i="4"/>
  <c r="AU147" i="4"/>
  <c r="AT46" i="4"/>
  <c r="AU143" i="4"/>
  <c r="A236" i="4"/>
  <c r="V200" i="4"/>
  <c r="CM61" i="3"/>
  <c r="CC63" i="3"/>
  <c r="CK63" i="3"/>
  <c r="CQ63" i="3"/>
  <c r="CF68" i="3"/>
  <c r="CQ68" i="3"/>
  <c r="CF76" i="3"/>
  <c r="CQ76" i="3"/>
  <c r="CM78" i="3"/>
  <c r="CB82" i="3"/>
  <c r="CF84" i="3"/>
  <c r="CC85" i="3"/>
  <c r="CK85" i="3"/>
  <c r="CQ85" i="3"/>
  <c r="CL89" i="3"/>
  <c r="CF89" i="3"/>
  <c r="CN89" i="3"/>
  <c r="CB109" i="3"/>
  <c r="CN109" i="3"/>
  <c r="CE116" i="3"/>
  <c r="CR116" i="3"/>
  <c r="CL123" i="3"/>
  <c r="AT68" i="4"/>
  <c r="AT60" i="4"/>
  <c r="AT40" i="4"/>
  <c r="AT42" i="4"/>
  <c r="AA14" i="4"/>
  <c r="AT35" i="4"/>
  <c r="CA157" i="4"/>
  <c r="CK157" i="4"/>
  <c r="CL157" i="4"/>
  <c r="CB157" i="4"/>
  <c r="CA158" i="4"/>
  <c r="CK158" i="4"/>
  <c r="CL158" i="4"/>
  <c r="CB158" i="4"/>
  <c r="AU139" i="4"/>
  <c r="AT81" i="4"/>
  <c r="CM101" i="4"/>
  <c r="CE101" i="4"/>
  <c r="CA101" i="4"/>
  <c r="CP101" i="4"/>
  <c r="CK101" i="4"/>
  <c r="CB101" i="4"/>
  <c r="CL101" i="4"/>
  <c r="CO101" i="4"/>
  <c r="CD101" i="4"/>
  <c r="CN101" i="4"/>
  <c r="CF101" i="4"/>
  <c r="CC101" i="4"/>
  <c r="AT84" i="4"/>
  <c r="AU149" i="4"/>
  <c r="AT74" i="4"/>
  <c r="AT67" i="4"/>
  <c r="AT59" i="4"/>
  <c r="AT51" i="4"/>
  <c r="AT43" i="4"/>
  <c r="X109" i="4"/>
  <c r="CM103" i="4"/>
  <c r="CE103" i="4"/>
  <c r="CA103" i="4"/>
  <c r="CP103" i="4"/>
  <c r="CK103" i="4"/>
  <c r="CB103" i="4"/>
  <c r="CO103" i="4"/>
  <c r="CD103" i="4"/>
  <c r="CL103" i="4"/>
  <c r="CC103" i="4"/>
  <c r="CN103" i="4"/>
  <c r="CF103" i="4"/>
  <c r="AU131" i="4"/>
  <c r="CM97" i="4"/>
  <c r="CE97" i="4"/>
  <c r="CA97" i="4"/>
  <c r="CP97" i="4"/>
  <c r="CK97" i="4"/>
  <c r="CB97" i="4"/>
  <c r="CL97" i="4"/>
  <c r="CO97" i="4"/>
  <c r="CD97" i="4"/>
  <c r="CF97" i="4"/>
  <c r="CC97" i="4"/>
  <c r="CN97" i="4"/>
  <c r="U116" i="4"/>
  <c r="AT48" i="4"/>
  <c r="AT36" i="4"/>
  <c r="AT52" i="4"/>
  <c r="AA12" i="4"/>
  <c r="CA159" i="4"/>
  <c r="CK159" i="4"/>
  <c r="CL159" i="4"/>
  <c r="CB159" i="4"/>
  <c r="CA160" i="4"/>
  <c r="CK160" i="4"/>
  <c r="CL160" i="4"/>
  <c r="CB160" i="4"/>
  <c r="AV98" i="4"/>
  <c r="C104" i="4"/>
  <c r="CP95" i="4"/>
  <c r="CL95" i="4"/>
  <c r="CD95" i="4"/>
  <c r="CO95" i="4"/>
  <c r="CF95" i="4"/>
  <c r="CA95" i="4"/>
  <c r="CN95" i="4"/>
  <c r="CC95" i="4"/>
  <c r="CK95" i="4"/>
  <c r="CB95" i="4"/>
  <c r="CE95" i="4"/>
  <c r="CM95" i="4"/>
  <c r="AT44" i="4"/>
  <c r="CA169" i="4"/>
  <c r="CK169" i="4"/>
  <c r="CL169" i="4"/>
  <c r="CB169" i="4"/>
  <c r="CA170" i="4"/>
  <c r="CK170" i="4"/>
  <c r="CL170" i="4"/>
  <c r="CB170" i="4"/>
  <c r="AT83" i="4"/>
  <c r="AT77" i="4"/>
  <c r="AT88" i="4"/>
  <c r="AT82" i="4"/>
  <c r="CQ141" i="4"/>
  <c r="CM141" i="4"/>
  <c r="CE141" i="4"/>
  <c r="CN141" i="4"/>
  <c r="CD141" i="4"/>
  <c r="CP141" i="4"/>
  <c r="CG141" i="4"/>
  <c r="CB141" i="4"/>
  <c r="CL141" i="4"/>
  <c r="CF141" i="4"/>
  <c r="CC141" i="4"/>
  <c r="CO141" i="4"/>
  <c r="AT71" i="4"/>
  <c r="AT63" i="4"/>
  <c r="AT55" i="4"/>
  <c r="AT47" i="4"/>
  <c r="AT39" i="4"/>
  <c r="AU148" i="4"/>
  <c r="AT54" i="4"/>
  <c r="AT50" i="4"/>
  <c r="CA163" i="4"/>
  <c r="CK163" i="4"/>
  <c r="CL163" i="4"/>
  <c r="CB163" i="4"/>
  <c r="CA168" i="4"/>
  <c r="CK168" i="4"/>
  <c r="CL168" i="4"/>
  <c r="CB168" i="4"/>
  <c r="CA156" i="4"/>
  <c r="CK156" i="4"/>
  <c r="CL156" i="4"/>
  <c r="CB156" i="4"/>
  <c r="CA161" i="4"/>
  <c r="CK161" i="4"/>
  <c r="CL161" i="4"/>
  <c r="CB161" i="4"/>
  <c r="CA162" i="4"/>
  <c r="CK162" i="4"/>
  <c r="CL162" i="4"/>
  <c r="CB162" i="4"/>
  <c r="AU136" i="4"/>
  <c r="AU132" i="4"/>
  <c r="AU142" i="4"/>
  <c r="AU135" i="4"/>
  <c r="CM99" i="4"/>
  <c r="CE99" i="4"/>
  <c r="CA99" i="4"/>
  <c r="CP99" i="4"/>
  <c r="CK99" i="4"/>
  <c r="CB99" i="4"/>
  <c r="CO99" i="4"/>
  <c r="CD99" i="4"/>
  <c r="CL99" i="4"/>
  <c r="CN99" i="4"/>
  <c r="CF99" i="4"/>
  <c r="CC99" i="4"/>
  <c r="AT79" i="4"/>
  <c r="AT75" i="4"/>
  <c r="AU146" i="4"/>
  <c r="CP130" i="4"/>
  <c r="CL130" i="4"/>
  <c r="CD130" i="4"/>
  <c r="CN130" i="4"/>
  <c r="CF130" i="4"/>
  <c r="CB130" i="4"/>
  <c r="CO130" i="4"/>
  <c r="CC130" i="4"/>
  <c r="CM130" i="4"/>
  <c r="CG130" i="4"/>
  <c r="CQ130" i="4"/>
  <c r="CE130" i="4"/>
  <c r="AV102" i="4"/>
  <c r="X111" i="4"/>
  <c r="AV96" i="4"/>
  <c r="AT73" i="4"/>
  <c r="AT69" i="4"/>
  <c r="AT65" i="4"/>
  <c r="AT61" i="4"/>
  <c r="AT57" i="4"/>
  <c r="AT53" i="4"/>
  <c r="AT49" i="4"/>
  <c r="AT45" i="4"/>
  <c r="AT41" i="4"/>
  <c r="AT89" i="4"/>
  <c r="AT80" i="4"/>
  <c r="AT38" i="4"/>
  <c r="AT37" i="4"/>
  <c r="CN12" i="3"/>
  <c r="CF12" i="3"/>
  <c r="CB12" i="3"/>
  <c r="CP15" i="3"/>
  <c r="CL15" i="3"/>
  <c r="CD15" i="3"/>
  <c r="CN15" i="3"/>
  <c r="CA35" i="3"/>
  <c r="CO35" i="3"/>
  <c r="CA37" i="3"/>
  <c r="CO37" i="3"/>
  <c r="CQ39" i="3"/>
  <c r="CM39" i="3"/>
  <c r="CF39" i="3"/>
  <c r="CG39" i="3"/>
  <c r="CQ41" i="3"/>
  <c r="CM41" i="3"/>
  <c r="CF41" i="3"/>
  <c r="CG41" i="3"/>
  <c r="CO41" i="3"/>
  <c r="CA43" i="3"/>
  <c r="CO43" i="3"/>
  <c r="CQ45" i="3"/>
  <c r="CM45" i="3"/>
  <c r="CF45" i="3"/>
  <c r="CG45" i="3"/>
  <c r="CO45" i="3"/>
  <c r="CP47" i="3"/>
  <c r="CM47" i="3"/>
  <c r="CF47" i="3"/>
  <c r="CN50" i="3"/>
  <c r="CG50" i="3"/>
  <c r="CC50" i="3"/>
  <c r="CM50" i="3"/>
  <c r="CE50" i="3"/>
  <c r="CB50" i="3"/>
  <c r="CL50" i="3"/>
  <c r="CN98" i="3"/>
  <c r="CF98" i="3"/>
  <c r="CB98" i="3"/>
  <c r="CO98" i="3"/>
  <c r="CE98" i="3"/>
  <c r="CM98" i="3"/>
  <c r="CD98" i="3"/>
  <c r="CK98" i="3"/>
  <c r="CP98" i="3"/>
  <c r="CA98" i="3"/>
  <c r="CC98" i="3"/>
  <c r="C142" i="3"/>
  <c r="D151" i="3"/>
  <c r="C151" i="3" s="1"/>
  <c r="CE12" i="3"/>
  <c r="CO12" i="3"/>
  <c r="CD14" i="3"/>
  <c r="CA15" i="3"/>
  <c r="CO15" i="3"/>
  <c r="CA28" i="3"/>
  <c r="CM28" i="3"/>
  <c r="CC37" i="3"/>
  <c r="CP37" i="3"/>
  <c r="CC41" i="3"/>
  <c r="CK41" i="3"/>
  <c r="CP41" i="3"/>
  <c r="CK45" i="3"/>
  <c r="CP45" i="3"/>
  <c r="CK47" i="3"/>
  <c r="CN52" i="3"/>
  <c r="CG52" i="3"/>
  <c r="CC52" i="3"/>
  <c r="CQ52" i="3"/>
  <c r="CD52" i="3"/>
  <c r="CK52" i="3"/>
  <c r="CL59" i="3"/>
  <c r="CB59" i="3"/>
  <c r="CL78" i="3"/>
  <c r="CB78" i="3"/>
  <c r="CK12" i="3"/>
  <c r="CP12" i="3"/>
  <c r="CK15" i="3"/>
  <c r="CB28" i="3"/>
  <c r="CL29" i="3"/>
  <c r="AE90" i="3"/>
  <c r="CB35" i="3"/>
  <c r="CL35" i="3"/>
  <c r="CO36" i="3"/>
  <c r="CK36" i="3"/>
  <c r="CD36" i="3"/>
  <c r="CB36" i="3"/>
  <c r="CG36" i="3"/>
  <c r="CP36" i="3"/>
  <c r="CB37" i="3"/>
  <c r="CL37" i="3"/>
  <c r="CO38" i="3"/>
  <c r="CK38" i="3"/>
  <c r="CD38" i="3"/>
  <c r="CB38" i="3"/>
  <c r="CG38" i="3"/>
  <c r="CP38" i="3"/>
  <c r="CB39" i="3"/>
  <c r="CD39" i="3"/>
  <c r="CL39" i="3"/>
  <c r="CO40" i="3"/>
  <c r="CK40" i="3"/>
  <c r="CD40" i="3"/>
  <c r="CB40" i="3"/>
  <c r="CG40" i="3"/>
  <c r="CP40" i="3"/>
  <c r="CB41" i="3"/>
  <c r="CD41" i="3"/>
  <c r="CL41" i="3"/>
  <c r="CO42" i="3"/>
  <c r="CK42" i="3"/>
  <c r="CD42" i="3"/>
  <c r="CB42" i="3"/>
  <c r="CG42" i="3"/>
  <c r="CP42" i="3"/>
  <c r="CB43" i="3"/>
  <c r="CL43" i="3"/>
  <c r="CO44" i="3"/>
  <c r="CK44" i="3"/>
  <c r="CD44" i="3"/>
  <c r="CB44" i="3"/>
  <c r="CG44" i="3"/>
  <c r="CP44" i="3"/>
  <c r="CB45" i="3"/>
  <c r="CD45" i="3"/>
  <c r="CL45" i="3"/>
  <c r="CO46" i="3"/>
  <c r="CK46" i="3"/>
  <c r="CD46" i="3"/>
  <c r="CB46" i="3"/>
  <c r="CG46" i="3"/>
  <c r="CP46" i="3"/>
  <c r="CB47" i="3"/>
  <c r="CD47" i="3"/>
  <c r="CL47" i="3"/>
  <c r="CB49" i="3"/>
  <c r="CF50" i="3"/>
  <c r="CP50" i="3"/>
  <c r="CL51" i="3"/>
  <c r="CB51" i="3"/>
  <c r="CL52" i="3"/>
  <c r="CB52" i="3"/>
  <c r="CM52" i="3"/>
  <c r="CN54" i="3"/>
  <c r="CG54" i="3"/>
  <c r="CC54" i="3"/>
  <c r="CP54" i="3"/>
  <c r="CK54" i="3"/>
  <c r="CO54" i="3"/>
  <c r="CF54" i="3"/>
  <c r="CA54" i="3"/>
  <c r="CM54" i="3"/>
  <c r="CN58" i="3"/>
  <c r="CG58" i="3"/>
  <c r="CC58" i="3"/>
  <c r="CM58" i="3"/>
  <c r="CE58" i="3"/>
  <c r="CQ58" i="3"/>
  <c r="CD58" i="3"/>
  <c r="CB58" i="3"/>
  <c r="CP58" i="3"/>
  <c r="CN96" i="3"/>
  <c r="CF96" i="3"/>
  <c r="CB96" i="3"/>
  <c r="CL96" i="3"/>
  <c r="CC96" i="3"/>
  <c r="CP96" i="3"/>
  <c r="CK96" i="3"/>
  <c r="CA96" i="3"/>
  <c r="CO96" i="3"/>
  <c r="CE96" i="3"/>
  <c r="CM96" i="3"/>
  <c r="CD96" i="3"/>
  <c r="CN103" i="3"/>
  <c r="CF103" i="3"/>
  <c r="CB103" i="3"/>
  <c r="CM103" i="3"/>
  <c r="CD103" i="3"/>
  <c r="CL103" i="3"/>
  <c r="CO103" i="3"/>
  <c r="CE103" i="3"/>
  <c r="CA103" i="3"/>
  <c r="CP103" i="3"/>
  <c r="CA157" i="3"/>
  <c r="CL157" i="3"/>
  <c r="CB157" i="3"/>
  <c r="CK157" i="3"/>
  <c r="CD12" i="3"/>
  <c r="CM12" i="3"/>
  <c r="CE15" i="3"/>
  <c r="CL28" i="3"/>
  <c r="CQ35" i="3"/>
  <c r="CM35" i="3"/>
  <c r="CF35" i="3"/>
  <c r="CG35" i="3"/>
  <c r="CQ37" i="3"/>
  <c r="CM37" i="3"/>
  <c r="CF37" i="3"/>
  <c r="CG37" i="3"/>
  <c r="CA39" i="3"/>
  <c r="CO39" i="3"/>
  <c r="CA41" i="3"/>
  <c r="CQ43" i="3"/>
  <c r="CM43" i="3"/>
  <c r="CF43" i="3"/>
  <c r="CG43" i="3"/>
  <c r="CA45" i="3"/>
  <c r="CA47" i="3"/>
  <c r="CG47" i="3"/>
  <c r="CO47" i="3"/>
  <c r="D104" i="3"/>
  <c r="C95" i="3"/>
  <c r="CN14" i="3"/>
  <c r="CF14" i="3"/>
  <c r="CB14" i="3"/>
  <c r="CM14" i="3"/>
  <c r="CF15" i="3"/>
  <c r="CC35" i="3"/>
  <c r="CK35" i="3"/>
  <c r="CP35" i="3"/>
  <c r="CK37" i="3"/>
  <c r="CC39" i="3"/>
  <c r="CK39" i="3"/>
  <c r="CP39" i="3"/>
  <c r="CC43" i="3"/>
  <c r="CK43" i="3"/>
  <c r="CP43" i="3"/>
  <c r="CC45" i="3"/>
  <c r="CC47" i="3"/>
  <c r="CQ47" i="3"/>
  <c r="CD50" i="3"/>
  <c r="CO50" i="3"/>
  <c r="CA52" i="3"/>
  <c r="CF100" i="3"/>
  <c r="CB100" i="3"/>
  <c r="CP11" i="3"/>
  <c r="CL11" i="3"/>
  <c r="CD11" i="3"/>
  <c r="CE11" i="3"/>
  <c r="CA12" i="3"/>
  <c r="CE14" i="3"/>
  <c r="CB15" i="3"/>
  <c r="CA11" i="3"/>
  <c r="CF11" i="3"/>
  <c r="CO11" i="3"/>
  <c r="CC12" i="3"/>
  <c r="CL12" i="3"/>
  <c r="CP13" i="3"/>
  <c r="CL13" i="3"/>
  <c r="CD13" i="3"/>
  <c r="AA13" i="3" s="1"/>
  <c r="CE13" i="3"/>
  <c r="CN13" i="3"/>
  <c r="CA14" i="3"/>
  <c r="CK14" i="3"/>
  <c r="CP14" i="3"/>
  <c r="CC15" i="3"/>
  <c r="CM15" i="3"/>
  <c r="CC28" i="3"/>
  <c r="CA29" i="3"/>
  <c r="CM29" i="3"/>
  <c r="CE35" i="3"/>
  <c r="CN35" i="3"/>
  <c r="Z90" i="3"/>
  <c r="CC36" i="3"/>
  <c r="CQ36" i="3"/>
  <c r="CE37" i="3"/>
  <c r="CN37" i="3"/>
  <c r="CC38" i="3"/>
  <c r="CQ38" i="3"/>
  <c r="CE39" i="3"/>
  <c r="CN39" i="3"/>
  <c r="CC40" i="3"/>
  <c r="CQ40" i="3"/>
  <c r="CE41" i="3"/>
  <c r="CN41" i="3"/>
  <c r="CC42" i="3"/>
  <c r="CQ42" i="3"/>
  <c r="CE43" i="3"/>
  <c r="CN43" i="3"/>
  <c r="CC44" i="3"/>
  <c r="CQ44" i="3"/>
  <c r="CE45" i="3"/>
  <c r="CN45" i="3"/>
  <c r="CC46" i="3"/>
  <c r="CQ46" i="3"/>
  <c r="CE47" i="3"/>
  <c r="CN47" i="3"/>
  <c r="CA50" i="3"/>
  <c r="CK50" i="3"/>
  <c r="CQ50" i="3"/>
  <c r="CE52" i="3"/>
  <c r="CO52" i="3"/>
  <c r="CL53" i="3"/>
  <c r="CB54" i="3"/>
  <c r="CD54" i="3"/>
  <c r="CQ54" i="3"/>
  <c r="CL57" i="3"/>
  <c r="CB57" i="3"/>
  <c r="CL58" i="3"/>
  <c r="CF58" i="3"/>
  <c r="CN60" i="3"/>
  <c r="CG60" i="3"/>
  <c r="CC60" i="3"/>
  <c r="CM60" i="3"/>
  <c r="CE60" i="3"/>
  <c r="CQ60" i="3"/>
  <c r="CD60" i="3"/>
  <c r="CP60" i="3"/>
  <c r="CK60" i="3"/>
  <c r="CF60" i="3"/>
  <c r="CL70" i="3"/>
  <c r="CB70" i="3"/>
  <c r="CL88" i="3"/>
  <c r="CB88" i="3"/>
  <c r="CL98" i="3"/>
  <c r="CB60" i="3"/>
  <c r="CL61" i="3"/>
  <c r="CN62" i="3"/>
  <c r="CG62" i="3"/>
  <c r="CC62" i="3"/>
  <c r="CA62" i="3"/>
  <c r="CF62" i="3"/>
  <c r="CO62" i="3"/>
  <c r="CL65" i="3"/>
  <c r="CL73" i="3"/>
  <c r="CL81" i="3"/>
  <c r="CN86" i="3"/>
  <c r="CG86" i="3"/>
  <c r="CC86" i="3"/>
  <c r="CP86" i="3"/>
  <c r="CK86" i="3"/>
  <c r="CM86" i="3"/>
  <c r="CE86" i="3"/>
  <c r="CD86" i="3"/>
  <c r="CQ86" i="3"/>
  <c r="CN99" i="3"/>
  <c r="CF99" i="3"/>
  <c r="CB99" i="3"/>
  <c r="CM99" i="3"/>
  <c r="CD99" i="3"/>
  <c r="CL99" i="3"/>
  <c r="CC99" i="3"/>
  <c r="CE99" i="3"/>
  <c r="CO99" i="3"/>
  <c r="CK99" i="3"/>
  <c r="CQ133" i="3"/>
  <c r="CB163" i="3"/>
  <c r="CN48" i="3"/>
  <c r="CG48" i="3"/>
  <c r="CC48" i="3"/>
  <c r="CA48" i="3"/>
  <c r="CF48" i="3"/>
  <c r="CO48" i="3"/>
  <c r="CL55" i="3"/>
  <c r="CN56" i="3"/>
  <c r="CG56" i="3"/>
  <c r="CC56" i="3"/>
  <c r="CA56" i="3"/>
  <c r="CF56" i="3"/>
  <c r="CO56" i="3"/>
  <c r="CK62" i="3"/>
  <c r="CP62" i="3"/>
  <c r="CL63" i="3"/>
  <c r="CP64" i="3"/>
  <c r="CN64" i="3"/>
  <c r="CG64" i="3"/>
  <c r="CC64" i="3"/>
  <c r="CA64" i="3"/>
  <c r="CF64" i="3"/>
  <c r="CQ64" i="3"/>
  <c r="CL67" i="3"/>
  <c r="CB68" i="3"/>
  <c r="CL75" i="3"/>
  <c r="CB76" i="3"/>
  <c r="CL83" i="3"/>
  <c r="CB84" i="3"/>
  <c r="CB86" i="3"/>
  <c r="CF86" i="3"/>
  <c r="CP99" i="3"/>
  <c r="CF150" i="3"/>
  <c r="CC150" i="3"/>
  <c r="CP150" i="3"/>
  <c r="CN150" i="3"/>
  <c r="CG150" i="3"/>
  <c r="CA159" i="3"/>
  <c r="CL159" i="3"/>
  <c r="CB159" i="3"/>
  <c r="CA169" i="3"/>
  <c r="CL169" i="3"/>
  <c r="CB169" i="3"/>
  <c r="CB64" i="3"/>
  <c r="CN102" i="3"/>
  <c r="CF102" i="3"/>
  <c r="CB102" i="3"/>
  <c r="CO102" i="3"/>
  <c r="CE102" i="3"/>
  <c r="CM102" i="3"/>
  <c r="CD102" i="3"/>
  <c r="CP102" i="3"/>
  <c r="CA102" i="3"/>
  <c r="CK102" i="3"/>
  <c r="CL102" i="3"/>
  <c r="CQ131" i="3"/>
  <c r="CM131" i="3"/>
  <c r="CE131" i="3"/>
  <c r="CO131" i="3"/>
  <c r="CG131" i="3"/>
  <c r="CC131" i="3"/>
  <c r="CN131" i="3"/>
  <c r="CB131" i="3"/>
  <c r="CL131" i="3"/>
  <c r="CP131" i="3"/>
  <c r="CD131" i="3"/>
  <c r="CQ132" i="3"/>
  <c r="CM132" i="3"/>
  <c r="CE132" i="3"/>
  <c r="CO132" i="3"/>
  <c r="CG132" i="3"/>
  <c r="CC132" i="3"/>
  <c r="CL132" i="3"/>
  <c r="CF132" i="3"/>
  <c r="CB132" i="3"/>
  <c r="CN132" i="3"/>
  <c r="CP132" i="3"/>
  <c r="CE143" i="3"/>
  <c r="CA161" i="3"/>
  <c r="CL161" i="3"/>
  <c r="CB161" i="3"/>
  <c r="CA49" i="3"/>
  <c r="CE49" i="3"/>
  <c r="CA51" i="3"/>
  <c r="CE51" i="3"/>
  <c r="CA53" i="3"/>
  <c r="CE53" i="3"/>
  <c r="CA55" i="3"/>
  <c r="CE55" i="3"/>
  <c r="CA57" i="3"/>
  <c r="CE57" i="3"/>
  <c r="CA59" i="3"/>
  <c r="CE59" i="3"/>
  <c r="CA61" i="3"/>
  <c r="CE61" i="3"/>
  <c r="CA63" i="3"/>
  <c r="CE63" i="3"/>
  <c r="CA65" i="3"/>
  <c r="CE65" i="3"/>
  <c r="CC66" i="3"/>
  <c r="CG66" i="3"/>
  <c r="CN66" i="3"/>
  <c r="CA67" i="3"/>
  <c r="CE67" i="3"/>
  <c r="CC68" i="3"/>
  <c r="CG68" i="3"/>
  <c r="CN68" i="3"/>
  <c r="CA69" i="3"/>
  <c r="CE69" i="3"/>
  <c r="CC70" i="3"/>
  <c r="CG70" i="3"/>
  <c r="CN70" i="3"/>
  <c r="CA71" i="3"/>
  <c r="CE71" i="3"/>
  <c r="CC72" i="3"/>
  <c r="CG72" i="3"/>
  <c r="CN72" i="3"/>
  <c r="CA73" i="3"/>
  <c r="CE73" i="3"/>
  <c r="CC74" i="3"/>
  <c r="CG74" i="3"/>
  <c r="CN74" i="3"/>
  <c r="CA75" i="3"/>
  <c r="CE75" i="3"/>
  <c r="CC76" i="3"/>
  <c r="CG76" i="3"/>
  <c r="CN76" i="3"/>
  <c r="CA77" i="3"/>
  <c r="CE77" i="3"/>
  <c r="CC78" i="3"/>
  <c r="CG78" i="3"/>
  <c r="CN78" i="3"/>
  <c r="CA79" i="3"/>
  <c r="CE79" i="3"/>
  <c r="CC80" i="3"/>
  <c r="CG80" i="3"/>
  <c r="CN80" i="3"/>
  <c r="CA81" i="3"/>
  <c r="CE81" i="3"/>
  <c r="CC82" i="3"/>
  <c r="CG82" i="3"/>
  <c r="CN82" i="3"/>
  <c r="CA83" i="3"/>
  <c r="CE83" i="3"/>
  <c r="CC84" i="3"/>
  <c r="CG84" i="3"/>
  <c r="CO84" i="3"/>
  <c r="CD88" i="3"/>
  <c r="E104" i="3"/>
  <c r="CN97" i="3"/>
  <c r="CP97" i="3"/>
  <c r="CK97" i="3"/>
  <c r="CA97" i="3"/>
  <c r="CO97" i="3"/>
  <c r="CE97" i="3"/>
  <c r="CM97" i="3"/>
  <c r="CM110" i="3"/>
  <c r="CC110" i="3"/>
  <c r="BY110" i="3"/>
  <c r="B112" i="3"/>
  <c r="CP110" i="3"/>
  <c r="CK110" i="3"/>
  <c r="CE110" i="3"/>
  <c r="CO110" i="3"/>
  <c r="CD110" i="3"/>
  <c r="CF110" i="3"/>
  <c r="CN110" i="3"/>
  <c r="CA158" i="3"/>
  <c r="AJ158" i="3" s="1"/>
  <c r="CB158" i="3"/>
  <c r="CL158" i="3"/>
  <c r="CA162" i="3"/>
  <c r="CB162" i="3"/>
  <c r="CL162" i="3"/>
  <c r="CA170" i="3"/>
  <c r="CB170" i="3"/>
  <c r="CL170" i="3"/>
  <c r="CA66" i="3"/>
  <c r="CE66" i="3"/>
  <c r="CA68" i="3"/>
  <c r="CE68" i="3"/>
  <c r="CA70" i="3"/>
  <c r="CE70" i="3"/>
  <c r="CA72" i="3"/>
  <c r="CE72" i="3"/>
  <c r="CA74" i="3"/>
  <c r="CE74" i="3"/>
  <c r="CA76" i="3"/>
  <c r="CE76" i="3"/>
  <c r="CA78" i="3"/>
  <c r="CE78" i="3"/>
  <c r="CA80" i="3"/>
  <c r="CE80" i="3"/>
  <c r="CA82" i="3"/>
  <c r="CE82" i="3"/>
  <c r="CA84" i="3"/>
  <c r="CE84" i="3"/>
  <c r="CQ84" i="3"/>
  <c r="CL87" i="3"/>
  <c r="CN88" i="3"/>
  <c r="CG88" i="3"/>
  <c r="CC88" i="3"/>
  <c r="CA88" i="3"/>
  <c r="CF88" i="3"/>
  <c r="CO88" i="3"/>
  <c r="CN101" i="3"/>
  <c r="CF101" i="3"/>
  <c r="CB101" i="3"/>
  <c r="CP101" i="3"/>
  <c r="CK101" i="3"/>
  <c r="CA101" i="3"/>
  <c r="CO101" i="3"/>
  <c r="CE101" i="3"/>
  <c r="CM101" i="3"/>
  <c r="E140" i="3"/>
  <c r="C140" i="3" s="1"/>
  <c r="C130" i="3"/>
  <c r="CP139" i="3"/>
  <c r="CL139" i="3"/>
  <c r="CD139" i="3"/>
  <c r="CM139" i="3"/>
  <c r="CC139" i="3"/>
  <c r="CO139" i="3"/>
  <c r="CF139" i="3"/>
  <c r="CN139" i="3"/>
  <c r="CG139" i="3"/>
  <c r="CE139" i="3"/>
  <c r="CQ146" i="3"/>
  <c r="CM146" i="3"/>
  <c r="CE146" i="3"/>
  <c r="CO146" i="3"/>
  <c r="CF146" i="3"/>
  <c r="CL146" i="3"/>
  <c r="CC146" i="3"/>
  <c r="CP146" i="3"/>
  <c r="CB146" i="3"/>
  <c r="CN146" i="3"/>
  <c r="CQ147" i="3"/>
  <c r="CM147" i="3"/>
  <c r="CA156" i="3"/>
  <c r="AJ156" i="3" s="1"/>
  <c r="CB156" i="3"/>
  <c r="CL156" i="3"/>
  <c r="CA160" i="3"/>
  <c r="CB160" i="3"/>
  <c r="CL160" i="3"/>
  <c r="CA168" i="3"/>
  <c r="CB168" i="3"/>
  <c r="CL168" i="3"/>
  <c r="CA85" i="3"/>
  <c r="CE85" i="3"/>
  <c r="CA87" i="3"/>
  <c r="CE87" i="3"/>
  <c r="CA89" i="3"/>
  <c r="CE89" i="3"/>
  <c r="CD117" i="3"/>
  <c r="CC123" i="3"/>
  <c r="CE124" i="3"/>
  <c r="CE125" i="3"/>
  <c r="CB135" i="3"/>
  <c r="CP137" i="3"/>
  <c r="CL137" i="3"/>
  <c r="CD137" i="3"/>
  <c r="CO137" i="3"/>
  <c r="CF137" i="3"/>
  <c r="CM137" i="3"/>
  <c r="CC137" i="3"/>
  <c r="CE137" i="3"/>
  <c r="CP138" i="3"/>
  <c r="CD138" i="3"/>
  <c r="CN138" i="3"/>
  <c r="CQ141" i="3"/>
  <c r="CM141" i="3"/>
  <c r="CE141" i="3"/>
  <c r="CO141" i="3"/>
  <c r="CF141" i="3"/>
  <c r="CL141" i="3"/>
  <c r="CC141" i="3"/>
  <c r="AU141" i="3" s="1"/>
  <c r="CG141" i="3"/>
  <c r="CQ145" i="3"/>
  <c r="CM145" i="3"/>
  <c r="CE145" i="3"/>
  <c r="CO145" i="3"/>
  <c r="CF145" i="3"/>
  <c r="CL145" i="3"/>
  <c r="CC145" i="3"/>
  <c r="CG145" i="3"/>
  <c r="CQ117" i="3"/>
  <c r="CM117" i="3"/>
  <c r="CG117" i="3"/>
  <c r="CC117" i="3"/>
  <c r="CO117" i="3"/>
  <c r="CK117" i="3"/>
  <c r="CE117" i="3"/>
  <c r="CA117" i="3"/>
  <c r="CF117" i="3"/>
  <c r="CP117" i="3"/>
  <c r="CO123" i="3"/>
  <c r="CK123" i="3"/>
  <c r="CD123" i="3"/>
  <c r="BZ123" i="3"/>
  <c r="CM123" i="3"/>
  <c r="CI123" i="3"/>
  <c r="CB123" i="3"/>
  <c r="CE123" i="3"/>
  <c r="CQ124" i="3"/>
  <c r="CM124" i="3"/>
  <c r="CF124" i="3"/>
  <c r="CB124" i="3"/>
  <c r="CO124" i="3"/>
  <c r="CK124" i="3"/>
  <c r="CD124" i="3"/>
  <c r="CG124" i="3"/>
  <c r="CQ125" i="3"/>
  <c r="CM125" i="3"/>
  <c r="CF125" i="3"/>
  <c r="CB125" i="3"/>
  <c r="CO125" i="3"/>
  <c r="CK125" i="3"/>
  <c r="CD125" i="3"/>
  <c r="CG125" i="3"/>
  <c r="CP135" i="3"/>
  <c r="CL135" i="3"/>
  <c r="CD135" i="3"/>
  <c r="CM135" i="3"/>
  <c r="CC135" i="3"/>
  <c r="CO135" i="3"/>
  <c r="CF135" i="3"/>
  <c r="CE135" i="3"/>
  <c r="CP136" i="3"/>
  <c r="CL136" i="3"/>
  <c r="CD136" i="3"/>
  <c r="CQ136" i="3"/>
  <c r="CG136" i="3"/>
  <c r="CB136" i="3"/>
  <c r="CN136" i="3"/>
  <c r="CE136" i="3"/>
  <c r="CF136" i="3"/>
  <c r="CQ144" i="3"/>
  <c r="CM144" i="3"/>
  <c r="CE144" i="3"/>
  <c r="CO144" i="3"/>
  <c r="CF144" i="3"/>
  <c r="CL144" i="3"/>
  <c r="CC144" i="3"/>
  <c r="CG144" i="3"/>
  <c r="CQ148" i="3"/>
  <c r="CM148" i="3"/>
  <c r="CE148" i="3"/>
  <c r="CO148" i="3"/>
  <c r="CF148" i="3"/>
  <c r="CL148" i="3"/>
  <c r="CC148" i="3"/>
  <c r="CG148" i="3"/>
  <c r="CA200" i="3"/>
  <c r="V200" i="3" s="1"/>
  <c r="CK200" i="3"/>
  <c r="CA202" i="3"/>
  <c r="V202" i="3" s="1"/>
  <c r="CK202" i="3"/>
  <c r="CA207" i="3"/>
  <c r="CK207" i="3"/>
  <c r="CE109" i="3"/>
  <c r="CK109" i="3"/>
  <c r="CG111" i="3"/>
  <c r="X111" i="3" s="1"/>
  <c r="CM111" i="3"/>
  <c r="CC116" i="3"/>
  <c r="CG116" i="3"/>
  <c r="CM116" i="3"/>
  <c r="CQ116" i="3"/>
  <c r="B211" i="2"/>
  <c r="B207" i="2"/>
  <c r="CK207" i="2" s="1"/>
  <c r="B206" i="2"/>
  <c r="CB206" i="2" s="1"/>
  <c r="C202" i="2"/>
  <c r="CK202" i="2" s="1"/>
  <c r="C201" i="2"/>
  <c r="C200" i="2"/>
  <c r="CK200" i="2" s="1"/>
  <c r="H196" i="2"/>
  <c r="C196" i="2"/>
  <c r="H195" i="2"/>
  <c r="C195" i="2"/>
  <c r="H194" i="2"/>
  <c r="C194" i="2"/>
  <c r="H193" i="2"/>
  <c r="C193" i="2"/>
  <c r="F189" i="2"/>
  <c r="B189" i="2"/>
  <c r="F188" i="2"/>
  <c r="B188" i="2"/>
  <c r="F187" i="2"/>
  <c r="B187" i="2"/>
  <c r="E183" i="2"/>
  <c r="B183" i="2"/>
  <c r="E182" i="2"/>
  <c r="B182" i="2"/>
  <c r="E178" i="2"/>
  <c r="B178" i="2"/>
  <c r="E177" i="2"/>
  <c r="B177" i="2"/>
  <c r="E176" i="2"/>
  <c r="B176" i="2"/>
  <c r="E175" i="2"/>
  <c r="B175" i="2"/>
  <c r="D170" i="2"/>
  <c r="C170" i="2"/>
  <c r="B170" i="2" s="1"/>
  <c r="CA170" i="2" s="1"/>
  <c r="D169" i="2"/>
  <c r="C169" i="2"/>
  <c r="B169" i="2" s="1"/>
  <c r="CA169" i="2" s="1"/>
  <c r="D168" i="2"/>
  <c r="B168" i="2" s="1"/>
  <c r="C168" i="2"/>
  <c r="E163" i="2"/>
  <c r="D163" i="2"/>
  <c r="E162" i="2"/>
  <c r="D162" i="2"/>
  <c r="C162" i="2" s="1"/>
  <c r="E161" i="2"/>
  <c r="D161" i="2"/>
  <c r="E160" i="2"/>
  <c r="D160" i="2"/>
  <c r="E159" i="2"/>
  <c r="C159" i="2" s="1"/>
  <c r="CL159" i="2" s="1"/>
  <c r="D159" i="2"/>
  <c r="E158" i="2"/>
  <c r="D158" i="2"/>
  <c r="C158" i="2"/>
  <c r="CA158" i="2" s="1"/>
  <c r="E157" i="2"/>
  <c r="D157" i="2"/>
  <c r="C157" i="2" s="1"/>
  <c r="CA157" i="2" s="1"/>
  <c r="E156" i="2"/>
  <c r="D156" i="2"/>
  <c r="AS151" i="2"/>
  <c r="AR151" i="2"/>
  <c r="AQ151" i="2"/>
  <c r="AP151" i="2"/>
  <c r="AO151" i="2"/>
  <c r="AN151" i="2"/>
  <c r="AM151" i="2"/>
  <c r="AL151" i="2"/>
  <c r="AK151" i="2"/>
  <c r="AJ151" i="2"/>
  <c r="AI151" i="2"/>
  <c r="AH151" i="2"/>
  <c r="AG151" i="2"/>
  <c r="AF151" i="2"/>
  <c r="AE151" i="2"/>
  <c r="AD151" i="2"/>
  <c r="AC151" i="2"/>
  <c r="AB151" i="2"/>
  <c r="AA151" i="2"/>
  <c r="Z151" i="2"/>
  <c r="Y151" i="2"/>
  <c r="X151" i="2"/>
  <c r="W151" i="2"/>
  <c r="V151" i="2"/>
  <c r="U151" i="2"/>
  <c r="T151" i="2"/>
  <c r="S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0" i="2"/>
  <c r="D150" i="2"/>
  <c r="C150" i="2" s="1"/>
  <c r="CO150" i="2" s="1"/>
  <c r="E149" i="2"/>
  <c r="D149" i="2"/>
  <c r="E148" i="2"/>
  <c r="D148" i="2"/>
  <c r="E147" i="2"/>
  <c r="D147" i="2"/>
  <c r="E146" i="2"/>
  <c r="D146" i="2"/>
  <c r="E145" i="2"/>
  <c r="D145" i="2"/>
  <c r="E144" i="2"/>
  <c r="D144" i="2"/>
  <c r="E143" i="2"/>
  <c r="D143" i="2"/>
  <c r="E142" i="2"/>
  <c r="D142" i="2"/>
  <c r="C142" i="2" s="1"/>
  <c r="CO142" i="2" s="1"/>
  <c r="E141" i="2"/>
  <c r="D141" i="2"/>
  <c r="AS140" i="2"/>
  <c r="AR140" i="2"/>
  <c r="AQ140" i="2"/>
  <c r="AP140" i="2"/>
  <c r="AO140" i="2"/>
  <c r="AN140" i="2"/>
  <c r="AM140" i="2"/>
  <c r="AL140" i="2"/>
  <c r="AK140" i="2"/>
  <c r="AJ140" i="2"/>
  <c r="AI140" i="2"/>
  <c r="AH140" i="2"/>
  <c r="AG140" i="2"/>
  <c r="AF140" i="2"/>
  <c r="AE140" i="2"/>
  <c r="AD140" i="2"/>
  <c r="AC140" i="2"/>
  <c r="AB140" i="2"/>
  <c r="AA140" i="2"/>
  <c r="Z140" i="2"/>
  <c r="Y140" i="2"/>
  <c r="X140" i="2"/>
  <c r="W140" i="2"/>
  <c r="V140" i="2"/>
  <c r="U140" i="2"/>
  <c r="T140" i="2"/>
  <c r="S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F140" i="2"/>
  <c r="E139" i="2"/>
  <c r="D139" i="2"/>
  <c r="C139" i="2"/>
  <c r="CB139" i="2" s="1"/>
  <c r="E138" i="2"/>
  <c r="D138" i="2"/>
  <c r="C138" i="2"/>
  <c r="CC138" i="2" s="1"/>
  <c r="E137" i="2"/>
  <c r="C137" i="2" s="1"/>
  <c r="CB137" i="2" s="1"/>
  <c r="D137" i="2"/>
  <c r="E136" i="2"/>
  <c r="D136" i="2"/>
  <c r="E135" i="2"/>
  <c r="D135" i="2"/>
  <c r="C135" i="2" s="1"/>
  <c r="CB135" i="2" s="1"/>
  <c r="E134" i="2"/>
  <c r="D134" i="2"/>
  <c r="C134" i="2" s="1"/>
  <c r="CC134" i="2" s="1"/>
  <c r="E133" i="2"/>
  <c r="D133" i="2"/>
  <c r="E132" i="2"/>
  <c r="D132" i="2"/>
  <c r="E131" i="2"/>
  <c r="D131" i="2"/>
  <c r="E130" i="2"/>
  <c r="D130" i="2"/>
  <c r="CQ125" i="2"/>
  <c r="CP125" i="2"/>
  <c r="CO125" i="2"/>
  <c r="CL125" i="2"/>
  <c r="CK125" i="2"/>
  <c r="CF125" i="2"/>
  <c r="CD125" i="2"/>
  <c r="CB125" i="2"/>
  <c r="B125" i="2"/>
  <c r="CN125" i="2" s="1"/>
  <c r="B124" i="2"/>
  <c r="CN124" i="2" s="1"/>
  <c r="CO123" i="2"/>
  <c r="CN123" i="2"/>
  <c r="CM123" i="2"/>
  <c r="CJ123" i="2"/>
  <c r="CI123" i="2"/>
  <c r="CD123" i="2"/>
  <c r="CB123" i="2"/>
  <c r="BZ123" i="2"/>
  <c r="B123" i="2"/>
  <c r="CL123" i="2" s="1"/>
  <c r="T118" i="2"/>
  <c r="S118" i="2"/>
  <c r="R118" i="2"/>
  <c r="Q118" i="2"/>
  <c r="P118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CL117" i="2"/>
  <c r="CB117" i="2"/>
  <c r="B117" i="2"/>
  <c r="CM117" i="2" s="1"/>
  <c r="CL116" i="2"/>
  <c r="CB116" i="2"/>
  <c r="CA116" i="2"/>
  <c r="B116" i="2"/>
  <c r="CH116" i="2" s="1"/>
  <c r="W112" i="2"/>
  <c r="V112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CL111" i="2"/>
  <c r="CK111" i="2"/>
  <c r="CC111" i="2"/>
  <c r="CB111" i="2"/>
  <c r="B111" i="2"/>
  <c r="CQ111" i="2" s="1"/>
  <c r="CJ110" i="2"/>
  <c r="CI110" i="2"/>
  <c r="CA110" i="2"/>
  <c r="BZ110" i="2"/>
  <c r="B110" i="2"/>
  <c r="CD110" i="2" s="1"/>
  <c r="CJ109" i="2"/>
  <c r="CI109" i="2"/>
  <c r="CA109" i="2"/>
  <c r="BZ109" i="2"/>
  <c r="B109" i="2"/>
  <c r="AU104" i="2"/>
  <c r="AT104" i="2"/>
  <c r="AS104" i="2"/>
  <c r="AR104" i="2"/>
  <c r="AQ104" i="2"/>
  <c r="AP104" i="2"/>
  <c r="AO104" i="2"/>
  <c r="AN104" i="2"/>
  <c r="AM104" i="2"/>
  <c r="AL104" i="2"/>
  <c r="AK104" i="2"/>
  <c r="AJ104" i="2"/>
  <c r="AI104" i="2"/>
  <c r="AH104" i="2"/>
  <c r="AG104" i="2"/>
  <c r="AF104" i="2"/>
  <c r="AE104" i="2"/>
  <c r="AD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3" i="2"/>
  <c r="D103" i="2"/>
  <c r="E102" i="2"/>
  <c r="D102" i="2"/>
  <c r="C102" i="2" s="1"/>
  <c r="CC102" i="2" s="1"/>
  <c r="E101" i="2"/>
  <c r="D101" i="2"/>
  <c r="E100" i="2"/>
  <c r="D100" i="2"/>
  <c r="E99" i="2"/>
  <c r="D99" i="2"/>
  <c r="E98" i="2"/>
  <c r="D98" i="2"/>
  <c r="C98" i="2" s="1"/>
  <c r="CC98" i="2" s="1"/>
  <c r="E97" i="2"/>
  <c r="D97" i="2"/>
  <c r="E96" i="2"/>
  <c r="C96" i="2" s="1"/>
  <c r="E95" i="2"/>
  <c r="D95" i="2"/>
  <c r="AS90" i="2"/>
  <c r="AR90" i="2"/>
  <c r="AQ90" i="2"/>
  <c r="AP90" i="2"/>
  <c r="AO90" i="2"/>
  <c r="AN90" i="2"/>
  <c r="AM90" i="2"/>
  <c r="AL90" i="2"/>
  <c r="AK90" i="2"/>
  <c r="AJ90" i="2"/>
  <c r="AI90" i="2"/>
  <c r="AH90" i="2"/>
  <c r="AG90" i="2"/>
  <c r="AF90" i="2"/>
  <c r="AD90" i="2"/>
  <c r="AC90" i="2"/>
  <c r="AB90" i="2"/>
  <c r="AA90" i="2"/>
  <c r="Y90" i="2"/>
  <c r="X90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CO89" i="2"/>
  <c r="CG89" i="2"/>
  <c r="CF89" i="2"/>
  <c r="AE89" i="2"/>
  <c r="Z89" i="2"/>
  <c r="B89" i="2"/>
  <c r="CP89" i="2" s="1"/>
  <c r="AE88" i="2"/>
  <c r="Z88" i="2"/>
  <c r="B88" i="2"/>
  <c r="AE87" i="2"/>
  <c r="Z87" i="2"/>
  <c r="B87" i="2"/>
  <c r="CP87" i="2" s="1"/>
  <c r="AE86" i="2"/>
  <c r="Z86" i="2"/>
  <c r="B86" i="2"/>
  <c r="CA86" i="2" s="1"/>
  <c r="AE85" i="2"/>
  <c r="Z85" i="2"/>
  <c r="B85" i="2"/>
  <c r="CP85" i="2" s="1"/>
  <c r="AE84" i="2"/>
  <c r="Z84" i="2"/>
  <c r="B84" i="2"/>
  <c r="CE84" i="2" s="1"/>
  <c r="CO83" i="2"/>
  <c r="AE83" i="2"/>
  <c r="Z83" i="2"/>
  <c r="B83" i="2"/>
  <c r="CP83" i="2" s="1"/>
  <c r="AE82" i="2"/>
  <c r="Z82" i="2"/>
  <c r="B82" i="2"/>
  <c r="CE82" i="2" s="1"/>
  <c r="AE81" i="2"/>
  <c r="Z81" i="2"/>
  <c r="B81" i="2"/>
  <c r="CP81" i="2" s="1"/>
  <c r="CP80" i="2"/>
  <c r="CG80" i="2"/>
  <c r="AE80" i="2"/>
  <c r="Z80" i="2"/>
  <c r="B80" i="2"/>
  <c r="CN80" i="2" s="1"/>
  <c r="AE79" i="2"/>
  <c r="Z79" i="2"/>
  <c r="B79" i="2"/>
  <c r="CE79" i="2" s="1"/>
  <c r="AE78" i="2"/>
  <c r="Z78" i="2"/>
  <c r="B78" i="2"/>
  <c r="CP78" i="2" s="1"/>
  <c r="AE77" i="2"/>
  <c r="Z77" i="2"/>
  <c r="B77" i="2"/>
  <c r="CE77" i="2" s="1"/>
  <c r="CO76" i="2"/>
  <c r="CG76" i="2"/>
  <c r="AE76" i="2"/>
  <c r="Z76" i="2"/>
  <c r="B76" i="2"/>
  <c r="CP76" i="2" s="1"/>
  <c r="AE75" i="2"/>
  <c r="Z75" i="2"/>
  <c r="B75" i="2"/>
  <c r="CE75" i="2" s="1"/>
  <c r="AE74" i="2"/>
  <c r="Z74" i="2"/>
  <c r="B74" i="2"/>
  <c r="CP74" i="2" s="1"/>
  <c r="AE73" i="2"/>
  <c r="Z73" i="2"/>
  <c r="B73" i="2"/>
  <c r="CE73" i="2" s="1"/>
  <c r="AE72" i="2"/>
  <c r="Z72" i="2"/>
  <c r="B72" i="2"/>
  <c r="CP72" i="2" s="1"/>
  <c r="CP71" i="2"/>
  <c r="AE71" i="2"/>
  <c r="Z71" i="2"/>
  <c r="B71" i="2"/>
  <c r="CE71" i="2" s="1"/>
  <c r="AE70" i="2"/>
  <c r="Z70" i="2"/>
  <c r="B70" i="2"/>
  <c r="CP70" i="2" s="1"/>
  <c r="AE69" i="2"/>
  <c r="Z69" i="2"/>
  <c r="B69" i="2"/>
  <c r="CE69" i="2" s="1"/>
  <c r="CO68" i="2"/>
  <c r="AE68" i="2"/>
  <c r="Z68" i="2"/>
  <c r="B68" i="2"/>
  <c r="CP68" i="2" s="1"/>
  <c r="CP67" i="2"/>
  <c r="AE67" i="2"/>
  <c r="Z67" i="2"/>
  <c r="B67" i="2"/>
  <c r="CE67" i="2" s="1"/>
  <c r="AE66" i="2"/>
  <c r="Z66" i="2"/>
  <c r="B66" i="2"/>
  <c r="CP66" i="2" s="1"/>
  <c r="AE65" i="2"/>
  <c r="Z65" i="2"/>
  <c r="B65" i="2"/>
  <c r="CE65" i="2" s="1"/>
  <c r="AE64" i="2"/>
  <c r="Z64" i="2"/>
  <c r="B64" i="2"/>
  <c r="CP64" i="2" s="1"/>
  <c r="AE63" i="2"/>
  <c r="Z63" i="2"/>
  <c r="B63" i="2"/>
  <c r="CE63" i="2" s="1"/>
  <c r="CO62" i="2"/>
  <c r="AE62" i="2"/>
  <c r="Z62" i="2"/>
  <c r="B62" i="2"/>
  <c r="CP62" i="2" s="1"/>
  <c r="AE61" i="2"/>
  <c r="Z61" i="2"/>
  <c r="B61" i="2"/>
  <c r="CQ61" i="2" s="1"/>
  <c r="AE60" i="2"/>
  <c r="Z60" i="2"/>
  <c r="B60" i="2"/>
  <c r="CP60" i="2" s="1"/>
  <c r="AE59" i="2"/>
  <c r="Z59" i="2"/>
  <c r="B59" i="2"/>
  <c r="CQ59" i="2" s="1"/>
  <c r="CO58" i="2"/>
  <c r="CG58" i="2"/>
  <c r="AE58" i="2"/>
  <c r="Z58" i="2"/>
  <c r="B58" i="2"/>
  <c r="CP58" i="2" s="1"/>
  <c r="AE57" i="2"/>
  <c r="Z57" i="2"/>
  <c r="B57" i="2"/>
  <c r="CE57" i="2" s="1"/>
  <c r="AE56" i="2"/>
  <c r="Z56" i="2"/>
  <c r="B56" i="2"/>
  <c r="CP56" i="2" s="1"/>
  <c r="AE55" i="2"/>
  <c r="Z55" i="2"/>
  <c r="B55" i="2"/>
  <c r="CM55" i="2" s="1"/>
  <c r="CN54" i="2"/>
  <c r="CF54" i="2"/>
  <c r="AE54" i="2"/>
  <c r="CB54" i="2" s="1"/>
  <c r="Z54" i="2"/>
  <c r="B54" i="2"/>
  <c r="CP54" i="2" s="1"/>
  <c r="AE53" i="2"/>
  <c r="Z53" i="2"/>
  <c r="CB53" i="2" s="1"/>
  <c r="B53" i="2"/>
  <c r="CQ53" i="2" s="1"/>
  <c r="AE52" i="2"/>
  <c r="Z52" i="2"/>
  <c r="B52" i="2"/>
  <c r="CP52" i="2" s="1"/>
  <c r="AE51" i="2"/>
  <c r="Z51" i="2"/>
  <c r="B51" i="2"/>
  <c r="CA51" i="2" s="1"/>
  <c r="CO50" i="2"/>
  <c r="CG50" i="2"/>
  <c r="AE50" i="2"/>
  <c r="Z50" i="2"/>
  <c r="B50" i="2"/>
  <c r="CP50" i="2" s="1"/>
  <c r="AE49" i="2"/>
  <c r="CB49" i="2" s="1"/>
  <c r="Z49" i="2"/>
  <c r="B49" i="2"/>
  <c r="CK49" i="2" s="1"/>
  <c r="AE48" i="2"/>
  <c r="Z48" i="2"/>
  <c r="CB48" i="2" s="1"/>
  <c r="B48" i="2"/>
  <c r="CP48" i="2" s="1"/>
  <c r="CQ47" i="2"/>
  <c r="AE47" i="2"/>
  <c r="CL47" i="2" s="1"/>
  <c r="Z47" i="2"/>
  <c r="CB47" i="2" s="1"/>
  <c r="B47" i="2"/>
  <c r="CP47" i="2" s="1"/>
  <c r="CN46" i="2"/>
  <c r="CF46" i="2"/>
  <c r="AE46" i="2"/>
  <c r="CB46" i="2" s="1"/>
  <c r="Z46" i="2"/>
  <c r="B46" i="2"/>
  <c r="CP46" i="2" s="1"/>
  <c r="AE45" i="2"/>
  <c r="Z45" i="2"/>
  <c r="B45" i="2"/>
  <c r="CQ45" i="2" s="1"/>
  <c r="AE44" i="2"/>
  <c r="Z44" i="2"/>
  <c r="B44" i="2"/>
  <c r="CO44" i="2" s="1"/>
  <c r="AE43" i="2"/>
  <c r="Z43" i="2"/>
  <c r="B43" i="2"/>
  <c r="CP43" i="2" s="1"/>
  <c r="CN42" i="2"/>
  <c r="CG42" i="2"/>
  <c r="CC42" i="2"/>
  <c r="AE42" i="2"/>
  <c r="Z42" i="2"/>
  <c r="B42" i="2"/>
  <c r="CP42" i="2" s="1"/>
  <c r="AE41" i="2"/>
  <c r="Z41" i="2"/>
  <c r="B41" i="2"/>
  <c r="CP41" i="2" s="1"/>
  <c r="AE40" i="2"/>
  <c r="Z40" i="2"/>
  <c r="B40" i="2"/>
  <c r="CQ40" i="2" s="1"/>
  <c r="AE39" i="2"/>
  <c r="Z39" i="2"/>
  <c r="B39" i="2"/>
  <c r="CP39" i="2" s="1"/>
  <c r="AE38" i="2"/>
  <c r="Z38" i="2"/>
  <c r="B38" i="2"/>
  <c r="CQ38" i="2" s="1"/>
  <c r="AE37" i="2"/>
  <c r="Z37" i="2"/>
  <c r="B37" i="2"/>
  <c r="CP37" i="2" s="1"/>
  <c r="AE36" i="2"/>
  <c r="Z36" i="2"/>
  <c r="B36" i="2"/>
  <c r="CQ36" i="2" s="1"/>
  <c r="AE35" i="2"/>
  <c r="Z35" i="2"/>
  <c r="B35" i="2"/>
  <c r="CP35" i="2" s="1"/>
  <c r="B29" i="2"/>
  <c r="B28" i="2"/>
  <c r="E24" i="2"/>
  <c r="D24" i="2"/>
  <c r="C24" i="2"/>
  <c r="B23" i="2"/>
  <c r="B22" i="2"/>
  <c r="B21" i="2"/>
  <c r="B20" i="2"/>
  <c r="B19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5" i="2"/>
  <c r="CO15" i="2" s="1"/>
  <c r="B14" i="2"/>
  <c r="CO14" i="2" s="1"/>
  <c r="B13" i="2"/>
  <c r="CK13" i="2" s="1"/>
  <c r="B12" i="2"/>
  <c r="CO12" i="2" s="1"/>
  <c r="B11" i="2"/>
  <c r="CK11" i="2" s="1"/>
  <c r="A5" i="2"/>
  <c r="A4" i="2"/>
  <c r="A3" i="2"/>
  <c r="A2" i="2"/>
  <c r="CD96" i="2" l="1"/>
  <c r="CC96" i="2"/>
  <c r="C100" i="2"/>
  <c r="C136" i="2"/>
  <c r="M207" i="3"/>
  <c r="CE138" i="3"/>
  <c r="CE147" i="3"/>
  <c r="CP134" i="3"/>
  <c r="CO143" i="3"/>
  <c r="CM133" i="3"/>
  <c r="CL100" i="3"/>
  <c r="CC11" i="2"/>
  <c r="C160" i="2"/>
  <c r="CL160" i="2" s="1"/>
  <c r="AT77" i="3"/>
  <c r="AT69" i="3"/>
  <c r="AT55" i="3"/>
  <c r="CM143" i="3"/>
  <c r="CO11" i="2"/>
  <c r="CL84" i="2"/>
  <c r="CC89" i="2"/>
  <c r="C161" i="2"/>
  <c r="CL138" i="3"/>
  <c r="CQ143" i="3"/>
  <c r="AT46" i="3"/>
  <c r="CN100" i="3"/>
  <c r="CE12" i="2"/>
  <c r="CN38" i="2"/>
  <c r="CD47" i="2"/>
  <c r="CP59" i="2"/>
  <c r="CG68" i="2"/>
  <c r="CF81" i="2"/>
  <c r="CK89" i="2"/>
  <c r="C148" i="2"/>
  <c r="CB148" i="2" s="1"/>
  <c r="AT51" i="3"/>
  <c r="CB150" i="3"/>
  <c r="AT62" i="3"/>
  <c r="AU145" i="3"/>
  <c r="CG72" i="2"/>
  <c r="CP77" i="2"/>
  <c r="CO13" i="2"/>
  <c r="CO64" i="2"/>
  <c r="CP73" i="2"/>
  <c r="CN81" i="2"/>
  <c r="CA124" i="2"/>
  <c r="CL207" i="2"/>
  <c r="CK163" i="3"/>
  <c r="CL150" i="3"/>
  <c r="CL163" i="3"/>
  <c r="CA12" i="2"/>
  <c r="CE55" i="2"/>
  <c r="CG81" i="2"/>
  <c r="CO85" i="2"/>
  <c r="CC52" i="2"/>
  <c r="CO81" i="2"/>
  <c r="CA14" i="2"/>
  <c r="CC44" i="2"/>
  <c r="CF52" i="2"/>
  <c r="CO60" i="2"/>
  <c r="CP69" i="2"/>
  <c r="CG78" i="2"/>
  <c r="CQ81" i="2"/>
  <c r="CD124" i="2"/>
  <c r="CB134" i="3"/>
  <c r="CO150" i="3"/>
  <c r="CB133" i="3"/>
  <c r="AT42" i="3"/>
  <c r="CM12" i="2"/>
  <c r="CG56" i="2"/>
  <c r="CF124" i="2"/>
  <c r="CG149" i="3"/>
  <c r="CO134" i="3"/>
  <c r="CE150" i="3"/>
  <c r="CN133" i="3"/>
  <c r="CD100" i="3"/>
  <c r="CG74" i="2"/>
  <c r="C156" i="2"/>
  <c r="CC149" i="3"/>
  <c r="CB147" i="3"/>
  <c r="CD134" i="3"/>
  <c r="AU134" i="3" s="1"/>
  <c r="CN143" i="3"/>
  <c r="CM150" i="3"/>
  <c r="CD133" i="3"/>
  <c r="CM100" i="3"/>
  <c r="AJ157" i="3"/>
  <c r="CC81" i="2"/>
  <c r="CP55" i="2"/>
  <c r="CE14" i="2"/>
  <c r="U116" i="3"/>
  <c r="CL149" i="3"/>
  <c r="CP147" i="3"/>
  <c r="CC134" i="3"/>
  <c r="AT63" i="3"/>
  <c r="CB143" i="3"/>
  <c r="CQ150" i="3"/>
  <c r="CP133" i="3"/>
  <c r="AA14" i="3"/>
  <c r="CO100" i="3"/>
  <c r="CO72" i="2"/>
  <c r="CO78" i="2"/>
  <c r="CD116" i="2"/>
  <c r="CM14" i="2"/>
  <c r="CN52" i="2"/>
  <c r="CC36" i="2"/>
  <c r="CN40" i="2"/>
  <c r="CB45" i="2"/>
  <c r="CO48" i="2"/>
  <c r="CP61" i="2"/>
  <c r="CG70" i="2"/>
  <c r="CF82" i="2"/>
  <c r="CG87" i="2"/>
  <c r="CO116" i="2"/>
  <c r="CO124" i="2"/>
  <c r="CF149" i="3"/>
  <c r="CD147" i="3"/>
  <c r="CG134" i="3"/>
  <c r="CP143" i="3"/>
  <c r="CL133" i="3"/>
  <c r="CF133" i="3"/>
  <c r="CE100" i="3"/>
  <c r="CC38" i="2"/>
  <c r="CG85" i="2"/>
  <c r="CO111" i="2"/>
  <c r="Z29" i="3"/>
  <c r="CB124" i="2"/>
  <c r="CK44" i="2"/>
  <c r="CQ44" i="2"/>
  <c r="CK124" i="2"/>
  <c r="CG40" i="2"/>
  <c r="CG36" i="2"/>
  <c r="CO70" i="2"/>
  <c r="CP79" i="2"/>
  <c r="CO87" i="2"/>
  <c r="CP124" i="2"/>
  <c r="CO149" i="3"/>
  <c r="CF138" i="3"/>
  <c r="CC147" i="3"/>
  <c r="CQ134" i="3"/>
  <c r="CD143" i="3"/>
  <c r="CC133" i="3"/>
  <c r="AU133" i="3" s="1"/>
  <c r="CA100" i="3"/>
  <c r="AV100" i="3" s="1"/>
  <c r="CF134" i="3"/>
  <c r="CP145" i="3"/>
  <c r="CB145" i="3"/>
  <c r="CP63" i="2"/>
  <c r="CG64" i="2"/>
  <c r="CK81" i="2"/>
  <c r="CG60" i="2"/>
  <c r="AV99" i="3"/>
  <c r="CG48" i="2"/>
  <c r="CQ52" i="2"/>
  <c r="CL124" i="2"/>
  <c r="CN36" i="2"/>
  <c r="CE45" i="2"/>
  <c r="CP57" i="2"/>
  <c r="CG66" i="2"/>
  <c r="CQ124" i="2"/>
  <c r="CE149" i="3"/>
  <c r="CB138" i="3"/>
  <c r="CL147" i="3"/>
  <c r="CE134" i="3"/>
  <c r="AT71" i="3"/>
  <c r="CC143" i="3"/>
  <c r="CG133" i="3"/>
  <c r="CK100" i="3"/>
  <c r="CB55" i="2"/>
  <c r="CK52" i="2"/>
  <c r="CP65" i="2"/>
  <c r="CE53" i="2"/>
  <c r="CO66" i="2"/>
  <c r="CP75" i="2"/>
  <c r="CC117" i="2"/>
  <c r="X109" i="3"/>
  <c r="CM149" i="3"/>
  <c r="CG138" i="3"/>
  <c r="CF147" i="3"/>
  <c r="AU139" i="3"/>
  <c r="CN134" i="3"/>
  <c r="CB97" i="3"/>
  <c r="AT59" i="3"/>
  <c r="CL143" i="3"/>
  <c r="AU131" i="3"/>
  <c r="CO133" i="3"/>
  <c r="CP100" i="3"/>
  <c r="CC103" i="3"/>
  <c r="V201" i="3"/>
  <c r="CH111" i="2"/>
  <c r="CG38" i="2"/>
  <c r="CA207" i="2"/>
  <c r="CD48" i="2"/>
  <c r="CC40" i="2"/>
  <c r="CO56" i="2"/>
  <c r="CM48" i="2"/>
  <c r="CO74" i="2"/>
  <c r="CG62" i="2"/>
  <c r="CG83" i="2"/>
  <c r="BY123" i="2"/>
  <c r="CA125" i="2"/>
  <c r="CL134" i="3"/>
  <c r="CF143" i="3"/>
  <c r="CK46" i="2"/>
  <c r="CD50" i="2"/>
  <c r="CM50" i="2"/>
  <c r="CC54" i="2"/>
  <c r="CK54" i="2"/>
  <c r="CQ54" i="2"/>
  <c r="CM56" i="2"/>
  <c r="CD58" i="2"/>
  <c r="CM58" i="2"/>
  <c r="CE59" i="2"/>
  <c r="CD60" i="2"/>
  <c r="CM60" i="2"/>
  <c r="CE61" i="2"/>
  <c r="CD62" i="2"/>
  <c r="CM64" i="2"/>
  <c r="CM66" i="2"/>
  <c r="CF12" i="2"/>
  <c r="CB14" i="2"/>
  <c r="CN14" i="2"/>
  <c r="B16" i="2"/>
  <c r="B24" i="2"/>
  <c r="CA35" i="2"/>
  <c r="CK36" i="2"/>
  <c r="CD38" i="2"/>
  <c r="CO38" i="2"/>
  <c r="CA39" i="2"/>
  <c r="CK40" i="2"/>
  <c r="CD42" i="2"/>
  <c r="CO42" i="2"/>
  <c r="CA43" i="2"/>
  <c r="CM44" i="2"/>
  <c r="CD46" i="2"/>
  <c r="CM46" i="2"/>
  <c r="CE47" i="2"/>
  <c r="CC48" i="2"/>
  <c r="CK48" i="2"/>
  <c r="CQ48" i="2"/>
  <c r="CM49" i="2"/>
  <c r="CF50" i="2"/>
  <c r="CN50" i="2"/>
  <c r="CL51" i="2"/>
  <c r="CG52" i="2"/>
  <c r="CO52" i="2"/>
  <c r="CD54" i="2"/>
  <c r="CM54" i="2"/>
  <c r="CF55" i="2"/>
  <c r="CF56" i="2"/>
  <c r="CN56" i="2"/>
  <c r="CF57" i="2"/>
  <c r="CF58" i="2"/>
  <c r="CN58" i="2"/>
  <c r="CF59" i="2"/>
  <c r="CF60" i="2"/>
  <c r="CN60" i="2"/>
  <c r="CF61" i="2"/>
  <c r="CF62" i="2"/>
  <c r="CN62" i="2"/>
  <c r="CF63" i="2"/>
  <c r="CF64" i="2"/>
  <c r="CN64" i="2"/>
  <c r="CF65" i="2"/>
  <c r="CF66" i="2"/>
  <c r="CN66" i="2"/>
  <c r="CF67" i="2"/>
  <c r="CF68" i="2"/>
  <c r="CN68" i="2"/>
  <c r="CF69" i="2"/>
  <c r="CF70" i="2"/>
  <c r="CN70" i="2"/>
  <c r="CF71" i="2"/>
  <c r="CF72" i="2"/>
  <c r="CN72" i="2"/>
  <c r="CF73" i="2"/>
  <c r="CF74" i="2"/>
  <c r="CN74" i="2"/>
  <c r="CF75" i="2"/>
  <c r="CF76" i="2"/>
  <c r="CN76" i="2"/>
  <c r="CF77" i="2"/>
  <c r="CF78" i="2"/>
  <c r="CN78" i="2"/>
  <c r="CF79" i="2"/>
  <c r="CF80" i="2"/>
  <c r="CO80" i="2"/>
  <c r="CB83" i="2"/>
  <c r="CF83" i="2"/>
  <c r="CN83" i="2"/>
  <c r="CB84" i="2"/>
  <c r="CK84" i="2"/>
  <c r="CF85" i="2"/>
  <c r="CN85" i="2"/>
  <c r="CF87" i="2"/>
  <c r="CN87" i="2"/>
  <c r="CD98" i="2"/>
  <c r="CD102" i="2"/>
  <c r="CA111" i="2"/>
  <c r="CE111" i="2"/>
  <c r="CN111" i="2"/>
  <c r="B118" i="2"/>
  <c r="CE116" i="2"/>
  <c r="CN116" i="2"/>
  <c r="C144" i="2"/>
  <c r="C146" i="2"/>
  <c r="CO146" i="2" s="1"/>
  <c r="AU137" i="3"/>
  <c r="AT79" i="3"/>
  <c r="CD101" i="3"/>
  <c r="CC101" i="3"/>
  <c r="CL101" i="3"/>
  <c r="CL97" i="3"/>
  <c r="CD97" i="3"/>
  <c r="CC97" i="3"/>
  <c r="CP49" i="2"/>
  <c r="AB125" i="3"/>
  <c r="AB124" i="3"/>
  <c r="AT86" i="3"/>
  <c r="A236" i="3"/>
  <c r="AT47" i="3"/>
  <c r="AT44" i="3"/>
  <c r="B236" i="4"/>
  <c r="CD49" i="2"/>
  <c r="CB12" i="2"/>
  <c r="CN12" i="2"/>
  <c r="CF14" i="2"/>
  <c r="CD36" i="2"/>
  <c r="CO36" i="2"/>
  <c r="CA37" i="2"/>
  <c r="CK38" i="2"/>
  <c r="CD40" i="2"/>
  <c r="CO40" i="2"/>
  <c r="CA41" i="2"/>
  <c r="CK42" i="2"/>
  <c r="CD44" i="2"/>
  <c r="CM45" i="2"/>
  <c r="CG46" i="2"/>
  <c r="CO46" i="2"/>
  <c r="CM47" i="2"/>
  <c r="CF48" i="2"/>
  <c r="CN48" i="2"/>
  <c r="CL49" i="2"/>
  <c r="CE49" i="2"/>
  <c r="CQ49" i="2"/>
  <c r="CC50" i="2"/>
  <c r="CK50" i="2"/>
  <c r="CQ50" i="2"/>
  <c r="CD52" i="2"/>
  <c r="CM52" i="2"/>
  <c r="CM53" i="2"/>
  <c r="CG54" i="2"/>
  <c r="CO54" i="2"/>
  <c r="CQ55" i="2"/>
  <c r="CC56" i="2"/>
  <c r="CK56" i="2"/>
  <c r="CQ56" i="2"/>
  <c r="CA57" i="2"/>
  <c r="CQ57" i="2"/>
  <c r="CC58" i="2"/>
  <c r="CK58" i="2"/>
  <c r="CQ58" i="2"/>
  <c r="CA59" i="2"/>
  <c r="CC60" i="2"/>
  <c r="CK60" i="2"/>
  <c r="CQ60" i="2"/>
  <c r="CA61" i="2"/>
  <c r="CC62" i="2"/>
  <c r="CK62" i="2"/>
  <c r="CQ62" i="2"/>
  <c r="CA63" i="2"/>
  <c r="CQ63" i="2"/>
  <c r="CC64" i="2"/>
  <c r="CK64" i="2"/>
  <c r="CQ64" i="2"/>
  <c r="CA65" i="2"/>
  <c r="CQ65" i="2"/>
  <c r="CC66" i="2"/>
  <c r="CK66" i="2"/>
  <c r="CQ66" i="2"/>
  <c r="CA67" i="2"/>
  <c r="CQ67" i="2"/>
  <c r="CC68" i="2"/>
  <c r="CK68" i="2"/>
  <c r="CQ68" i="2"/>
  <c r="CA69" i="2"/>
  <c r="CQ69" i="2"/>
  <c r="CC70" i="2"/>
  <c r="CK70" i="2"/>
  <c r="CQ70" i="2"/>
  <c r="CA71" i="2"/>
  <c r="CQ71" i="2"/>
  <c r="CC72" i="2"/>
  <c r="CK72" i="2"/>
  <c r="CQ72" i="2"/>
  <c r="CA73" i="2"/>
  <c r="CQ73" i="2"/>
  <c r="CC74" i="2"/>
  <c r="CK74" i="2"/>
  <c r="CQ74" i="2"/>
  <c r="CA75" i="2"/>
  <c r="CQ75" i="2"/>
  <c r="CC76" i="2"/>
  <c r="CK76" i="2"/>
  <c r="CQ76" i="2"/>
  <c r="CA77" i="2"/>
  <c r="CQ77" i="2"/>
  <c r="CC78" i="2"/>
  <c r="CK78" i="2"/>
  <c r="CQ78" i="2"/>
  <c r="CA79" i="2"/>
  <c r="CQ79" i="2"/>
  <c r="CC80" i="2"/>
  <c r="CK80" i="2"/>
  <c r="CD81" i="2"/>
  <c r="CM81" i="2"/>
  <c r="CM82" i="2"/>
  <c r="CC83" i="2"/>
  <c r="CK83" i="2"/>
  <c r="CQ83" i="2"/>
  <c r="CD84" i="2"/>
  <c r="CM84" i="2"/>
  <c r="CC85" i="2"/>
  <c r="CK85" i="2"/>
  <c r="CQ85" i="2"/>
  <c r="CC87" i="2"/>
  <c r="CK87" i="2"/>
  <c r="CQ87" i="2"/>
  <c r="CD89" i="2"/>
  <c r="CN89" i="2"/>
  <c r="CR111" i="2"/>
  <c r="CK116" i="2"/>
  <c r="CR116" i="2"/>
  <c r="CC123" i="2"/>
  <c r="CK123" i="2"/>
  <c r="CE124" i="2"/>
  <c r="CM124" i="2"/>
  <c r="CE125" i="2"/>
  <c r="CM125" i="2"/>
  <c r="D140" i="2"/>
  <c r="C132" i="2"/>
  <c r="C133" i="2"/>
  <c r="CQ133" i="2" s="1"/>
  <c r="E151" i="2"/>
  <c r="CK159" i="2"/>
  <c r="C163" i="2"/>
  <c r="CB163" i="2" s="1"/>
  <c r="CA200" i="2"/>
  <c r="CA202" i="2"/>
  <c r="AT89" i="3"/>
  <c r="AT85" i="3"/>
  <c r="AT60" i="3"/>
  <c r="AT40" i="3"/>
  <c r="AU130" i="4"/>
  <c r="AJ162" i="4"/>
  <c r="AJ161" i="4"/>
  <c r="CP149" i="3"/>
  <c r="CN149" i="3"/>
  <c r="CD149" i="3"/>
  <c r="CB149" i="3"/>
  <c r="CO138" i="3"/>
  <c r="CM138" i="3"/>
  <c r="CC138" i="3"/>
  <c r="AU138" i="3" s="1"/>
  <c r="CD144" i="3"/>
  <c r="CN144" i="3"/>
  <c r="CB144" i="3"/>
  <c r="CP144" i="3"/>
  <c r="CC46" i="2"/>
  <c r="CQ46" i="2"/>
  <c r="CD56" i="2"/>
  <c r="CM62" i="2"/>
  <c r="CD64" i="2"/>
  <c r="CD66" i="2"/>
  <c r="CD68" i="2"/>
  <c r="CM68" i="2"/>
  <c r="CD70" i="2"/>
  <c r="CM70" i="2"/>
  <c r="CD72" i="2"/>
  <c r="CM72" i="2"/>
  <c r="CD74" i="2"/>
  <c r="CM74" i="2"/>
  <c r="CD76" i="2"/>
  <c r="CM76" i="2"/>
  <c r="CD78" i="2"/>
  <c r="CM78" i="2"/>
  <c r="CD80" i="2"/>
  <c r="CM80" i="2"/>
  <c r="CD83" i="2"/>
  <c r="CM83" i="2"/>
  <c r="CD85" i="2"/>
  <c r="CM85" i="2"/>
  <c r="CD87" i="2"/>
  <c r="CM87" i="2"/>
  <c r="CB88" i="2"/>
  <c r="CD111" i="2"/>
  <c r="CL200" i="2"/>
  <c r="CL202" i="2"/>
  <c r="AU148" i="3"/>
  <c r="AU136" i="3"/>
  <c r="U117" i="3"/>
  <c r="AB123" i="3"/>
  <c r="AU146" i="3"/>
  <c r="AT58" i="3"/>
  <c r="AT54" i="3"/>
  <c r="AT38" i="3"/>
  <c r="AT36" i="3"/>
  <c r="AV98" i="3"/>
  <c r="AJ156" i="4"/>
  <c r="AJ168" i="4"/>
  <c r="AJ163" i="4"/>
  <c r="CG147" i="3"/>
  <c r="CN147" i="3"/>
  <c r="AV99" i="4"/>
  <c r="AJ170" i="4"/>
  <c r="AJ169" i="4"/>
  <c r="AJ160" i="4"/>
  <c r="AJ159" i="4"/>
  <c r="AV103" i="4"/>
  <c r="AV101" i="4"/>
  <c r="AJ158" i="4"/>
  <c r="AJ157" i="4"/>
  <c r="AV97" i="4"/>
  <c r="AU141" i="4"/>
  <c r="AV95" i="4"/>
  <c r="AT64" i="3"/>
  <c r="AU135" i="3"/>
  <c r="AT87" i="3"/>
  <c r="AJ160" i="3"/>
  <c r="AT84" i="3"/>
  <c r="AT80" i="3"/>
  <c r="AT72" i="3"/>
  <c r="AT83" i="3"/>
  <c r="AT75" i="3"/>
  <c r="AT67" i="3"/>
  <c r="AU132" i="3"/>
  <c r="AT50" i="3"/>
  <c r="AA12" i="3"/>
  <c r="AT45" i="3"/>
  <c r="AV96" i="3"/>
  <c r="AA15" i="3"/>
  <c r="AT37" i="3"/>
  <c r="AJ168" i="3"/>
  <c r="AV101" i="3"/>
  <c r="AT88" i="3"/>
  <c r="AJ170" i="3"/>
  <c r="AT81" i="3"/>
  <c r="AT73" i="3"/>
  <c r="AT65" i="3"/>
  <c r="AT61" i="3"/>
  <c r="AT57" i="3"/>
  <c r="AT53" i="3"/>
  <c r="AT49" i="3"/>
  <c r="AJ161" i="3"/>
  <c r="AJ159" i="3"/>
  <c r="AT56" i="3"/>
  <c r="AA11" i="3"/>
  <c r="AT41" i="3"/>
  <c r="CQ142" i="3"/>
  <c r="CM142" i="3"/>
  <c r="CE142" i="3"/>
  <c r="CO142" i="3"/>
  <c r="CF142" i="3"/>
  <c r="CL142" i="3"/>
  <c r="CC142" i="3"/>
  <c r="CP142" i="3"/>
  <c r="CB142" i="3"/>
  <c r="CN142" i="3"/>
  <c r="CG142" i="3"/>
  <c r="CD142" i="3"/>
  <c r="AT43" i="3"/>
  <c r="CQ130" i="3"/>
  <c r="CM130" i="3"/>
  <c r="CE130" i="3"/>
  <c r="CO130" i="3"/>
  <c r="CG130" i="3"/>
  <c r="CC130" i="3"/>
  <c r="CP130" i="3"/>
  <c r="CD130" i="3"/>
  <c r="CN130" i="3"/>
  <c r="CB130" i="3"/>
  <c r="CL130" i="3"/>
  <c r="CF130" i="3"/>
  <c r="CM95" i="3"/>
  <c r="CE95" i="3"/>
  <c r="CA95" i="3"/>
  <c r="CP95" i="3"/>
  <c r="CK95" i="3"/>
  <c r="CB95" i="3"/>
  <c r="C104" i="3"/>
  <c r="CO95" i="3"/>
  <c r="CF95" i="3"/>
  <c r="CD95" i="3"/>
  <c r="CN95" i="3"/>
  <c r="CL95" i="3"/>
  <c r="CC95" i="3"/>
  <c r="AT39" i="3"/>
  <c r="AU147" i="3"/>
  <c r="AT76" i="3"/>
  <c r="AT68" i="3"/>
  <c r="AJ162" i="3"/>
  <c r="AV97" i="3"/>
  <c r="AT48" i="3"/>
  <c r="AT82" i="3"/>
  <c r="AT78" i="3"/>
  <c r="AT74" i="3"/>
  <c r="AT70" i="3"/>
  <c r="AT66" i="3"/>
  <c r="X110" i="3"/>
  <c r="AV102" i="3"/>
  <c r="AJ169" i="3"/>
  <c r="AJ163" i="3"/>
  <c r="AT52" i="3"/>
  <c r="AV103" i="3"/>
  <c r="Z28" i="3"/>
  <c r="AT35" i="3"/>
  <c r="CL29" i="2"/>
  <c r="CA29" i="2"/>
  <c r="CK29" i="2"/>
  <c r="CM29" i="2"/>
  <c r="CB29" i="2"/>
  <c r="CM15" i="2"/>
  <c r="CE15" i="2"/>
  <c r="CA15" i="2"/>
  <c r="CP15" i="2"/>
  <c r="CL15" i="2"/>
  <c r="CD15" i="2"/>
  <c r="CN15" i="2"/>
  <c r="CF15" i="2"/>
  <c r="CB15" i="2"/>
  <c r="CC29" i="2"/>
  <c r="CO51" i="2"/>
  <c r="CL57" i="2"/>
  <c r="CB57" i="2"/>
  <c r="CL59" i="2"/>
  <c r="CB59" i="2"/>
  <c r="CL61" i="2"/>
  <c r="CB61" i="2"/>
  <c r="CL63" i="2"/>
  <c r="CB63" i="2"/>
  <c r="CL65" i="2"/>
  <c r="CB65" i="2"/>
  <c r="AT65" i="2" s="1"/>
  <c r="CL67" i="2"/>
  <c r="CB67" i="2"/>
  <c r="CL69" i="2"/>
  <c r="CB69" i="2"/>
  <c r="CL71" i="2"/>
  <c r="CB71" i="2"/>
  <c r="CL73" i="2"/>
  <c r="CB73" i="2"/>
  <c r="CL75" i="2"/>
  <c r="CB75" i="2"/>
  <c r="CL77" i="2"/>
  <c r="CB77" i="2"/>
  <c r="CL79" i="2"/>
  <c r="CB79" i="2"/>
  <c r="CL81" i="2"/>
  <c r="CB81" i="2"/>
  <c r="AE90" i="2"/>
  <c r="CQ136" i="2"/>
  <c r="CM136" i="2"/>
  <c r="CE136" i="2"/>
  <c r="CO136" i="2"/>
  <c r="CF136" i="2"/>
  <c r="CN136" i="2"/>
  <c r="CD136" i="2"/>
  <c r="CG136" i="2"/>
  <c r="CL136" i="2"/>
  <c r="CB136" i="2"/>
  <c r="CP136" i="2"/>
  <c r="CC136" i="2"/>
  <c r="CM13" i="2"/>
  <c r="CE13" i="2"/>
  <c r="CA13" i="2"/>
  <c r="CP13" i="2"/>
  <c r="CL13" i="2"/>
  <c r="CD13" i="2"/>
  <c r="CN13" i="2"/>
  <c r="CF13" i="2"/>
  <c r="CB13" i="2"/>
  <c r="CC15" i="2"/>
  <c r="CL28" i="2"/>
  <c r="CA28" i="2"/>
  <c r="CK28" i="2"/>
  <c r="CM28" i="2"/>
  <c r="CB28" i="2"/>
  <c r="CN35" i="2"/>
  <c r="CG35" i="2"/>
  <c r="CC35" i="2"/>
  <c r="CQ35" i="2"/>
  <c r="CM35" i="2"/>
  <c r="CF35" i="2"/>
  <c r="CO35" i="2"/>
  <c r="CK35" i="2"/>
  <c r="CD35" i="2"/>
  <c r="CE35" i="2"/>
  <c r="CQ37" i="2"/>
  <c r="CM37" i="2"/>
  <c r="CF37" i="2"/>
  <c r="CO37" i="2"/>
  <c r="CK37" i="2"/>
  <c r="CD37" i="2"/>
  <c r="CN37" i="2"/>
  <c r="CG37" i="2"/>
  <c r="CC37" i="2"/>
  <c r="CE37" i="2"/>
  <c r="CQ39" i="2"/>
  <c r="CM39" i="2"/>
  <c r="CF39" i="2"/>
  <c r="CO39" i="2"/>
  <c r="CK39" i="2"/>
  <c r="CD39" i="2"/>
  <c r="CN39" i="2"/>
  <c r="CG39" i="2"/>
  <c r="CC39" i="2"/>
  <c r="CE39" i="2"/>
  <c r="CN41" i="2"/>
  <c r="CG41" i="2"/>
  <c r="CC41" i="2"/>
  <c r="CQ41" i="2"/>
  <c r="CM41" i="2"/>
  <c r="CF41" i="2"/>
  <c r="CO41" i="2"/>
  <c r="CK41" i="2"/>
  <c r="CD41" i="2"/>
  <c r="CE41" i="2"/>
  <c r="CN43" i="2"/>
  <c r="CG43" i="2"/>
  <c r="CC43" i="2"/>
  <c r="CQ43" i="2"/>
  <c r="CM43" i="2"/>
  <c r="CF43" i="2"/>
  <c r="CO43" i="2"/>
  <c r="CK43" i="2"/>
  <c r="CD43" i="2"/>
  <c r="CE43" i="2"/>
  <c r="CL50" i="2"/>
  <c r="CB50" i="2"/>
  <c r="CB56" i="2"/>
  <c r="CL56" i="2"/>
  <c r="CB58" i="2"/>
  <c r="CL58" i="2"/>
  <c r="CB60" i="2"/>
  <c r="CL60" i="2"/>
  <c r="CB62" i="2"/>
  <c r="CL62" i="2"/>
  <c r="CB64" i="2"/>
  <c r="CL64" i="2"/>
  <c r="CB66" i="2"/>
  <c r="CL66" i="2"/>
  <c r="CB68" i="2"/>
  <c r="CL68" i="2"/>
  <c r="CB70" i="2"/>
  <c r="CL70" i="2"/>
  <c r="CB72" i="2"/>
  <c r="CL72" i="2"/>
  <c r="CB74" i="2"/>
  <c r="CL74" i="2"/>
  <c r="CB76" i="2"/>
  <c r="CL76" i="2"/>
  <c r="CB78" i="2"/>
  <c r="CL78" i="2"/>
  <c r="CB80" i="2"/>
  <c r="CL80" i="2"/>
  <c r="CM11" i="2"/>
  <c r="CE11" i="2"/>
  <c r="CA11" i="2"/>
  <c r="CP11" i="2"/>
  <c r="CL11" i="2"/>
  <c r="CD11" i="2"/>
  <c r="CN11" i="2"/>
  <c r="CF11" i="2"/>
  <c r="CB11" i="2"/>
  <c r="CC13" i="2"/>
  <c r="CK15" i="2"/>
  <c r="CC28" i="2"/>
  <c r="CL35" i="2"/>
  <c r="CB36" i="2"/>
  <c r="CL36" i="2"/>
  <c r="CB37" i="2"/>
  <c r="CL37" i="2"/>
  <c r="CB38" i="2"/>
  <c r="CL38" i="2"/>
  <c r="CB39" i="2"/>
  <c r="CL39" i="2"/>
  <c r="CB40" i="2"/>
  <c r="CL40" i="2"/>
  <c r="CB41" i="2"/>
  <c r="CL41" i="2"/>
  <c r="CL42" i="2"/>
  <c r="CB42" i="2"/>
  <c r="CB43" i="2"/>
  <c r="CL43" i="2"/>
  <c r="CL44" i="2"/>
  <c r="CB44" i="2"/>
  <c r="E104" i="2"/>
  <c r="CN51" i="2"/>
  <c r="CG51" i="2"/>
  <c r="CC51" i="2"/>
  <c r="CQ51" i="2"/>
  <c r="CD51" i="2"/>
  <c r="CM51" i="2"/>
  <c r="CE51" i="2"/>
  <c r="CP51" i="2"/>
  <c r="CK51" i="2"/>
  <c r="CF51" i="2"/>
  <c r="CN88" i="2"/>
  <c r="CG88" i="2"/>
  <c r="CC88" i="2"/>
  <c r="CO88" i="2"/>
  <c r="CK88" i="2"/>
  <c r="CD88" i="2"/>
  <c r="CQ88" i="2"/>
  <c r="CF88" i="2"/>
  <c r="CP88" i="2"/>
  <c r="CE88" i="2"/>
  <c r="CM88" i="2"/>
  <c r="CA88" i="2"/>
  <c r="CL88" i="2"/>
  <c r="CB51" i="2"/>
  <c r="CL52" i="2"/>
  <c r="CA53" i="2"/>
  <c r="CN86" i="2"/>
  <c r="CG86" i="2"/>
  <c r="CC86" i="2"/>
  <c r="CO86" i="2"/>
  <c r="CK86" i="2"/>
  <c r="CD86" i="2"/>
  <c r="CQ86" i="2"/>
  <c r="CF86" i="2"/>
  <c r="CP86" i="2"/>
  <c r="CE86" i="2"/>
  <c r="CA36" i="2"/>
  <c r="CE36" i="2"/>
  <c r="CP36" i="2"/>
  <c r="CA38" i="2"/>
  <c r="CE38" i="2"/>
  <c r="CP38" i="2"/>
  <c r="CA40" i="2"/>
  <c r="CE40" i="2"/>
  <c r="CP40" i="2"/>
  <c r="CD12" i="2"/>
  <c r="CL12" i="2"/>
  <c r="CP12" i="2"/>
  <c r="CD14" i="2"/>
  <c r="CL14" i="2"/>
  <c r="CP14" i="2"/>
  <c r="CF36" i="2"/>
  <c r="CM36" i="2"/>
  <c r="CF38" i="2"/>
  <c r="CM38" i="2"/>
  <c r="CF40" i="2"/>
  <c r="CM40" i="2"/>
  <c r="CF42" i="2"/>
  <c r="CM42" i="2"/>
  <c r="CQ42" i="2"/>
  <c r="CG44" i="2"/>
  <c r="CD45" i="2"/>
  <c r="CL45" i="2"/>
  <c r="CK47" i="2"/>
  <c r="CL48" i="2"/>
  <c r="CN49" i="2"/>
  <c r="CG49" i="2"/>
  <c r="CC49" i="2"/>
  <c r="CA49" i="2"/>
  <c r="CF49" i="2"/>
  <c r="CO49" i="2"/>
  <c r="CB52" i="2"/>
  <c r="CD53" i="2"/>
  <c r="CL53" i="2"/>
  <c r="CO57" i="2"/>
  <c r="CK57" i="2"/>
  <c r="CD57" i="2"/>
  <c r="CN57" i="2"/>
  <c r="CG57" i="2"/>
  <c r="CC57" i="2"/>
  <c r="CM57" i="2"/>
  <c r="CO59" i="2"/>
  <c r="CK59" i="2"/>
  <c r="CD59" i="2"/>
  <c r="CN59" i="2"/>
  <c r="CG59" i="2"/>
  <c r="CC59" i="2"/>
  <c r="CM59" i="2"/>
  <c r="CO61" i="2"/>
  <c r="CK61" i="2"/>
  <c r="CD61" i="2"/>
  <c r="CN61" i="2"/>
  <c r="CG61" i="2"/>
  <c r="CC61" i="2"/>
  <c r="CM61" i="2"/>
  <c r="CO63" i="2"/>
  <c r="CK63" i="2"/>
  <c r="CD63" i="2"/>
  <c r="CN63" i="2"/>
  <c r="CG63" i="2"/>
  <c r="CC63" i="2"/>
  <c r="CM63" i="2"/>
  <c r="CO65" i="2"/>
  <c r="CK65" i="2"/>
  <c r="CD65" i="2"/>
  <c r="CN65" i="2"/>
  <c r="CG65" i="2"/>
  <c r="CC65" i="2"/>
  <c r="CM65" i="2"/>
  <c r="CO67" i="2"/>
  <c r="CK67" i="2"/>
  <c r="CD67" i="2"/>
  <c r="CN67" i="2"/>
  <c r="CG67" i="2"/>
  <c r="CC67" i="2"/>
  <c r="CM67" i="2"/>
  <c r="CO69" i="2"/>
  <c r="CK69" i="2"/>
  <c r="CD69" i="2"/>
  <c r="CN69" i="2"/>
  <c r="CG69" i="2"/>
  <c r="CC69" i="2"/>
  <c r="CM69" i="2"/>
  <c r="CO71" i="2"/>
  <c r="CK71" i="2"/>
  <c r="CD71" i="2"/>
  <c r="CN71" i="2"/>
  <c r="CG71" i="2"/>
  <c r="CC71" i="2"/>
  <c r="CM71" i="2"/>
  <c r="CO73" i="2"/>
  <c r="CK73" i="2"/>
  <c r="CD73" i="2"/>
  <c r="CN73" i="2"/>
  <c r="CG73" i="2"/>
  <c r="CC73" i="2"/>
  <c r="AT73" i="2" s="1"/>
  <c r="CM73" i="2"/>
  <c r="CO75" i="2"/>
  <c r="CK75" i="2"/>
  <c r="CD75" i="2"/>
  <c r="CN75" i="2"/>
  <c r="CG75" i="2"/>
  <c r="CC75" i="2"/>
  <c r="CM75" i="2"/>
  <c r="CO77" i="2"/>
  <c r="CK77" i="2"/>
  <c r="CD77" i="2"/>
  <c r="CN77" i="2"/>
  <c r="CG77" i="2"/>
  <c r="CC77" i="2"/>
  <c r="CM77" i="2"/>
  <c r="CO79" i="2"/>
  <c r="CK79" i="2"/>
  <c r="CD79" i="2"/>
  <c r="CN79" i="2"/>
  <c r="CG79" i="2"/>
  <c r="CC79" i="2"/>
  <c r="CM79" i="2"/>
  <c r="CL82" i="2"/>
  <c r="CM86" i="2"/>
  <c r="C95" i="2"/>
  <c r="D104" i="2"/>
  <c r="C97" i="2"/>
  <c r="C99" i="2"/>
  <c r="C101" i="2"/>
  <c r="C103" i="2"/>
  <c r="BY110" i="2"/>
  <c r="CQ134" i="2"/>
  <c r="CM134" i="2"/>
  <c r="CE134" i="2"/>
  <c r="CO134" i="2"/>
  <c r="CF134" i="2"/>
  <c r="CN134" i="2"/>
  <c r="CD134" i="2"/>
  <c r="CG134" i="2"/>
  <c r="CL134" i="2"/>
  <c r="CB134" i="2"/>
  <c r="CP134" i="2"/>
  <c r="CN144" i="2"/>
  <c r="CF144" i="2"/>
  <c r="CB144" i="2"/>
  <c r="CQ144" i="2"/>
  <c r="CL144" i="2"/>
  <c r="CC144" i="2"/>
  <c r="CP144" i="2"/>
  <c r="CG144" i="2"/>
  <c r="CD144" i="2"/>
  <c r="CE144" i="2"/>
  <c r="CM144" i="2"/>
  <c r="CG148" i="2"/>
  <c r="CD148" i="2"/>
  <c r="Z90" i="2"/>
  <c r="CB35" i="2"/>
  <c r="CN45" i="2"/>
  <c r="CG45" i="2"/>
  <c r="CC45" i="2"/>
  <c r="CA45" i="2"/>
  <c r="CF45" i="2"/>
  <c r="CO45" i="2"/>
  <c r="CN53" i="2"/>
  <c r="CG53" i="2"/>
  <c r="CC53" i="2"/>
  <c r="CF53" i="2"/>
  <c r="CO53" i="2"/>
  <c r="CB86" i="2"/>
  <c r="B90" i="2"/>
  <c r="CQ138" i="2"/>
  <c r="CM138" i="2"/>
  <c r="CE138" i="2"/>
  <c r="CO138" i="2"/>
  <c r="CF138" i="2"/>
  <c r="CN138" i="2"/>
  <c r="CD138" i="2"/>
  <c r="CG138" i="2"/>
  <c r="CL138" i="2"/>
  <c r="CB138" i="2"/>
  <c r="CP138" i="2"/>
  <c r="CC12" i="2"/>
  <c r="CK12" i="2"/>
  <c r="CC14" i="2"/>
  <c r="CK14" i="2"/>
  <c r="CA42" i="2"/>
  <c r="CE42" i="2"/>
  <c r="CP44" i="2"/>
  <c r="CE44" i="2"/>
  <c r="CA44" i="2"/>
  <c r="CF44" i="2"/>
  <c r="CN44" i="2"/>
  <c r="CK45" i="2"/>
  <c r="CP45" i="2"/>
  <c r="CL46" i="2"/>
  <c r="CN47" i="2"/>
  <c r="CG47" i="2"/>
  <c r="CC47" i="2"/>
  <c r="CA47" i="2"/>
  <c r="CF47" i="2"/>
  <c r="CO47" i="2"/>
  <c r="CK53" i="2"/>
  <c r="CP53" i="2"/>
  <c r="CL54" i="2"/>
  <c r="CO55" i="2"/>
  <c r="CK55" i="2"/>
  <c r="CD55" i="2"/>
  <c r="CN55" i="2"/>
  <c r="CG55" i="2"/>
  <c r="CC55" i="2"/>
  <c r="CA55" i="2"/>
  <c r="CL55" i="2"/>
  <c r="AT57" i="2"/>
  <c r="CN82" i="2"/>
  <c r="CG82" i="2"/>
  <c r="CC82" i="2"/>
  <c r="CQ82" i="2"/>
  <c r="CD82" i="2"/>
  <c r="CP82" i="2"/>
  <c r="CK82" i="2"/>
  <c r="CA82" i="2"/>
  <c r="CO82" i="2"/>
  <c r="CL86" i="2"/>
  <c r="CM110" i="2"/>
  <c r="CP110" i="2"/>
  <c r="CL110" i="2"/>
  <c r="CF110" i="2"/>
  <c r="CB110" i="2"/>
  <c r="CN110" i="2"/>
  <c r="CE110" i="2"/>
  <c r="CO110" i="2"/>
  <c r="CC110" i="2"/>
  <c r="CK110" i="2"/>
  <c r="CN142" i="2"/>
  <c r="CF142" i="2"/>
  <c r="CB142" i="2"/>
  <c r="CQ142" i="2"/>
  <c r="CL142" i="2"/>
  <c r="CC142" i="2"/>
  <c r="CP142" i="2"/>
  <c r="CG142" i="2"/>
  <c r="CD142" i="2"/>
  <c r="CE142" i="2"/>
  <c r="CM142" i="2"/>
  <c r="CO144" i="2"/>
  <c r="CN146" i="2"/>
  <c r="CF146" i="2"/>
  <c r="CB146" i="2"/>
  <c r="CQ146" i="2"/>
  <c r="CL146" i="2"/>
  <c r="CC146" i="2"/>
  <c r="CP146" i="2"/>
  <c r="CG146" i="2"/>
  <c r="CD146" i="2"/>
  <c r="CE146" i="2"/>
  <c r="CM146" i="2"/>
  <c r="CO148" i="2"/>
  <c r="CN150" i="2"/>
  <c r="CF150" i="2"/>
  <c r="CB150" i="2"/>
  <c r="CQ150" i="2"/>
  <c r="CL150" i="2"/>
  <c r="CC150" i="2"/>
  <c r="CP150" i="2"/>
  <c r="CG150" i="2"/>
  <c r="CD150" i="2"/>
  <c r="CE150" i="2"/>
  <c r="CM150" i="2"/>
  <c r="CA46" i="2"/>
  <c r="CE46" i="2"/>
  <c r="CA48" i="2"/>
  <c r="CE48" i="2"/>
  <c r="CA50" i="2"/>
  <c r="CE50" i="2"/>
  <c r="CA52" i="2"/>
  <c r="CE52" i="2"/>
  <c r="CA54" i="2"/>
  <c r="CE54" i="2"/>
  <c r="CA56" i="2"/>
  <c r="CE56" i="2"/>
  <c r="CA58" i="2"/>
  <c r="CE58" i="2"/>
  <c r="CA60" i="2"/>
  <c r="CE60" i="2"/>
  <c r="CA62" i="2"/>
  <c r="CE62" i="2"/>
  <c r="CA64" i="2"/>
  <c r="CE64" i="2"/>
  <c r="CA66" i="2"/>
  <c r="CE66" i="2"/>
  <c r="CA68" i="2"/>
  <c r="CE68" i="2"/>
  <c r="CA70" i="2"/>
  <c r="CE70" i="2"/>
  <c r="CA72" i="2"/>
  <c r="CE72" i="2"/>
  <c r="CA74" i="2"/>
  <c r="CE74" i="2"/>
  <c r="CA76" i="2"/>
  <c r="CE76" i="2"/>
  <c r="CA78" i="2"/>
  <c r="CE78" i="2"/>
  <c r="CA80" i="2"/>
  <c r="CE80" i="2"/>
  <c r="CQ80" i="2"/>
  <c r="CB82" i="2"/>
  <c r="CL83" i="2"/>
  <c r="CN84" i="2"/>
  <c r="CG84" i="2"/>
  <c r="CC84" i="2"/>
  <c r="CO84" i="2"/>
  <c r="CA84" i="2"/>
  <c r="CF84" i="2"/>
  <c r="CP84" i="2"/>
  <c r="CL85" i="2"/>
  <c r="CB85" i="2"/>
  <c r="CL87" i="2"/>
  <c r="CB87" i="2"/>
  <c r="CL89" i="2"/>
  <c r="CB89" i="2"/>
  <c r="CM96" i="2"/>
  <c r="CE96" i="2"/>
  <c r="CA96" i="2"/>
  <c r="CO96" i="2"/>
  <c r="CF96" i="2"/>
  <c r="CP96" i="2"/>
  <c r="CK96" i="2"/>
  <c r="CB96" i="2"/>
  <c r="CL96" i="2"/>
  <c r="CM98" i="2"/>
  <c r="CE98" i="2"/>
  <c r="CA98" i="2"/>
  <c r="CO98" i="2"/>
  <c r="CF98" i="2"/>
  <c r="CP98" i="2"/>
  <c r="CK98" i="2"/>
  <c r="CB98" i="2"/>
  <c r="CL98" i="2"/>
  <c r="CM100" i="2"/>
  <c r="CE100" i="2"/>
  <c r="CA100" i="2"/>
  <c r="CO100" i="2"/>
  <c r="CF100" i="2"/>
  <c r="CP100" i="2"/>
  <c r="CK100" i="2"/>
  <c r="CB100" i="2"/>
  <c r="CL100" i="2"/>
  <c r="CM102" i="2"/>
  <c r="CE102" i="2"/>
  <c r="CA102" i="2"/>
  <c r="CO102" i="2"/>
  <c r="CF102" i="2"/>
  <c r="CP102" i="2"/>
  <c r="CK102" i="2"/>
  <c r="CB102" i="2"/>
  <c r="CL102" i="2"/>
  <c r="CN109" i="2"/>
  <c r="CD109" i="2"/>
  <c r="CO109" i="2"/>
  <c r="CC109" i="2"/>
  <c r="BY109" i="2"/>
  <c r="CP109" i="2"/>
  <c r="CK109" i="2"/>
  <c r="CE109" i="2"/>
  <c r="CB109" i="2"/>
  <c r="CL109" i="2"/>
  <c r="B112" i="2"/>
  <c r="CO132" i="2"/>
  <c r="CG132" i="2"/>
  <c r="CC132" i="2"/>
  <c r="CN132" i="2"/>
  <c r="CF132" i="2"/>
  <c r="CB132" i="2"/>
  <c r="CM132" i="2"/>
  <c r="CP132" i="2"/>
  <c r="CD132" i="2"/>
  <c r="CQ132" i="2"/>
  <c r="CQ135" i="2"/>
  <c r="CM135" i="2"/>
  <c r="CE135" i="2"/>
  <c r="CO135" i="2"/>
  <c r="CF135" i="2"/>
  <c r="CN135" i="2"/>
  <c r="CD135" i="2"/>
  <c r="CG135" i="2"/>
  <c r="CL135" i="2"/>
  <c r="CC135" i="2"/>
  <c r="CQ137" i="2"/>
  <c r="CM137" i="2"/>
  <c r="CE137" i="2"/>
  <c r="CO137" i="2"/>
  <c r="CF137" i="2"/>
  <c r="CN137" i="2"/>
  <c r="CD137" i="2"/>
  <c r="CG137" i="2"/>
  <c r="CL137" i="2"/>
  <c r="CC137" i="2"/>
  <c r="CQ139" i="2"/>
  <c r="CM139" i="2"/>
  <c r="CE139" i="2"/>
  <c r="CO139" i="2"/>
  <c r="CF139" i="2"/>
  <c r="CN139" i="2"/>
  <c r="CD139" i="2"/>
  <c r="CG139" i="2"/>
  <c r="CL139" i="2"/>
  <c r="CC139" i="2"/>
  <c r="CB156" i="2"/>
  <c r="CK156" i="2"/>
  <c r="CA156" i="2"/>
  <c r="CL156" i="2"/>
  <c r="CB168" i="2"/>
  <c r="CK168" i="2"/>
  <c r="CA168" i="2"/>
  <c r="CL168" i="2"/>
  <c r="CA206" i="2"/>
  <c r="M206" i="2" s="1"/>
  <c r="CL206" i="2"/>
  <c r="CK206" i="2"/>
  <c r="CQ84" i="2"/>
  <c r="CN96" i="2"/>
  <c r="CN98" i="2"/>
  <c r="CN100" i="2"/>
  <c r="CN102" i="2"/>
  <c r="CF109" i="2"/>
  <c r="CM109" i="2"/>
  <c r="CN133" i="2"/>
  <c r="CF133" i="2"/>
  <c r="CB133" i="2"/>
  <c r="CM133" i="2"/>
  <c r="CP133" i="2"/>
  <c r="CP135" i="2"/>
  <c r="CP137" i="2"/>
  <c r="CP139" i="2"/>
  <c r="CB157" i="2"/>
  <c r="AJ157" i="2" s="1"/>
  <c r="CL157" i="2"/>
  <c r="CK157" i="2"/>
  <c r="CB158" i="2"/>
  <c r="AJ158" i="2" s="1"/>
  <c r="CL158" i="2"/>
  <c r="CK158" i="2"/>
  <c r="CB169" i="2"/>
  <c r="AJ169" i="2" s="1"/>
  <c r="CL169" i="2"/>
  <c r="CK169" i="2"/>
  <c r="CB170" i="2"/>
  <c r="AJ170" i="2" s="1"/>
  <c r="CL170" i="2"/>
  <c r="CK170" i="2"/>
  <c r="CM89" i="2"/>
  <c r="CQ89" i="2"/>
  <c r="CO117" i="2"/>
  <c r="CK117" i="2"/>
  <c r="CE117" i="2"/>
  <c r="CA117" i="2"/>
  <c r="CR117" i="2"/>
  <c r="CN117" i="2"/>
  <c r="CH117" i="2"/>
  <c r="CD117" i="2"/>
  <c r="CG117" i="2"/>
  <c r="CQ117" i="2"/>
  <c r="E140" i="2"/>
  <c r="C131" i="2"/>
  <c r="CB159" i="2"/>
  <c r="CA159" i="2"/>
  <c r="CB162" i="2"/>
  <c r="CL162" i="2"/>
  <c r="CK162" i="2"/>
  <c r="CA201" i="2"/>
  <c r="CL201" i="2"/>
  <c r="CK201" i="2"/>
  <c r="CB201" i="2"/>
  <c r="CA81" i="2"/>
  <c r="CE81" i="2"/>
  <c r="CA83" i="2"/>
  <c r="CE83" i="2"/>
  <c r="CA85" i="2"/>
  <c r="CE85" i="2"/>
  <c r="CA87" i="2"/>
  <c r="CE87" i="2"/>
  <c r="CA89" i="2"/>
  <c r="CE89" i="2"/>
  <c r="CF117" i="2"/>
  <c r="CP117" i="2"/>
  <c r="C141" i="2"/>
  <c r="C143" i="2"/>
  <c r="C145" i="2"/>
  <c r="C147" i="2"/>
  <c r="C149" i="2"/>
  <c r="D151" i="2"/>
  <c r="C151" i="2" s="1"/>
  <c r="CB161" i="2"/>
  <c r="CL161" i="2"/>
  <c r="CK161" i="2"/>
  <c r="CA161" i="2"/>
  <c r="CA162" i="2"/>
  <c r="CF111" i="2"/>
  <c r="CP111" i="2"/>
  <c r="CF116" i="2"/>
  <c r="CP116" i="2"/>
  <c r="CA123" i="2"/>
  <c r="CE123" i="2"/>
  <c r="CC124" i="2"/>
  <c r="CG124" i="2"/>
  <c r="CC125" i="2"/>
  <c r="CG125" i="2"/>
  <c r="C130" i="2"/>
  <c r="CG111" i="2"/>
  <c r="CM111" i="2"/>
  <c r="CC116" i="2"/>
  <c r="CG116" i="2"/>
  <c r="CM116" i="2"/>
  <c r="CQ116" i="2"/>
  <c r="CB200" i="2"/>
  <c r="V200" i="2" s="1"/>
  <c r="CB202" i="2"/>
  <c r="V202" i="2" s="1"/>
  <c r="CB207" i="2"/>
  <c r="CL133" i="2" l="1"/>
  <c r="CM148" i="2"/>
  <c r="CE148" i="2"/>
  <c r="AU149" i="3"/>
  <c r="AU150" i="3"/>
  <c r="CL163" i="2"/>
  <c r="CP148" i="2"/>
  <c r="CA163" i="2"/>
  <c r="AJ163" i="2" s="1"/>
  <c r="CK163" i="2"/>
  <c r="CA160" i="2"/>
  <c r="CK160" i="2"/>
  <c r="CG133" i="2"/>
  <c r="CC148" i="2"/>
  <c r="AU148" i="2" s="1"/>
  <c r="CO133" i="2"/>
  <c r="CC133" i="2"/>
  <c r="CL148" i="2"/>
  <c r="CQ148" i="2"/>
  <c r="CF148" i="2"/>
  <c r="CN148" i="2"/>
  <c r="C140" i="2"/>
  <c r="AA14" i="2"/>
  <c r="X111" i="2"/>
  <c r="AA12" i="2"/>
  <c r="CD100" i="2"/>
  <c r="CC100" i="2"/>
  <c r="M207" i="2"/>
  <c r="B236" i="3"/>
  <c r="AU143" i="3"/>
  <c r="CB160" i="2"/>
  <c r="AJ162" i="2"/>
  <c r="AU144" i="3"/>
  <c r="AB123" i="2"/>
  <c r="AU137" i="2"/>
  <c r="AT79" i="2"/>
  <c r="AT71" i="2"/>
  <c r="AT63" i="2"/>
  <c r="AT38" i="2"/>
  <c r="AT86" i="2"/>
  <c r="AT51" i="2"/>
  <c r="AT41" i="2"/>
  <c r="AT39" i="2"/>
  <c r="AT37" i="2"/>
  <c r="AA15" i="2"/>
  <c r="AU142" i="3"/>
  <c r="CE133" i="2"/>
  <c r="CD133" i="2"/>
  <c r="AB125" i="2"/>
  <c r="AV98" i="2"/>
  <c r="AT84" i="2"/>
  <c r="AT75" i="2"/>
  <c r="AT67" i="2"/>
  <c r="AT59" i="2"/>
  <c r="AT43" i="2"/>
  <c r="AT35" i="2"/>
  <c r="Z28" i="2"/>
  <c r="CL132" i="2"/>
  <c r="CE132" i="2"/>
  <c r="AU132" i="2" s="1"/>
  <c r="AB124" i="2"/>
  <c r="AJ159" i="2"/>
  <c r="AU139" i="2"/>
  <c r="AU135" i="2"/>
  <c r="AU144" i="2"/>
  <c r="AT77" i="2"/>
  <c r="AT69" i="2"/>
  <c r="AT61" i="2"/>
  <c r="AV95" i="3"/>
  <c r="AU130" i="3"/>
  <c r="CO131" i="2"/>
  <c r="CG131" i="2"/>
  <c r="CC131" i="2"/>
  <c r="CN131" i="2"/>
  <c r="CF131" i="2"/>
  <c r="CB131" i="2"/>
  <c r="CP131" i="2"/>
  <c r="CD131" i="2"/>
  <c r="CQ131" i="2"/>
  <c r="CE131" i="2"/>
  <c r="CM131" i="2"/>
  <c r="CL131" i="2"/>
  <c r="CN145" i="2"/>
  <c r="CF145" i="2"/>
  <c r="CB145" i="2"/>
  <c r="CQ145" i="2"/>
  <c r="CL145" i="2"/>
  <c r="CC145" i="2"/>
  <c r="CP145" i="2"/>
  <c r="CG145" i="2"/>
  <c r="CM145" i="2"/>
  <c r="CO145" i="2"/>
  <c r="CD145" i="2"/>
  <c r="CE145" i="2"/>
  <c r="AT87" i="2"/>
  <c r="AV96" i="2"/>
  <c r="AT80" i="2"/>
  <c r="AT76" i="2"/>
  <c r="AT68" i="2"/>
  <c r="AT60" i="2"/>
  <c r="AT52" i="2"/>
  <c r="AT82" i="2"/>
  <c r="X110" i="2"/>
  <c r="AT40" i="2"/>
  <c r="AA13" i="2"/>
  <c r="U116" i="2"/>
  <c r="CN149" i="2"/>
  <c r="CF149" i="2"/>
  <c r="CB149" i="2"/>
  <c r="CQ149" i="2"/>
  <c r="CL149" i="2"/>
  <c r="CC149" i="2"/>
  <c r="CP149" i="2"/>
  <c r="CG149" i="2"/>
  <c r="CM149" i="2"/>
  <c r="CO149" i="2"/>
  <c r="CD149" i="2"/>
  <c r="CE149" i="2"/>
  <c r="CN141" i="2"/>
  <c r="CF141" i="2"/>
  <c r="CB141" i="2"/>
  <c r="CQ141" i="2"/>
  <c r="CL141" i="2"/>
  <c r="CC141" i="2"/>
  <c r="CP141" i="2"/>
  <c r="CG141" i="2"/>
  <c r="CM141" i="2"/>
  <c r="CO141" i="2"/>
  <c r="CD141" i="2"/>
  <c r="CE141" i="2"/>
  <c r="AT89" i="2"/>
  <c r="AT85" i="2"/>
  <c r="AT81" i="2"/>
  <c r="V201" i="2"/>
  <c r="AJ160" i="2"/>
  <c r="U117" i="2"/>
  <c r="X109" i="2"/>
  <c r="AV100" i="2"/>
  <c r="AT78" i="2"/>
  <c r="AT74" i="2"/>
  <c r="AT70" i="2"/>
  <c r="AT66" i="2"/>
  <c r="AT62" i="2"/>
  <c r="AT58" i="2"/>
  <c r="AT54" i="2"/>
  <c r="AT50" i="2"/>
  <c r="AT46" i="2"/>
  <c r="AT44" i="2"/>
  <c r="AT42" i="2"/>
  <c r="AU138" i="2"/>
  <c r="AU134" i="2"/>
  <c r="CM101" i="2"/>
  <c r="CE101" i="2"/>
  <c r="CA101" i="2"/>
  <c r="CO101" i="2"/>
  <c r="CF101" i="2"/>
  <c r="CP101" i="2"/>
  <c r="CK101" i="2"/>
  <c r="CB101" i="2"/>
  <c r="CD101" i="2"/>
  <c r="CC101" i="2"/>
  <c r="CN101" i="2"/>
  <c r="CL101" i="2"/>
  <c r="C104" i="2"/>
  <c r="CP95" i="2"/>
  <c r="CL95" i="2"/>
  <c r="CD95" i="2"/>
  <c r="CN95" i="2"/>
  <c r="CE95" i="2"/>
  <c r="CO95" i="2"/>
  <c r="CF95" i="2"/>
  <c r="CA95" i="2"/>
  <c r="CC95" i="2"/>
  <c r="CB95" i="2"/>
  <c r="CM95" i="2"/>
  <c r="CK95" i="2"/>
  <c r="AT49" i="2"/>
  <c r="AT36" i="2"/>
  <c r="AA11" i="2"/>
  <c r="Z29" i="2"/>
  <c r="CN147" i="2"/>
  <c r="CF147" i="2"/>
  <c r="CB147" i="2"/>
  <c r="CQ147" i="2"/>
  <c r="CL147" i="2"/>
  <c r="CC147" i="2"/>
  <c r="CP147" i="2"/>
  <c r="CG147" i="2"/>
  <c r="CM147" i="2"/>
  <c r="CO147" i="2"/>
  <c r="CD147" i="2"/>
  <c r="CE147" i="2"/>
  <c r="CM99" i="2"/>
  <c r="CE99" i="2"/>
  <c r="CA99" i="2"/>
  <c r="CO99" i="2"/>
  <c r="CF99" i="2"/>
  <c r="CP99" i="2"/>
  <c r="CK99" i="2"/>
  <c r="CB99" i="2"/>
  <c r="CD99" i="2"/>
  <c r="CC99" i="2"/>
  <c r="CN99" i="2"/>
  <c r="CL99" i="2"/>
  <c r="AT83" i="2"/>
  <c r="AT72" i="2"/>
  <c r="AT64" i="2"/>
  <c r="AT56" i="2"/>
  <c r="AT48" i="2"/>
  <c r="CM97" i="2"/>
  <c r="CE97" i="2"/>
  <c r="CA97" i="2"/>
  <c r="CO97" i="2"/>
  <c r="CF97" i="2"/>
  <c r="CP97" i="2"/>
  <c r="CK97" i="2"/>
  <c r="CB97" i="2"/>
  <c r="CD97" i="2"/>
  <c r="CC97" i="2"/>
  <c r="CN97" i="2"/>
  <c r="CL97" i="2"/>
  <c r="CO130" i="2"/>
  <c r="CG130" i="2"/>
  <c r="CC130" i="2"/>
  <c r="CN130" i="2"/>
  <c r="CF130" i="2"/>
  <c r="CB130" i="2"/>
  <c r="CQ130" i="2"/>
  <c r="CE130" i="2"/>
  <c r="CL130" i="2"/>
  <c r="CM130" i="2"/>
  <c r="CD130" i="2"/>
  <c r="CP130" i="2"/>
  <c r="AJ161" i="2"/>
  <c r="CN143" i="2"/>
  <c r="CF143" i="2"/>
  <c r="CB143" i="2"/>
  <c r="CQ143" i="2"/>
  <c r="CL143" i="2"/>
  <c r="CC143" i="2"/>
  <c r="CP143" i="2"/>
  <c r="CG143" i="2"/>
  <c r="CM143" i="2"/>
  <c r="CO143" i="2"/>
  <c r="CD143" i="2"/>
  <c r="CE143" i="2"/>
  <c r="AJ168" i="2"/>
  <c r="AJ156" i="2"/>
  <c r="AV102" i="2"/>
  <c r="AU150" i="2"/>
  <c r="AU146" i="2"/>
  <c r="AU142" i="2"/>
  <c r="AT55" i="2"/>
  <c r="AT47" i="2"/>
  <c r="AT45" i="2"/>
  <c r="CM103" i="2"/>
  <c r="CE103" i="2"/>
  <c r="CA103" i="2"/>
  <c r="CO103" i="2"/>
  <c r="CF103" i="2"/>
  <c r="CP103" i="2"/>
  <c r="CK103" i="2"/>
  <c r="CB103" i="2"/>
  <c r="CD103" i="2"/>
  <c r="CC103" i="2"/>
  <c r="CN103" i="2"/>
  <c r="CL103" i="2"/>
  <c r="AT53" i="2"/>
  <c r="AT88" i="2"/>
  <c r="A236" i="2"/>
  <c r="AU136" i="2"/>
  <c r="AU133" i="2" l="1"/>
  <c r="B236" i="2"/>
  <c r="AU130" i="2"/>
  <c r="AV99" i="2"/>
  <c r="AU131" i="2"/>
  <c r="AV103" i="2"/>
  <c r="AV101" i="2"/>
  <c r="AV97" i="2"/>
  <c r="AV95" i="2"/>
  <c r="AU141" i="2"/>
  <c r="AU149" i="2"/>
  <c r="AU145" i="2"/>
  <c r="AU147" i="2"/>
  <c r="AU143" i="2"/>
  <c r="T178" i="1" l="1"/>
  <c r="T177" i="1"/>
  <c r="T176" i="1"/>
  <c r="T175" i="1"/>
  <c r="S178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D178" i="1"/>
  <c r="C178" i="1"/>
  <c r="D177" i="1"/>
  <c r="C177" i="1"/>
  <c r="D176" i="1"/>
  <c r="C176" i="1"/>
  <c r="D175" i="1"/>
  <c r="C175" i="1"/>
  <c r="AS150" i="1"/>
  <c r="AR150" i="1"/>
  <c r="AQ150" i="1"/>
  <c r="AP150" i="1"/>
  <c r="AO150" i="1"/>
  <c r="AN150" i="1"/>
  <c r="AM150" i="1"/>
  <c r="AL150" i="1"/>
  <c r="AK150" i="1"/>
  <c r="AJ150" i="1"/>
  <c r="AI150" i="1"/>
  <c r="AH150" i="1"/>
  <c r="AG150" i="1"/>
  <c r="AF150" i="1"/>
  <c r="AE150" i="1"/>
  <c r="AD150" i="1"/>
  <c r="AC150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AS149" i="1"/>
  <c r="AR149" i="1"/>
  <c r="AQ149" i="1"/>
  <c r="AP149" i="1"/>
  <c r="AO149" i="1"/>
  <c r="AN149" i="1"/>
  <c r="AM149" i="1"/>
  <c r="AL149" i="1"/>
  <c r="AK149" i="1"/>
  <c r="AJ149" i="1"/>
  <c r="AI149" i="1"/>
  <c r="AH149" i="1"/>
  <c r="AG149" i="1"/>
  <c r="AF149" i="1"/>
  <c r="AE149" i="1"/>
  <c r="AD149" i="1"/>
  <c r="AC149" i="1"/>
  <c r="AB149" i="1"/>
  <c r="AA149" i="1"/>
  <c r="Z149" i="1"/>
  <c r="Y149" i="1"/>
  <c r="X149" i="1"/>
  <c r="W149" i="1"/>
  <c r="V149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AS148" i="1"/>
  <c r="AR148" i="1"/>
  <c r="AQ148" i="1"/>
  <c r="AP148" i="1"/>
  <c r="AO148" i="1"/>
  <c r="AN148" i="1"/>
  <c r="AM148" i="1"/>
  <c r="AL148" i="1"/>
  <c r="AK148" i="1"/>
  <c r="AJ148" i="1"/>
  <c r="AI148" i="1"/>
  <c r="AH148" i="1"/>
  <c r="AG148" i="1"/>
  <c r="AF148" i="1"/>
  <c r="AE148" i="1"/>
  <c r="AD148" i="1"/>
  <c r="AC148" i="1"/>
  <c r="AB148" i="1"/>
  <c r="AA148" i="1"/>
  <c r="Z148" i="1"/>
  <c r="Y148" i="1"/>
  <c r="X148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AS147" i="1"/>
  <c r="AR147" i="1"/>
  <c r="AQ147" i="1"/>
  <c r="AP147" i="1"/>
  <c r="AO147" i="1"/>
  <c r="AN147" i="1"/>
  <c r="AM147" i="1"/>
  <c r="AL147" i="1"/>
  <c r="AK147" i="1"/>
  <c r="AJ147" i="1"/>
  <c r="AI147" i="1"/>
  <c r="AH147" i="1"/>
  <c r="AG147" i="1"/>
  <c r="AF147" i="1"/>
  <c r="AE147" i="1"/>
  <c r="AD147" i="1"/>
  <c r="AC147" i="1"/>
  <c r="AB147" i="1"/>
  <c r="AA147" i="1"/>
  <c r="Z147" i="1"/>
  <c r="Y147" i="1"/>
  <c r="X147" i="1"/>
  <c r="W147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AS146" i="1"/>
  <c r="AR146" i="1"/>
  <c r="AQ146" i="1"/>
  <c r="AP146" i="1"/>
  <c r="AO146" i="1"/>
  <c r="AN146" i="1"/>
  <c r="AM146" i="1"/>
  <c r="AL146" i="1"/>
  <c r="AK146" i="1"/>
  <c r="AJ146" i="1"/>
  <c r="AI146" i="1"/>
  <c r="AH146" i="1"/>
  <c r="AG146" i="1"/>
  <c r="AF146" i="1"/>
  <c r="AE146" i="1"/>
  <c r="AD146" i="1"/>
  <c r="AC146" i="1"/>
  <c r="AB146" i="1"/>
  <c r="AA146" i="1"/>
  <c r="Z146" i="1"/>
  <c r="Y146" i="1"/>
  <c r="X146" i="1"/>
  <c r="W146" i="1"/>
  <c r="V146" i="1"/>
  <c r="U146" i="1"/>
  <c r="T146" i="1"/>
  <c r="S146" i="1"/>
  <c r="R146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AS145" i="1"/>
  <c r="AR145" i="1"/>
  <c r="AQ145" i="1"/>
  <c r="AP145" i="1"/>
  <c r="AO145" i="1"/>
  <c r="AN145" i="1"/>
  <c r="AM145" i="1"/>
  <c r="AL145" i="1"/>
  <c r="AK145" i="1"/>
  <c r="AJ145" i="1"/>
  <c r="AI145" i="1"/>
  <c r="AH145" i="1"/>
  <c r="AG145" i="1"/>
  <c r="AF145" i="1"/>
  <c r="AE145" i="1"/>
  <c r="AD145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AS144" i="1"/>
  <c r="AR144" i="1"/>
  <c r="AQ144" i="1"/>
  <c r="AP144" i="1"/>
  <c r="AO144" i="1"/>
  <c r="AN144" i="1"/>
  <c r="AM144" i="1"/>
  <c r="AL144" i="1"/>
  <c r="AK144" i="1"/>
  <c r="AJ144" i="1"/>
  <c r="AI144" i="1"/>
  <c r="AH144" i="1"/>
  <c r="AG144" i="1"/>
  <c r="AF144" i="1"/>
  <c r="AE144" i="1"/>
  <c r="AD144" i="1"/>
  <c r="AC144" i="1"/>
  <c r="AB144" i="1"/>
  <c r="AA144" i="1"/>
  <c r="Z144" i="1"/>
  <c r="Y144" i="1"/>
  <c r="X144" i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AS143" i="1"/>
  <c r="AR143" i="1"/>
  <c r="AQ143" i="1"/>
  <c r="AP143" i="1"/>
  <c r="AO143" i="1"/>
  <c r="AN143" i="1"/>
  <c r="AM143" i="1"/>
  <c r="AL143" i="1"/>
  <c r="AK143" i="1"/>
  <c r="AJ143" i="1"/>
  <c r="AI143" i="1"/>
  <c r="AH143" i="1"/>
  <c r="AG143" i="1"/>
  <c r="AF143" i="1"/>
  <c r="AE143" i="1"/>
  <c r="AD143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AS142" i="1"/>
  <c r="AR142" i="1"/>
  <c r="AQ142" i="1"/>
  <c r="AP142" i="1"/>
  <c r="AO142" i="1"/>
  <c r="AN142" i="1"/>
  <c r="AM142" i="1"/>
  <c r="AL142" i="1"/>
  <c r="AK142" i="1"/>
  <c r="AJ142" i="1"/>
  <c r="AI142" i="1"/>
  <c r="AH142" i="1"/>
  <c r="AG142" i="1"/>
  <c r="AF142" i="1"/>
  <c r="AE142" i="1"/>
  <c r="AD142" i="1"/>
  <c r="AC142" i="1"/>
  <c r="AB142" i="1"/>
  <c r="AA142" i="1"/>
  <c r="Z142" i="1"/>
  <c r="Y142" i="1"/>
  <c r="X142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AS141" i="1"/>
  <c r="AS151" i="1" s="1"/>
  <c r="AR141" i="1"/>
  <c r="AQ141" i="1"/>
  <c r="AP141" i="1"/>
  <c r="AO141" i="1"/>
  <c r="AN141" i="1"/>
  <c r="AM141" i="1"/>
  <c r="AL141" i="1"/>
  <c r="AK141" i="1"/>
  <c r="AK151" i="1" s="1"/>
  <c r="AJ141" i="1"/>
  <c r="AI141" i="1"/>
  <c r="AH141" i="1"/>
  <c r="AG141" i="1"/>
  <c r="AF141" i="1"/>
  <c r="AF151" i="1" s="1"/>
  <c r="AE141" i="1"/>
  <c r="AE151" i="1" s="1"/>
  <c r="AD141" i="1"/>
  <c r="AD151" i="1" s="1"/>
  <c r="AC141" i="1"/>
  <c r="AB141" i="1"/>
  <c r="AB151" i="1" s="1"/>
  <c r="AA141" i="1"/>
  <c r="Z141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L151" i="1" s="1"/>
  <c r="K141" i="1"/>
  <c r="K151" i="1" s="1"/>
  <c r="J141" i="1"/>
  <c r="I141" i="1"/>
  <c r="H141" i="1"/>
  <c r="H151" i="1" s="1"/>
  <c r="G141" i="1"/>
  <c r="G151" i="1" s="1"/>
  <c r="F141" i="1"/>
  <c r="AS139" i="1"/>
  <c r="AR139" i="1"/>
  <c r="AQ139" i="1"/>
  <c r="AP139" i="1"/>
  <c r="AO139" i="1"/>
  <c r="AN139" i="1"/>
  <c r="AM139" i="1"/>
  <c r="AL139" i="1"/>
  <c r="AK139" i="1"/>
  <c r="AJ139" i="1"/>
  <c r="AI139" i="1"/>
  <c r="AH139" i="1"/>
  <c r="AG139" i="1"/>
  <c r="AF139" i="1"/>
  <c r="AE139" i="1"/>
  <c r="AD139" i="1"/>
  <c r="AC139" i="1"/>
  <c r="AB139" i="1"/>
  <c r="AA139" i="1"/>
  <c r="Z139" i="1"/>
  <c r="Y139" i="1"/>
  <c r="X139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AS138" i="1"/>
  <c r="AR138" i="1"/>
  <c r="AQ138" i="1"/>
  <c r="AP138" i="1"/>
  <c r="AO138" i="1"/>
  <c r="AN138" i="1"/>
  <c r="AM138" i="1"/>
  <c r="AL138" i="1"/>
  <c r="AK138" i="1"/>
  <c r="AJ138" i="1"/>
  <c r="AI138" i="1"/>
  <c r="AH138" i="1"/>
  <c r="AG138" i="1"/>
  <c r="AF138" i="1"/>
  <c r="AE138" i="1"/>
  <c r="AD138" i="1"/>
  <c r="AC138" i="1"/>
  <c r="AB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AS137" i="1"/>
  <c r="AR137" i="1"/>
  <c r="AQ137" i="1"/>
  <c r="AP137" i="1"/>
  <c r="AO137" i="1"/>
  <c r="AN137" i="1"/>
  <c r="AM137" i="1"/>
  <c r="AL137" i="1"/>
  <c r="AK137" i="1"/>
  <c r="AJ137" i="1"/>
  <c r="AI137" i="1"/>
  <c r="AH137" i="1"/>
  <c r="AG137" i="1"/>
  <c r="AF137" i="1"/>
  <c r="AE137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AS136" i="1"/>
  <c r="AR136" i="1"/>
  <c r="AQ136" i="1"/>
  <c r="AP136" i="1"/>
  <c r="AO136" i="1"/>
  <c r="AN136" i="1"/>
  <c r="AM136" i="1"/>
  <c r="AL136" i="1"/>
  <c r="AK136" i="1"/>
  <c r="AJ136" i="1"/>
  <c r="AI136" i="1"/>
  <c r="AH136" i="1"/>
  <c r="AG136" i="1"/>
  <c r="AF136" i="1"/>
  <c r="AE136" i="1"/>
  <c r="AD136" i="1"/>
  <c r="AC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AS135" i="1"/>
  <c r="AR135" i="1"/>
  <c r="AQ135" i="1"/>
  <c r="AP135" i="1"/>
  <c r="AO135" i="1"/>
  <c r="AN135" i="1"/>
  <c r="AM135" i="1"/>
  <c r="AL135" i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AS134" i="1"/>
  <c r="AR134" i="1"/>
  <c r="AQ134" i="1"/>
  <c r="AP134" i="1"/>
  <c r="AO134" i="1"/>
  <c r="AN134" i="1"/>
  <c r="AM134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AS133" i="1"/>
  <c r="AR133" i="1"/>
  <c r="AQ133" i="1"/>
  <c r="AP133" i="1"/>
  <c r="AO133" i="1"/>
  <c r="AN133" i="1"/>
  <c r="AM133" i="1"/>
  <c r="AL133" i="1"/>
  <c r="AK133" i="1"/>
  <c r="AJ133" i="1"/>
  <c r="AI133" i="1"/>
  <c r="AH133" i="1"/>
  <c r="AG133" i="1"/>
  <c r="AF133" i="1"/>
  <c r="AE133" i="1"/>
  <c r="AD133" i="1"/>
  <c r="AC133" i="1"/>
  <c r="AB133" i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AS132" i="1"/>
  <c r="AR132" i="1"/>
  <c r="AQ132" i="1"/>
  <c r="AP132" i="1"/>
  <c r="AO132" i="1"/>
  <c r="AN132" i="1"/>
  <c r="AM132" i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AS131" i="1"/>
  <c r="AR131" i="1"/>
  <c r="AQ131" i="1"/>
  <c r="AP131" i="1"/>
  <c r="AO131" i="1"/>
  <c r="AN131" i="1"/>
  <c r="AM131" i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AS130" i="1"/>
  <c r="AR130" i="1"/>
  <c r="AR140" i="1" s="1"/>
  <c r="AQ130" i="1"/>
  <c r="AQ140" i="1" s="1"/>
  <c r="AP130" i="1"/>
  <c r="AO130" i="1"/>
  <c r="AO140" i="1" s="1"/>
  <c r="AN130" i="1"/>
  <c r="AN140" i="1" s="1"/>
  <c r="AM130" i="1"/>
  <c r="AM140" i="1" s="1"/>
  <c r="AL130" i="1"/>
  <c r="AL140" i="1" s="1"/>
  <c r="AK130" i="1"/>
  <c r="AK140" i="1" s="1"/>
  <c r="AJ130" i="1"/>
  <c r="AI130" i="1"/>
  <c r="AH130" i="1"/>
  <c r="AH140" i="1" s="1"/>
  <c r="AG130" i="1"/>
  <c r="AG140" i="1" s="1"/>
  <c r="AF130" i="1"/>
  <c r="AF140" i="1" s="1"/>
  <c r="AE130" i="1"/>
  <c r="AE140" i="1" s="1"/>
  <c r="AD130" i="1"/>
  <c r="AD140" i="1" s="1"/>
  <c r="AC130" i="1"/>
  <c r="AC140" i="1" s="1"/>
  <c r="AB130" i="1"/>
  <c r="AB140" i="1" s="1"/>
  <c r="AA130" i="1"/>
  <c r="AA140" i="1" s="1"/>
  <c r="Z130" i="1"/>
  <c r="Z140" i="1" s="1"/>
  <c r="Y130" i="1"/>
  <c r="X130" i="1"/>
  <c r="X140" i="1" s="1"/>
  <c r="W130" i="1"/>
  <c r="W140" i="1" s="1"/>
  <c r="V130" i="1"/>
  <c r="U130" i="1"/>
  <c r="U140" i="1" s="1"/>
  <c r="T130" i="1"/>
  <c r="T140" i="1" s="1"/>
  <c r="S130" i="1"/>
  <c r="S140" i="1" s="1"/>
  <c r="R130" i="1"/>
  <c r="Q130" i="1"/>
  <c r="Q140" i="1" s="1"/>
  <c r="P130" i="1"/>
  <c r="P140" i="1" s="1"/>
  <c r="O130" i="1"/>
  <c r="N130" i="1"/>
  <c r="M130" i="1"/>
  <c r="M140" i="1" s="1"/>
  <c r="L130" i="1"/>
  <c r="L140" i="1" s="1"/>
  <c r="K130" i="1"/>
  <c r="K140" i="1" s="1"/>
  <c r="J130" i="1"/>
  <c r="J140" i="1" s="1"/>
  <c r="I130" i="1"/>
  <c r="H130" i="1"/>
  <c r="H140" i="1" s="1"/>
  <c r="G130" i="1"/>
  <c r="F130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C123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CL111" i="1"/>
  <c r="B111" i="1"/>
  <c r="BZ110" i="1"/>
  <c r="V112" i="1"/>
  <c r="T112" i="1"/>
  <c r="R112" i="1"/>
  <c r="P112" i="1"/>
  <c r="N112" i="1"/>
  <c r="L112" i="1"/>
  <c r="J112" i="1"/>
  <c r="H112" i="1"/>
  <c r="F112" i="1"/>
  <c r="BZ109" i="1"/>
  <c r="AU103" i="1"/>
  <c r="AT103" i="1"/>
  <c r="AS103" i="1"/>
  <c r="AR103" i="1"/>
  <c r="AQ103" i="1"/>
  <c r="AP103" i="1"/>
  <c r="AO103" i="1"/>
  <c r="AN103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AU102" i="1"/>
  <c r="AT102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AU100" i="1"/>
  <c r="AT100" i="1"/>
  <c r="AS100" i="1"/>
  <c r="AR100" i="1"/>
  <c r="AQ100" i="1"/>
  <c r="AP100" i="1"/>
  <c r="AO100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AU99" i="1"/>
  <c r="AT99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AU98" i="1"/>
  <c r="AT98" i="1"/>
  <c r="AS98" i="1"/>
  <c r="AR98" i="1"/>
  <c r="AQ98" i="1"/>
  <c r="AP98" i="1"/>
  <c r="AO98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AU97" i="1"/>
  <c r="AT97" i="1"/>
  <c r="AS97" i="1"/>
  <c r="AR97" i="1"/>
  <c r="AQ97" i="1"/>
  <c r="AP97" i="1"/>
  <c r="AO97" i="1"/>
  <c r="AN97" i="1"/>
  <c r="AM97" i="1"/>
  <c r="AL97" i="1"/>
  <c r="AK97" i="1"/>
  <c r="AJ97" i="1"/>
  <c r="AI97" i="1"/>
  <c r="AH97" i="1"/>
  <c r="AG97" i="1"/>
  <c r="AF97" i="1"/>
  <c r="AE97" i="1"/>
  <c r="AD97" i="1"/>
  <c r="AC97" i="1"/>
  <c r="AB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AU96" i="1"/>
  <c r="AT96" i="1"/>
  <c r="AS96" i="1"/>
  <c r="AR96" i="1"/>
  <c r="AQ96" i="1"/>
  <c r="AP96" i="1"/>
  <c r="AO96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AU95" i="1"/>
  <c r="AT95" i="1"/>
  <c r="AS95" i="1"/>
  <c r="AR95" i="1"/>
  <c r="AQ95" i="1"/>
  <c r="AP95" i="1"/>
  <c r="AO95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AS89" i="1"/>
  <c r="AR89" i="1"/>
  <c r="AQ89" i="1"/>
  <c r="AP89" i="1"/>
  <c r="AO89" i="1"/>
  <c r="AN89" i="1"/>
  <c r="AM89" i="1"/>
  <c r="AL89" i="1"/>
  <c r="AK89" i="1"/>
  <c r="AJ89" i="1"/>
  <c r="AI89" i="1"/>
  <c r="AH89" i="1"/>
  <c r="AG89" i="1"/>
  <c r="AF89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S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S86" i="1"/>
  <c r="AR86" i="1"/>
  <c r="AQ86" i="1"/>
  <c r="AP86" i="1"/>
  <c r="AO86" i="1"/>
  <c r="AN86" i="1"/>
  <c r="AM86" i="1"/>
  <c r="AL86" i="1"/>
  <c r="AK86" i="1"/>
  <c r="AJ86" i="1"/>
  <c r="AI86" i="1"/>
  <c r="AH86" i="1"/>
  <c r="AG86" i="1"/>
  <c r="AF86" i="1"/>
  <c r="AS85" i="1"/>
  <c r="AR85" i="1"/>
  <c r="AQ85" i="1"/>
  <c r="AP85" i="1"/>
  <c r="AO85" i="1"/>
  <c r="AN85" i="1"/>
  <c r="AM85" i="1"/>
  <c r="AL85" i="1"/>
  <c r="AK85" i="1"/>
  <c r="AJ85" i="1"/>
  <c r="AI85" i="1"/>
  <c r="AH85" i="1"/>
  <c r="AG85" i="1"/>
  <c r="AF85" i="1"/>
  <c r="AS84" i="1"/>
  <c r="AR84" i="1"/>
  <c r="AQ84" i="1"/>
  <c r="AP84" i="1"/>
  <c r="AO84" i="1"/>
  <c r="AN84" i="1"/>
  <c r="AM84" i="1"/>
  <c r="AL84" i="1"/>
  <c r="AK84" i="1"/>
  <c r="AJ84" i="1"/>
  <c r="AI84" i="1"/>
  <c r="AH84" i="1"/>
  <c r="AG84" i="1"/>
  <c r="AF84" i="1"/>
  <c r="AS83" i="1"/>
  <c r="AR83" i="1"/>
  <c r="AQ83" i="1"/>
  <c r="AP83" i="1"/>
  <c r="AO83" i="1"/>
  <c r="AN83" i="1"/>
  <c r="AM83" i="1"/>
  <c r="AL83" i="1"/>
  <c r="AK83" i="1"/>
  <c r="AJ83" i="1"/>
  <c r="AI83" i="1"/>
  <c r="AH83" i="1"/>
  <c r="AG83" i="1"/>
  <c r="AF83" i="1"/>
  <c r="AS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S79" i="1"/>
  <c r="AR79" i="1"/>
  <c r="AQ79" i="1"/>
  <c r="AP79" i="1"/>
  <c r="AO79" i="1"/>
  <c r="AN79" i="1"/>
  <c r="AM79" i="1"/>
  <c r="AL79" i="1"/>
  <c r="AK79" i="1"/>
  <c r="AJ79" i="1"/>
  <c r="AI79" i="1"/>
  <c r="AH79" i="1"/>
  <c r="AG79" i="1"/>
  <c r="AF79" i="1"/>
  <c r="AS78" i="1"/>
  <c r="AR78" i="1"/>
  <c r="AQ78" i="1"/>
  <c r="AP78" i="1"/>
  <c r="AO78" i="1"/>
  <c r="AN78" i="1"/>
  <c r="AM78" i="1"/>
  <c r="AL78" i="1"/>
  <c r="AK78" i="1"/>
  <c r="AJ78" i="1"/>
  <c r="AI78" i="1"/>
  <c r="AH78" i="1"/>
  <c r="AG78" i="1"/>
  <c r="AF78" i="1"/>
  <c r="AS77" i="1"/>
  <c r="AR77" i="1"/>
  <c r="AQ77" i="1"/>
  <c r="AP77" i="1"/>
  <c r="AO77" i="1"/>
  <c r="AN77" i="1"/>
  <c r="AM77" i="1"/>
  <c r="AL77" i="1"/>
  <c r="AK77" i="1"/>
  <c r="AJ77" i="1"/>
  <c r="AI77" i="1"/>
  <c r="AH77" i="1"/>
  <c r="AG77" i="1"/>
  <c r="AF77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S74" i="1"/>
  <c r="AR74" i="1"/>
  <c r="AQ74" i="1"/>
  <c r="AP74" i="1"/>
  <c r="AO74" i="1"/>
  <c r="AN74" i="1"/>
  <c r="AM74" i="1"/>
  <c r="AL74" i="1"/>
  <c r="AK74" i="1"/>
  <c r="AJ74" i="1"/>
  <c r="AI74" i="1"/>
  <c r="AH74" i="1"/>
  <c r="AG74" i="1"/>
  <c r="AF74" i="1"/>
  <c r="AS73" i="1"/>
  <c r="AR73" i="1"/>
  <c r="AQ73" i="1"/>
  <c r="AP73" i="1"/>
  <c r="AO73" i="1"/>
  <c r="AN73" i="1"/>
  <c r="AM73" i="1"/>
  <c r="AL73" i="1"/>
  <c r="AK73" i="1"/>
  <c r="AJ73" i="1"/>
  <c r="AI73" i="1"/>
  <c r="AH73" i="1"/>
  <c r="AG73" i="1"/>
  <c r="AF73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S68" i="1"/>
  <c r="AR68" i="1"/>
  <c r="AQ68" i="1"/>
  <c r="AP68" i="1"/>
  <c r="AO68" i="1"/>
  <c r="AN68" i="1"/>
  <c r="AM68" i="1"/>
  <c r="AL68" i="1"/>
  <c r="AK68" i="1"/>
  <c r="AJ68" i="1"/>
  <c r="AI68" i="1"/>
  <c r="AH68" i="1"/>
  <c r="AG68" i="1"/>
  <c r="AF68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S66" i="1"/>
  <c r="AR66" i="1"/>
  <c r="AQ66" i="1"/>
  <c r="AP66" i="1"/>
  <c r="AO66" i="1"/>
  <c r="AN66" i="1"/>
  <c r="AM66" i="1"/>
  <c r="AL66" i="1"/>
  <c r="AK66" i="1"/>
  <c r="AJ66" i="1"/>
  <c r="AI66" i="1"/>
  <c r="AH66" i="1"/>
  <c r="AG66" i="1"/>
  <c r="AF66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S63" i="1"/>
  <c r="AR63" i="1"/>
  <c r="AQ63" i="1"/>
  <c r="AP63" i="1"/>
  <c r="AO63" i="1"/>
  <c r="AN63" i="1"/>
  <c r="AM63" i="1"/>
  <c r="AL63" i="1"/>
  <c r="AK63" i="1"/>
  <c r="AJ63" i="1"/>
  <c r="AI63" i="1"/>
  <c r="AH63" i="1"/>
  <c r="AG63" i="1"/>
  <c r="AF63" i="1"/>
  <c r="AS62" i="1"/>
  <c r="AR62" i="1"/>
  <c r="AQ62" i="1"/>
  <c r="AP62" i="1"/>
  <c r="AO62" i="1"/>
  <c r="AN62" i="1"/>
  <c r="AM62" i="1"/>
  <c r="AL62" i="1"/>
  <c r="AK62" i="1"/>
  <c r="AJ62" i="1"/>
  <c r="AI62" i="1"/>
  <c r="AH62" i="1"/>
  <c r="AG62" i="1"/>
  <c r="AF62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S60" i="1"/>
  <c r="AR60" i="1"/>
  <c r="AQ60" i="1"/>
  <c r="AP60" i="1"/>
  <c r="AO60" i="1"/>
  <c r="AN60" i="1"/>
  <c r="AM60" i="1"/>
  <c r="AL60" i="1"/>
  <c r="AK60" i="1"/>
  <c r="AJ60" i="1"/>
  <c r="AI60" i="1"/>
  <c r="AH60" i="1"/>
  <c r="AG60" i="1"/>
  <c r="AF60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S55" i="1"/>
  <c r="AR55" i="1"/>
  <c r="AQ55" i="1"/>
  <c r="AP55" i="1"/>
  <c r="AO55" i="1"/>
  <c r="AN55" i="1"/>
  <c r="AM55" i="1"/>
  <c r="AL55" i="1"/>
  <c r="AK55" i="1"/>
  <c r="AJ55" i="1"/>
  <c r="AI55" i="1"/>
  <c r="AH55" i="1"/>
  <c r="AG55" i="1"/>
  <c r="AF55" i="1"/>
  <c r="AS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S53" i="1"/>
  <c r="AR53" i="1"/>
  <c r="AQ53" i="1"/>
  <c r="AP53" i="1"/>
  <c r="AO53" i="1"/>
  <c r="AN53" i="1"/>
  <c r="AM53" i="1"/>
  <c r="AL53" i="1"/>
  <c r="AK53" i="1"/>
  <c r="AJ53" i="1"/>
  <c r="AI53" i="1"/>
  <c r="AH53" i="1"/>
  <c r="AG53" i="1"/>
  <c r="AF53" i="1"/>
  <c r="AS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S51" i="1"/>
  <c r="AR51" i="1"/>
  <c r="AQ51" i="1"/>
  <c r="AP51" i="1"/>
  <c r="AO51" i="1"/>
  <c r="AN51" i="1"/>
  <c r="AM51" i="1"/>
  <c r="AL51" i="1"/>
  <c r="AK51" i="1"/>
  <c r="AJ51" i="1"/>
  <c r="AI51" i="1"/>
  <c r="AH51" i="1"/>
  <c r="AG51" i="1"/>
  <c r="AF51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D89" i="1"/>
  <c r="AC89" i="1"/>
  <c r="AB89" i="1"/>
  <c r="AA89" i="1"/>
  <c r="AD88" i="1"/>
  <c r="AC88" i="1"/>
  <c r="AB88" i="1"/>
  <c r="AA88" i="1"/>
  <c r="AD87" i="1"/>
  <c r="AC87" i="1"/>
  <c r="AB87" i="1"/>
  <c r="AA87" i="1"/>
  <c r="AD86" i="1"/>
  <c r="AC86" i="1"/>
  <c r="AB86" i="1"/>
  <c r="AA86" i="1"/>
  <c r="AD85" i="1"/>
  <c r="AC85" i="1"/>
  <c r="AB85" i="1"/>
  <c r="AA85" i="1"/>
  <c r="AD84" i="1"/>
  <c r="AC84" i="1"/>
  <c r="AB84" i="1"/>
  <c r="AA84" i="1"/>
  <c r="AD83" i="1"/>
  <c r="AC83" i="1"/>
  <c r="AB83" i="1"/>
  <c r="AA83" i="1"/>
  <c r="AD82" i="1"/>
  <c r="AC82" i="1"/>
  <c r="AB82" i="1"/>
  <c r="AA82" i="1"/>
  <c r="AD81" i="1"/>
  <c r="AC81" i="1"/>
  <c r="AB81" i="1"/>
  <c r="AA81" i="1"/>
  <c r="AD80" i="1"/>
  <c r="AC80" i="1"/>
  <c r="AB80" i="1"/>
  <c r="AA80" i="1"/>
  <c r="AD79" i="1"/>
  <c r="AC79" i="1"/>
  <c r="AB79" i="1"/>
  <c r="AA79" i="1"/>
  <c r="AD78" i="1"/>
  <c r="AC78" i="1"/>
  <c r="AB78" i="1"/>
  <c r="AA78" i="1"/>
  <c r="AD77" i="1"/>
  <c r="AC77" i="1"/>
  <c r="AB77" i="1"/>
  <c r="AA77" i="1"/>
  <c r="AD76" i="1"/>
  <c r="AC76" i="1"/>
  <c r="AB76" i="1"/>
  <c r="AA76" i="1"/>
  <c r="AD75" i="1"/>
  <c r="AC75" i="1"/>
  <c r="AB75" i="1"/>
  <c r="AA75" i="1"/>
  <c r="AD74" i="1"/>
  <c r="AC74" i="1"/>
  <c r="AB74" i="1"/>
  <c r="AA74" i="1"/>
  <c r="AD73" i="1"/>
  <c r="AC73" i="1"/>
  <c r="AB73" i="1"/>
  <c r="AA73" i="1"/>
  <c r="AD72" i="1"/>
  <c r="AC72" i="1"/>
  <c r="AB72" i="1"/>
  <c r="AA72" i="1"/>
  <c r="AD71" i="1"/>
  <c r="AC71" i="1"/>
  <c r="AB71" i="1"/>
  <c r="AA71" i="1"/>
  <c r="AD70" i="1"/>
  <c r="AC70" i="1"/>
  <c r="AB70" i="1"/>
  <c r="AA70" i="1"/>
  <c r="AD69" i="1"/>
  <c r="AC69" i="1"/>
  <c r="AB69" i="1"/>
  <c r="AA69" i="1"/>
  <c r="AD68" i="1"/>
  <c r="AC68" i="1"/>
  <c r="AB68" i="1"/>
  <c r="AA68" i="1"/>
  <c r="AD67" i="1"/>
  <c r="AC67" i="1"/>
  <c r="AB67" i="1"/>
  <c r="AA67" i="1"/>
  <c r="AD66" i="1"/>
  <c r="AC66" i="1"/>
  <c r="AB66" i="1"/>
  <c r="AA66" i="1"/>
  <c r="AD65" i="1"/>
  <c r="AC65" i="1"/>
  <c r="AB65" i="1"/>
  <c r="AA65" i="1"/>
  <c r="AD64" i="1"/>
  <c r="AC64" i="1"/>
  <c r="AB64" i="1"/>
  <c r="AA64" i="1"/>
  <c r="AD63" i="1"/>
  <c r="AC63" i="1"/>
  <c r="AB63" i="1"/>
  <c r="AA63" i="1"/>
  <c r="AD62" i="1"/>
  <c r="AC62" i="1"/>
  <c r="AB62" i="1"/>
  <c r="AA62" i="1"/>
  <c r="AD61" i="1"/>
  <c r="AC61" i="1"/>
  <c r="AB61" i="1"/>
  <c r="AA61" i="1"/>
  <c r="AD60" i="1"/>
  <c r="AC60" i="1"/>
  <c r="AB60" i="1"/>
  <c r="AA60" i="1"/>
  <c r="AD59" i="1"/>
  <c r="AC59" i="1"/>
  <c r="AB59" i="1"/>
  <c r="AA59" i="1"/>
  <c r="AD58" i="1"/>
  <c r="AC58" i="1"/>
  <c r="AB58" i="1"/>
  <c r="AA58" i="1"/>
  <c r="AD57" i="1"/>
  <c r="AC57" i="1"/>
  <c r="AB57" i="1"/>
  <c r="AA57" i="1"/>
  <c r="AD56" i="1"/>
  <c r="AC56" i="1"/>
  <c r="AB56" i="1"/>
  <c r="AA56" i="1"/>
  <c r="AD55" i="1"/>
  <c r="AC55" i="1"/>
  <c r="AB55" i="1"/>
  <c r="AA55" i="1"/>
  <c r="AD54" i="1"/>
  <c r="AC54" i="1"/>
  <c r="AB54" i="1"/>
  <c r="AA54" i="1"/>
  <c r="AD53" i="1"/>
  <c r="AC53" i="1"/>
  <c r="AB53" i="1"/>
  <c r="AA53" i="1"/>
  <c r="AD52" i="1"/>
  <c r="AC52" i="1"/>
  <c r="AB52" i="1"/>
  <c r="AA52" i="1"/>
  <c r="AD51" i="1"/>
  <c r="AC51" i="1"/>
  <c r="AB51" i="1"/>
  <c r="AA51" i="1"/>
  <c r="AD50" i="1"/>
  <c r="AC50" i="1"/>
  <c r="AB50" i="1"/>
  <c r="AA50" i="1"/>
  <c r="AD49" i="1"/>
  <c r="AC49" i="1"/>
  <c r="AB49" i="1"/>
  <c r="AA49" i="1"/>
  <c r="AD48" i="1"/>
  <c r="AC48" i="1"/>
  <c r="AB48" i="1"/>
  <c r="AA48" i="1"/>
  <c r="AD47" i="1"/>
  <c r="AC47" i="1"/>
  <c r="AB47" i="1"/>
  <c r="AA47" i="1"/>
  <c r="AD46" i="1"/>
  <c r="AC46" i="1"/>
  <c r="AB46" i="1"/>
  <c r="AA46" i="1"/>
  <c r="AD45" i="1"/>
  <c r="AC45" i="1"/>
  <c r="AB45" i="1"/>
  <c r="AA45" i="1"/>
  <c r="AD44" i="1"/>
  <c r="AC44" i="1"/>
  <c r="AB44" i="1"/>
  <c r="AA44" i="1"/>
  <c r="AD43" i="1"/>
  <c r="AC43" i="1"/>
  <c r="AB43" i="1"/>
  <c r="AA43" i="1"/>
  <c r="AD42" i="1"/>
  <c r="AC42" i="1"/>
  <c r="AB42" i="1"/>
  <c r="AA42" i="1"/>
  <c r="AD41" i="1"/>
  <c r="AC41" i="1"/>
  <c r="AB41" i="1"/>
  <c r="AA41" i="1"/>
  <c r="AD40" i="1"/>
  <c r="AC40" i="1"/>
  <c r="AB40" i="1"/>
  <c r="AA40" i="1"/>
  <c r="AD39" i="1"/>
  <c r="AC39" i="1"/>
  <c r="AB39" i="1"/>
  <c r="AA39" i="1"/>
  <c r="AD38" i="1"/>
  <c r="AC38" i="1"/>
  <c r="AB38" i="1"/>
  <c r="AA38" i="1"/>
  <c r="AD37" i="1"/>
  <c r="AC37" i="1"/>
  <c r="AB37" i="1"/>
  <c r="AA37" i="1"/>
  <c r="AD36" i="1"/>
  <c r="AC36" i="1"/>
  <c r="AB36" i="1"/>
  <c r="AA36" i="1"/>
  <c r="AD35" i="1"/>
  <c r="AC35" i="1"/>
  <c r="AB35" i="1"/>
  <c r="AA35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E23" i="1"/>
  <c r="D23" i="1"/>
  <c r="C23" i="1"/>
  <c r="E22" i="1"/>
  <c r="D22" i="1"/>
  <c r="C22" i="1"/>
  <c r="E21" i="1"/>
  <c r="D21" i="1"/>
  <c r="C21" i="1"/>
  <c r="E20" i="1"/>
  <c r="D20" i="1"/>
  <c r="C20" i="1"/>
  <c r="E19" i="1"/>
  <c r="D19" i="1"/>
  <c r="C19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J16" i="1" s="1"/>
  <c r="I11" i="1"/>
  <c r="H11" i="1"/>
  <c r="G11" i="1"/>
  <c r="F11" i="1"/>
  <c r="E11" i="1"/>
  <c r="D11" i="1"/>
  <c r="C11" i="1"/>
  <c r="B211" i="1"/>
  <c r="B207" i="1"/>
  <c r="CL207" i="1" s="1"/>
  <c r="B206" i="1"/>
  <c r="CK206" i="1" s="1"/>
  <c r="CK202" i="1"/>
  <c r="C202" i="1"/>
  <c r="CL202" i="1" s="1"/>
  <c r="C201" i="1"/>
  <c r="CK201" i="1" s="1"/>
  <c r="C200" i="1"/>
  <c r="CK200" i="1" s="1"/>
  <c r="H196" i="1"/>
  <c r="C196" i="1"/>
  <c r="H195" i="1"/>
  <c r="C195" i="1"/>
  <c r="H194" i="1"/>
  <c r="C194" i="1"/>
  <c r="H193" i="1"/>
  <c r="C193" i="1"/>
  <c r="F189" i="1"/>
  <c r="B189" i="1"/>
  <c r="F188" i="1"/>
  <c r="B188" i="1"/>
  <c r="F187" i="1"/>
  <c r="B187" i="1"/>
  <c r="E183" i="1"/>
  <c r="B183" i="1"/>
  <c r="E182" i="1"/>
  <c r="B182" i="1"/>
  <c r="D170" i="1"/>
  <c r="C170" i="1"/>
  <c r="D169" i="1"/>
  <c r="C169" i="1"/>
  <c r="D168" i="1"/>
  <c r="C168" i="1"/>
  <c r="E163" i="1"/>
  <c r="D163" i="1"/>
  <c r="E162" i="1"/>
  <c r="D162" i="1"/>
  <c r="E161" i="1"/>
  <c r="D161" i="1"/>
  <c r="E160" i="1"/>
  <c r="D160" i="1"/>
  <c r="E159" i="1"/>
  <c r="D159" i="1"/>
  <c r="E158" i="1"/>
  <c r="D158" i="1"/>
  <c r="E157" i="1"/>
  <c r="D157" i="1"/>
  <c r="E156" i="1"/>
  <c r="D156" i="1"/>
  <c r="AG151" i="1"/>
  <c r="AC151" i="1"/>
  <c r="M151" i="1"/>
  <c r="I151" i="1"/>
  <c r="I140" i="1"/>
  <c r="W112" i="1"/>
  <c r="U112" i="1"/>
  <c r="S112" i="1"/>
  <c r="Q112" i="1"/>
  <c r="O112" i="1"/>
  <c r="M112" i="1"/>
  <c r="K112" i="1"/>
  <c r="I112" i="1"/>
  <c r="G112" i="1"/>
  <c r="E112" i="1"/>
  <c r="C112" i="1"/>
  <c r="CK111" i="1"/>
  <c r="CB111" i="1"/>
  <c r="CJ110" i="1"/>
  <c r="CA110" i="1"/>
  <c r="B110" i="1"/>
  <c r="CI109" i="1"/>
  <c r="CA109" i="1"/>
  <c r="A5" i="1"/>
  <c r="A4" i="1"/>
  <c r="A3" i="1"/>
  <c r="A2" i="1"/>
  <c r="V140" i="1" l="1"/>
  <c r="O140" i="1"/>
  <c r="AA151" i="1"/>
  <c r="G140" i="1"/>
  <c r="U151" i="1"/>
  <c r="AO151" i="1"/>
  <c r="W151" i="1"/>
  <c r="Q151" i="1"/>
  <c r="AQ151" i="1"/>
  <c r="K16" i="1"/>
  <c r="Y140" i="1"/>
  <c r="AS140" i="1"/>
  <c r="AM151" i="1"/>
  <c r="AN151" i="1"/>
  <c r="AR151" i="1"/>
  <c r="S151" i="1"/>
  <c r="T151" i="1"/>
  <c r="X151" i="1"/>
  <c r="J151" i="1"/>
  <c r="N140" i="1"/>
  <c r="N151" i="1"/>
  <c r="AJ140" i="1"/>
  <c r="AJ151" i="1"/>
  <c r="M16" i="1"/>
  <c r="T16" i="1"/>
  <c r="AI140" i="1"/>
  <c r="P151" i="1"/>
  <c r="Z151" i="1"/>
  <c r="AH151" i="1"/>
  <c r="Y151" i="1"/>
  <c r="F151" i="1"/>
  <c r="AC90" i="1"/>
  <c r="I16" i="1"/>
  <c r="AA90" i="1"/>
  <c r="L16" i="1"/>
  <c r="AD90" i="1"/>
  <c r="R140" i="1"/>
  <c r="R151" i="1"/>
  <c r="N16" i="1"/>
  <c r="O16" i="1"/>
  <c r="AL151" i="1"/>
  <c r="E98" i="1"/>
  <c r="CL200" i="1"/>
  <c r="P16" i="1"/>
  <c r="CB201" i="1"/>
  <c r="S16" i="1"/>
  <c r="AP151" i="1"/>
  <c r="R16" i="1"/>
  <c r="U16" i="1"/>
  <c r="V16" i="1"/>
  <c r="W16" i="1"/>
  <c r="Q16" i="1"/>
  <c r="AP140" i="1"/>
  <c r="CA201" i="1"/>
  <c r="V201" i="1" s="1"/>
  <c r="D16" i="1"/>
  <c r="X16" i="1"/>
  <c r="AI151" i="1"/>
  <c r="CL201" i="1"/>
  <c r="E16" i="1"/>
  <c r="Y16" i="1"/>
  <c r="V151" i="1"/>
  <c r="F16" i="1"/>
  <c r="Z16" i="1"/>
  <c r="G16" i="1"/>
  <c r="O151" i="1"/>
  <c r="H16" i="1"/>
  <c r="C16" i="1"/>
  <c r="C156" i="1"/>
  <c r="C158" i="1"/>
  <c r="CL158" i="1" s="1"/>
  <c r="C160" i="1"/>
  <c r="C162" i="1"/>
  <c r="CL162" i="1" s="1"/>
  <c r="B168" i="1"/>
  <c r="B170" i="1"/>
  <c r="CL170" i="1" s="1"/>
  <c r="CA206" i="1"/>
  <c r="CK207" i="1"/>
  <c r="CB206" i="1"/>
  <c r="CL206" i="1"/>
  <c r="AB90" i="1"/>
  <c r="AG90" i="1"/>
  <c r="S118" i="1"/>
  <c r="E133" i="1"/>
  <c r="E145" i="1"/>
  <c r="E146" i="1"/>
  <c r="B176" i="1"/>
  <c r="AE83" i="1"/>
  <c r="Y104" i="1"/>
  <c r="E103" i="1"/>
  <c r="I118" i="1"/>
  <c r="G118" i="1"/>
  <c r="E137" i="1"/>
  <c r="AO90" i="1"/>
  <c r="M104" i="1"/>
  <c r="Q104" i="1"/>
  <c r="AK104" i="1"/>
  <c r="AS104" i="1"/>
  <c r="C118" i="1"/>
  <c r="M118" i="1"/>
  <c r="E134" i="1"/>
  <c r="E136" i="1"/>
  <c r="E141" i="1"/>
  <c r="E149" i="1"/>
  <c r="E150" i="1"/>
  <c r="AF90" i="1"/>
  <c r="AN90" i="1"/>
  <c r="AE45" i="1"/>
  <c r="AJ104" i="1"/>
  <c r="R118" i="1"/>
  <c r="CL117" i="1"/>
  <c r="B178" i="1"/>
  <c r="AK90" i="1"/>
  <c r="AS90" i="1"/>
  <c r="I104" i="1"/>
  <c r="U104" i="1"/>
  <c r="AC104" i="1"/>
  <c r="AG104" i="1"/>
  <c r="AO104" i="1"/>
  <c r="E118" i="1"/>
  <c r="Q118" i="1"/>
  <c r="K118" i="1"/>
  <c r="O118" i="1"/>
  <c r="E130" i="1"/>
  <c r="E131" i="1"/>
  <c r="E135" i="1"/>
  <c r="E138" i="1"/>
  <c r="E143" i="1"/>
  <c r="E147" i="1"/>
  <c r="B23" i="1"/>
  <c r="AJ90" i="1"/>
  <c r="AR90" i="1"/>
  <c r="AE41" i="1"/>
  <c r="AE51" i="1"/>
  <c r="AE54" i="1"/>
  <c r="AE60" i="1"/>
  <c r="AE69" i="1"/>
  <c r="AE73" i="1"/>
  <c r="AE77" i="1"/>
  <c r="AE86" i="1"/>
  <c r="L104" i="1"/>
  <c r="T104" i="1"/>
  <c r="AB104" i="1"/>
  <c r="AR104" i="1"/>
  <c r="CB116" i="1"/>
  <c r="F118" i="1"/>
  <c r="J118" i="1"/>
  <c r="N118" i="1"/>
  <c r="D136" i="1"/>
  <c r="D145" i="1"/>
  <c r="D149" i="1"/>
  <c r="E177" i="1"/>
  <c r="Y90" i="1"/>
  <c r="B11" i="1"/>
  <c r="CL11" i="1" s="1"/>
  <c r="B12" i="1"/>
  <c r="CL12" i="1" s="1"/>
  <c r="B13" i="1"/>
  <c r="CB13" i="1" s="1"/>
  <c r="B14" i="1"/>
  <c r="CL14" i="1" s="1"/>
  <c r="B15" i="1"/>
  <c r="CP15" i="1" s="1"/>
  <c r="E24" i="1"/>
  <c r="B22" i="1"/>
  <c r="B29" i="1"/>
  <c r="CL29" i="1" s="1"/>
  <c r="H90" i="1"/>
  <c r="L90" i="1"/>
  <c r="P90" i="1"/>
  <c r="T90" i="1"/>
  <c r="X90" i="1"/>
  <c r="E90" i="1"/>
  <c r="M90" i="1"/>
  <c r="Q90" i="1"/>
  <c r="U90" i="1"/>
  <c r="F90" i="1"/>
  <c r="J90" i="1"/>
  <c r="N90" i="1"/>
  <c r="R90" i="1"/>
  <c r="V90" i="1"/>
  <c r="B38" i="1"/>
  <c r="CO38" i="1" s="1"/>
  <c r="B39" i="1"/>
  <c r="CQ39" i="1" s="1"/>
  <c r="B40" i="1"/>
  <c r="CA40" i="1" s="1"/>
  <c r="B42" i="1"/>
  <c r="CP42" i="1" s="1"/>
  <c r="B43" i="1"/>
  <c r="CM43" i="1" s="1"/>
  <c r="B44" i="1"/>
  <c r="CD44" i="1" s="1"/>
  <c r="B46" i="1"/>
  <c r="CG46" i="1" s="1"/>
  <c r="B47" i="1"/>
  <c r="CA47" i="1" s="1"/>
  <c r="B48" i="1"/>
  <c r="CA48" i="1" s="1"/>
  <c r="B50" i="1"/>
  <c r="B51" i="1"/>
  <c r="CK51" i="1" s="1"/>
  <c r="B52" i="1"/>
  <c r="CQ52" i="1" s="1"/>
  <c r="B54" i="1"/>
  <c r="CO54" i="1" s="1"/>
  <c r="B55" i="1"/>
  <c r="CO55" i="1" s="1"/>
  <c r="B56" i="1"/>
  <c r="CA56" i="1" s="1"/>
  <c r="B58" i="1"/>
  <c r="CK58" i="1" s="1"/>
  <c r="B59" i="1"/>
  <c r="CQ59" i="1" s="1"/>
  <c r="B60" i="1"/>
  <c r="CM60" i="1" s="1"/>
  <c r="B62" i="1"/>
  <c r="CA62" i="1" s="1"/>
  <c r="B63" i="1"/>
  <c r="CG63" i="1" s="1"/>
  <c r="B64" i="1"/>
  <c r="CA64" i="1" s="1"/>
  <c r="B66" i="1"/>
  <c r="CM66" i="1" s="1"/>
  <c r="B67" i="1"/>
  <c r="CM67" i="1" s="1"/>
  <c r="B68" i="1"/>
  <c r="CC68" i="1" s="1"/>
  <c r="B70" i="1"/>
  <c r="CG70" i="1" s="1"/>
  <c r="B71" i="1"/>
  <c r="CN71" i="1" s="1"/>
  <c r="B72" i="1"/>
  <c r="CO72" i="1" s="1"/>
  <c r="B74" i="1"/>
  <c r="CQ74" i="1" s="1"/>
  <c r="B75" i="1"/>
  <c r="CM75" i="1" s="1"/>
  <c r="B76" i="1"/>
  <c r="CF76" i="1" s="1"/>
  <c r="B78" i="1"/>
  <c r="CA78" i="1" s="1"/>
  <c r="B79" i="1"/>
  <c r="CK79" i="1" s="1"/>
  <c r="B80" i="1"/>
  <c r="CA80" i="1" s="1"/>
  <c r="B82" i="1"/>
  <c r="CC82" i="1" s="1"/>
  <c r="B83" i="1"/>
  <c r="CG83" i="1" s="1"/>
  <c r="B84" i="1"/>
  <c r="CQ84" i="1" s="1"/>
  <c r="B86" i="1"/>
  <c r="CA86" i="1" s="1"/>
  <c r="B87" i="1"/>
  <c r="CF87" i="1" s="1"/>
  <c r="B88" i="1"/>
  <c r="CA88" i="1" s="1"/>
  <c r="Z36" i="1"/>
  <c r="Z38" i="1"/>
  <c r="Z41" i="1"/>
  <c r="Z43" i="1"/>
  <c r="Z45" i="1"/>
  <c r="Z47" i="1"/>
  <c r="Z48" i="1"/>
  <c r="Z50" i="1"/>
  <c r="Z52" i="1"/>
  <c r="Z54" i="1"/>
  <c r="Z57" i="1"/>
  <c r="Z59" i="1"/>
  <c r="Z61" i="1"/>
  <c r="Z63" i="1"/>
  <c r="Z64" i="1"/>
  <c r="Z66" i="1"/>
  <c r="Z68" i="1"/>
  <c r="Z70" i="1"/>
  <c r="Z73" i="1"/>
  <c r="Z75" i="1"/>
  <c r="Z77" i="1"/>
  <c r="Z79" i="1"/>
  <c r="Z80" i="1"/>
  <c r="Z82" i="1"/>
  <c r="Z84" i="1"/>
  <c r="Z86" i="1"/>
  <c r="Z89" i="1"/>
  <c r="AE35" i="1"/>
  <c r="AE36" i="1"/>
  <c r="AL90" i="1"/>
  <c r="AP90" i="1"/>
  <c r="AE37" i="1"/>
  <c r="AE38" i="1"/>
  <c r="AE39" i="1"/>
  <c r="AE43" i="1"/>
  <c r="AE44" i="1"/>
  <c r="AE47" i="1"/>
  <c r="AE49" i="1"/>
  <c r="AE53" i="1"/>
  <c r="AE55" i="1"/>
  <c r="AE57" i="1"/>
  <c r="AE59" i="1"/>
  <c r="AE61" i="1"/>
  <c r="AE63" i="1"/>
  <c r="AE65" i="1"/>
  <c r="AE67" i="1"/>
  <c r="AE70" i="1"/>
  <c r="AE71" i="1"/>
  <c r="AE75" i="1"/>
  <c r="AE76" i="1"/>
  <c r="AE79" i="1"/>
  <c r="AE81" i="1"/>
  <c r="AE85" i="1"/>
  <c r="AE87" i="1"/>
  <c r="AE89" i="1"/>
  <c r="D95" i="1"/>
  <c r="P104" i="1"/>
  <c r="X104" i="1"/>
  <c r="AF104" i="1"/>
  <c r="AN104" i="1"/>
  <c r="F104" i="1"/>
  <c r="J104" i="1"/>
  <c r="N104" i="1"/>
  <c r="R104" i="1"/>
  <c r="V104" i="1"/>
  <c r="Z104" i="1"/>
  <c r="AD104" i="1"/>
  <c r="AH104" i="1"/>
  <c r="AL104" i="1"/>
  <c r="AP104" i="1"/>
  <c r="AT104" i="1"/>
  <c r="D97" i="1"/>
  <c r="D98" i="1"/>
  <c r="D99" i="1"/>
  <c r="D100" i="1"/>
  <c r="D101" i="1"/>
  <c r="D102" i="1"/>
  <c r="D103" i="1"/>
  <c r="CL116" i="1"/>
  <c r="CB117" i="1"/>
  <c r="H118" i="1"/>
  <c r="L118" i="1"/>
  <c r="P118" i="1"/>
  <c r="T118" i="1"/>
  <c r="B124" i="1"/>
  <c r="CE124" i="1" s="1"/>
  <c r="B125" i="1"/>
  <c r="CN125" i="1" s="1"/>
  <c r="D130" i="1"/>
  <c r="D131" i="1"/>
  <c r="D132" i="1"/>
  <c r="D133" i="1"/>
  <c r="C133" i="1" s="1"/>
  <c r="D134" i="1"/>
  <c r="D135" i="1"/>
  <c r="C135" i="1" s="1"/>
  <c r="CB135" i="1" s="1"/>
  <c r="D137" i="1"/>
  <c r="D138" i="1"/>
  <c r="D139" i="1"/>
  <c r="D141" i="1"/>
  <c r="D142" i="1"/>
  <c r="D143" i="1"/>
  <c r="D144" i="1"/>
  <c r="D146" i="1"/>
  <c r="D147" i="1"/>
  <c r="D148" i="1"/>
  <c r="D150" i="1"/>
  <c r="B175" i="1"/>
  <c r="B177" i="1"/>
  <c r="E175" i="1"/>
  <c r="E178" i="1"/>
  <c r="B20" i="1"/>
  <c r="I90" i="1"/>
  <c r="B37" i="1"/>
  <c r="CG37" i="1" s="1"/>
  <c r="AI90" i="1"/>
  <c r="AM90" i="1"/>
  <c r="AQ90" i="1"/>
  <c r="E95" i="1"/>
  <c r="G104" i="1"/>
  <c r="K104" i="1"/>
  <c r="O104" i="1"/>
  <c r="S104" i="1"/>
  <c r="W104" i="1"/>
  <c r="AA104" i="1"/>
  <c r="AE104" i="1"/>
  <c r="AI104" i="1"/>
  <c r="AM104" i="1"/>
  <c r="AQ104" i="1"/>
  <c r="AU104" i="1"/>
  <c r="E97" i="1"/>
  <c r="E99" i="1"/>
  <c r="E100" i="1"/>
  <c r="E101" i="1"/>
  <c r="E102" i="1"/>
  <c r="B117" i="1"/>
  <c r="CH117" i="1" s="1"/>
  <c r="E132" i="1"/>
  <c r="E139" i="1"/>
  <c r="E142" i="1"/>
  <c r="E144" i="1"/>
  <c r="E148" i="1"/>
  <c r="B28" i="1"/>
  <c r="CA28" i="1" s="1"/>
  <c r="B123" i="1"/>
  <c r="BZ123" i="1" s="1"/>
  <c r="B19" i="1"/>
  <c r="AH90" i="1"/>
  <c r="E96" i="1"/>
  <c r="C96" i="1" s="1"/>
  <c r="CC96" i="1" s="1"/>
  <c r="H104" i="1"/>
  <c r="D118" i="1"/>
  <c r="C24" i="1"/>
  <c r="D24" i="1"/>
  <c r="Z37" i="1"/>
  <c r="Z39" i="1"/>
  <c r="Z40" i="1"/>
  <c r="Z42" i="1"/>
  <c r="Z44" i="1"/>
  <c r="Z46" i="1"/>
  <c r="Z49" i="1"/>
  <c r="Z51" i="1"/>
  <c r="Z53" i="1"/>
  <c r="Z55" i="1"/>
  <c r="Z56" i="1"/>
  <c r="Z58" i="1"/>
  <c r="Z60" i="1"/>
  <c r="Z62" i="1"/>
  <c r="Z65" i="1"/>
  <c r="Z67" i="1"/>
  <c r="Z69" i="1"/>
  <c r="Z71" i="1"/>
  <c r="Z72" i="1"/>
  <c r="Z74" i="1"/>
  <c r="Z76" i="1"/>
  <c r="Z78" i="1"/>
  <c r="Z81" i="1"/>
  <c r="Z83" i="1"/>
  <c r="Z85" i="1"/>
  <c r="Z87" i="1"/>
  <c r="Z88" i="1"/>
  <c r="AE40" i="1"/>
  <c r="AE42" i="1"/>
  <c r="AE46" i="1"/>
  <c r="AE48" i="1"/>
  <c r="AE50" i="1"/>
  <c r="AE52" i="1"/>
  <c r="AE56" i="1"/>
  <c r="AE58" i="1"/>
  <c r="AE62" i="1"/>
  <c r="AE64" i="1"/>
  <c r="AE66" i="1"/>
  <c r="AE68" i="1"/>
  <c r="AE72" i="1"/>
  <c r="AE74" i="1"/>
  <c r="AE78" i="1"/>
  <c r="AE80" i="1"/>
  <c r="AE82" i="1"/>
  <c r="AE84" i="1"/>
  <c r="AE88" i="1"/>
  <c r="B21" i="1"/>
  <c r="F140" i="1"/>
  <c r="B116" i="1"/>
  <c r="CD116" i="1" s="1"/>
  <c r="E176" i="1"/>
  <c r="B109" i="1"/>
  <c r="B112" i="1" s="1"/>
  <c r="CI110" i="1"/>
  <c r="CC111" i="1"/>
  <c r="D112" i="1"/>
  <c r="CJ109" i="1"/>
  <c r="Z35" i="1"/>
  <c r="G90" i="1"/>
  <c r="K90" i="1"/>
  <c r="O90" i="1"/>
  <c r="S90" i="1"/>
  <c r="W90" i="1"/>
  <c r="B41" i="1"/>
  <c r="CN41" i="1" s="1"/>
  <c r="B45" i="1"/>
  <c r="CN45" i="1" s="1"/>
  <c r="B49" i="1"/>
  <c r="CD49" i="1" s="1"/>
  <c r="B53" i="1"/>
  <c r="CO53" i="1" s="1"/>
  <c r="B57" i="1"/>
  <c r="CF57" i="1" s="1"/>
  <c r="B61" i="1"/>
  <c r="CN61" i="1" s="1"/>
  <c r="B65" i="1"/>
  <c r="CF65" i="1" s="1"/>
  <c r="B69" i="1"/>
  <c r="CK69" i="1" s="1"/>
  <c r="B73" i="1"/>
  <c r="B77" i="1"/>
  <c r="CN77" i="1" s="1"/>
  <c r="B81" i="1"/>
  <c r="CF81" i="1" s="1"/>
  <c r="B85" i="1"/>
  <c r="CD85" i="1" s="1"/>
  <c r="B89" i="1"/>
  <c r="CO89" i="1" s="1"/>
  <c r="D90" i="1"/>
  <c r="B35" i="1"/>
  <c r="CC35" i="1" s="1"/>
  <c r="B36" i="1"/>
  <c r="CF36" i="1" s="1"/>
  <c r="C90" i="1"/>
  <c r="CN110" i="1"/>
  <c r="CD110" i="1"/>
  <c r="CP110" i="1"/>
  <c r="CK110" i="1"/>
  <c r="CE110" i="1"/>
  <c r="CM110" i="1"/>
  <c r="CB110" i="1"/>
  <c r="CR111" i="1"/>
  <c r="CN111" i="1"/>
  <c r="CH111" i="1"/>
  <c r="CD111" i="1"/>
  <c r="CP111" i="1"/>
  <c r="CM111" i="1"/>
  <c r="CF111" i="1"/>
  <c r="CA111" i="1"/>
  <c r="CG111" i="1"/>
  <c r="CQ111" i="1"/>
  <c r="CA170" i="1"/>
  <c r="CC110" i="1"/>
  <c r="CL110" i="1"/>
  <c r="CB162" i="1"/>
  <c r="CA162" i="1"/>
  <c r="AJ162" i="1" s="1"/>
  <c r="CK162" i="1"/>
  <c r="BY110" i="1"/>
  <c r="CF110" i="1"/>
  <c r="CO110" i="1"/>
  <c r="CE111" i="1"/>
  <c r="CO111" i="1"/>
  <c r="CB158" i="1"/>
  <c r="CA158" i="1"/>
  <c r="CK158" i="1"/>
  <c r="CB156" i="1"/>
  <c r="CA156" i="1"/>
  <c r="CL156" i="1"/>
  <c r="CB160" i="1"/>
  <c r="CA160" i="1"/>
  <c r="CL160" i="1"/>
  <c r="CB168" i="1"/>
  <c r="CA168" i="1"/>
  <c r="CL168" i="1"/>
  <c r="CE109" i="1"/>
  <c r="C157" i="1"/>
  <c r="C161" i="1"/>
  <c r="B169" i="1"/>
  <c r="CB200" i="1"/>
  <c r="CA200" i="1"/>
  <c r="CB202" i="1"/>
  <c r="CA202" i="1"/>
  <c r="CB207" i="1"/>
  <c r="CA207" i="1"/>
  <c r="CP109" i="1"/>
  <c r="CL109" i="1"/>
  <c r="CB109" i="1"/>
  <c r="CC109" i="1"/>
  <c r="CO109" i="1"/>
  <c r="CK156" i="1"/>
  <c r="C159" i="1"/>
  <c r="CK160" i="1"/>
  <c r="C163" i="1"/>
  <c r="CK168" i="1"/>
  <c r="C134" i="1" l="1"/>
  <c r="CO134" i="1" s="1"/>
  <c r="CG62" i="1"/>
  <c r="C143" i="1"/>
  <c r="CD143" i="1" s="1"/>
  <c r="C98" i="1"/>
  <c r="CP98" i="1" s="1"/>
  <c r="CP11" i="1"/>
  <c r="B16" i="1"/>
  <c r="C150" i="1"/>
  <c r="CE150" i="1" s="1"/>
  <c r="C146" i="1"/>
  <c r="CB146" i="1" s="1"/>
  <c r="CK170" i="1"/>
  <c r="AJ170" i="1"/>
  <c r="CB170" i="1"/>
  <c r="CM79" i="1"/>
  <c r="CB86" i="1"/>
  <c r="CN72" i="1"/>
  <c r="CF46" i="1"/>
  <c r="CE51" i="1"/>
  <c r="CC85" i="1"/>
  <c r="CC63" i="1"/>
  <c r="CB84" i="1"/>
  <c r="CL124" i="1"/>
  <c r="CN79" i="1"/>
  <c r="CE58" i="1"/>
  <c r="CA68" i="1"/>
  <c r="CK74" i="1"/>
  <c r="CP54" i="1"/>
  <c r="CG52" i="1"/>
  <c r="AJ156" i="1"/>
  <c r="AJ168" i="1"/>
  <c r="AJ158" i="1"/>
  <c r="M206" i="1"/>
  <c r="CF11" i="1"/>
  <c r="CB15" i="1"/>
  <c r="CE83" i="1"/>
  <c r="CP64" i="1"/>
  <c r="CD56" i="1"/>
  <c r="CE48" i="1"/>
  <c r="CM83" i="1"/>
  <c r="CB125" i="1"/>
  <c r="CM88" i="1"/>
  <c r="CK62" i="1"/>
  <c r="CF53" i="1"/>
  <c r="CF40" i="1"/>
  <c r="CF135" i="1"/>
  <c r="CE78" i="1"/>
  <c r="CQ67" i="1"/>
  <c r="CC46" i="1"/>
  <c r="CG56" i="1"/>
  <c r="CO40" i="1"/>
  <c r="CP67" i="1"/>
  <c r="CA11" i="1"/>
  <c r="CK88" i="1"/>
  <c r="CQ83" i="1"/>
  <c r="CD72" i="1"/>
  <c r="CN56" i="1"/>
  <c r="CQ51" i="1"/>
  <c r="CK40" i="1"/>
  <c r="CE15" i="1"/>
  <c r="CM51" i="1"/>
  <c r="CL78" i="1"/>
  <c r="C147" i="1"/>
  <c r="CB147" i="1" s="1"/>
  <c r="CD75" i="1"/>
  <c r="CK70" i="1"/>
  <c r="CF143" i="1"/>
  <c r="CO117" i="1"/>
  <c r="CF86" i="1"/>
  <c r="CK80" i="1"/>
  <c r="CE69" i="1"/>
  <c r="CF13" i="1"/>
  <c r="CO69" i="1"/>
  <c r="CP38" i="1"/>
  <c r="CP134" i="1"/>
  <c r="CF125" i="1"/>
  <c r="CP59" i="1"/>
  <c r="C137" i="1"/>
  <c r="CE137" i="1" s="1"/>
  <c r="CN59" i="1"/>
  <c r="CK43" i="1"/>
  <c r="CN37" i="1"/>
  <c r="C131" i="1"/>
  <c r="CN131" i="1" s="1"/>
  <c r="CL63" i="1"/>
  <c r="C145" i="1"/>
  <c r="CM145" i="1" s="1"/>
  <c r="CB11" i="1"/>
  <c r="CC86" i="1"/>
  <c r="CO85" i="1"/>
  <c r="CO83" i="1"/>
  <c r="CC78" i="1"/>
  <c r="CA75" i="1"/>
  <c r="CC72" i="1"/>
  <c r="CP70" i="1"/>
  <c r="CA67" i="1"/>
  <c r="CE64" i="1"/>
  <c r="CF62" i="1"/>
  <c r="CQ56" i="1"/>
  <c r="CD53" i="1"/>
  <c r="CO51" i="1"/>
  <c r="CN46" i="1"/>
  <c r="CC40" i="1"/>
  <c r="CD38" i="1"/>
  <c r="CP135" i="1"/>
  <c r="CC13" i="1"/>
  <c r="CO11" i="1"/>
  <c r="CL15" i="1"/>
  <c r="CO80" i="1"/>
  <c r="CG59" i="1"/>
  <c r="CO70" i="1"/>
  <c r="CG40" i="1"/>
  <c r="CC125" i="1"/>
  <c r="C130" i="1"/>
  <c r="CD130" i="1" s="1"/>
  <c r="CL70" i="1"/>
  <c r="C136" i="1"/>
  <c r="CQ136" i="1" s="1"/>
  <c r="CG125" i="1"/>
  <c r="CF15" i="1"/>
  <c r="CP88" i="1"/>
  <c r="CE85" i="1"/>
  <c r="CC83" i="1"/>
  <c r="CM80" i="1"/>
  <c r="CN78" i="1"/>
  <c r="CQ72" i="1"/>
  <c r="CC69" i="1"/>
  <c r="CD67" i="1"/>
  <c r="CC62" i="1"/>
  <c r="CD59" i="1"/>
  <c r="CE56" i="1"/>
  <c r="CF54" i="1"/>
  <c r="CC51" i="1"/>
  <c r="CM48" i="1"/>
  <c r="CD43" i="1"/>
  <c r="CN40" i="1"/>
  <c r="CQ38" i="1"/>
  <c r="CE135" i="1"/>
  <c r="CM28" i="1"/>
  <c r="CO15" i="1"/>
  <c r="CG78" i="1"/>
  <c r="CO88" i="1"/>
  <c r="CG54" i="1"/>
  <c r="CN135" i="1"/>
  <c r="CA117" i="1"/>
  <c r="CP51" i="1"/>
  <c r="CN87" i="1"/>
  <c r="CN85" i="1"/>
  <c r="CE84" i="1"/>
  <c r="CK76" i="1"/>
  <c r="CA69" i="1"/>
  <c r="CP68" i="1"/>
  <c r="CK61" i="1"/>
  <c r="CA53" i="1"/>
  <c r="CK52" i="1"/>
  <c r="CN47" i="1"/>
  <c r="CN42" i="1"/>
  <c r="CM98" i="1"/>
  <c r="CC12" i="1"/>
  <c r="CG58" i="1"/>
  <c r="C141" i="1"/>
  <c r="CL141" i="1" s="1"/>
  <c r="CM124" i="1"/>
  <c r="CF88" i="1"/>
  <c r="CK85" i="1"/>
  <c r="CA83" i="1"/>
  <c r="CK82" i="1"/>
  <c r="CD78" i="1"/>
  <c r="CQ78" i="1"/>
  <c r="CE72" i="1"/>
  <c r="CQ69" i="1"/>
  <c r="CF67" i="1"/>
  <c r="CN62" i="1"/>
  <c r="CC56" i="1"/>
  <c r="CQ53" i="1"/>
  <c r="CA51" i="1"/>
  <c r="CK46" i="1"/>
  <c r="CO135" i="1"/>
  <c r="CE11" i="1"/>
  <c r="CO62" i="1"/>
  <c r="CG88" i="1"/>
  <c r="CG51" i="1"/>
  <c r="CO46" i="1"/>
  <c r="CG135" i="1"/>
  <c r="CB78" i="1"/>
  <c r="CL66" i="1"/>
  <c r="C103" i="1"/>
  <c r="CN103" i="1" s="1"/>
  <c r="CL59" i="1"/>
  <c r="CL86" i="1"/>
  <c r="CM133" i="1"/>
  <c r="CD133" i="1"/>
  <c r="CG117" i="1"/>
  <c r="CA66" i="1"/>
  <c r="CM55" i="1"/>
  <c r="CA125" i="1"/>
  <c r="BY123" i="1"/>
  <c r="CE123" i="1"/>
  <c r="CQ117" i="1"/>
  <c r="CF117" i="1"/>
  <c r="CE89" i="1"/>
  <c r="CK86" i="1"/>
  <c r="CA85" i="1"/>
  <c r="CQ85" i="1"/>
  <c r="CP80" i="1"/>
  <c r="CF75" i="1"/>
  <c r="CF70" i="1"/>
  <c r="CF69" i="1"/>
  <c r="CD69" i="1"/>
  <c r="CP66" i="1"/>
  <c r="CM64" i="1"/>
  <c r="CK59" i="1"/>
  <c r="CE55" i="1"/>
  <c r="CM54" i="1"/>
  <c r="CN53" i="1"/>
  <c r="CK53" i="1"/>
  <c r="CD48" i="1"/>
  <c r="CQ48" i="1"/>
  <c r="CF43" i="1"/>
  <c r="CE38" i="1"/>
  <c r="CL143" i="1"/>
  <c r="CD13" i="1"/>
  <c r="CN13" i="1"/>
  <c r="CM59" i="1"/>
  <c r="CO48" i="1"/>
  <c r="CG38" i="1"/>
  <c r="CA123" i="1"/>
  <c r="CO125" i="1"/>
  <c r="CP43" i="1"/>
  <c r="D140" i="1"/>
  <c r="CL85" i="1"/>
  <c r="CB75" i="1"/>
  <c r="CL84" i="1"/>
  <c r="CL52" i="1"/>
  <c r="C149" i="1"/>
  <c r="CO149" i="1" s="1"/>
  <c r="CB54" i="1"/>
  <c r="CE125" i="1"/>
  <c r="CC123" i="1"/>
  <c r="CE117" i="1"/>
  <c r="CP117" i="1"/>
  <c r="CK89" i="1"/>
  <c r="CN86" i="1"/>
  <c r="CF85" i="1"/>
  <c r="CF80" i="1"/>
  <c r="CQ75" i="1"/>
  <c r="CM70" i="1"/>
  <c r="CN69" i="1"/>
  <c r="CD64" i="1"/>
  <c r="CQ64" i="1"/>
  <c r="CF59" i="1"/>
  <c r="CK54" i="1"/>
  <c r="CE53" i="1"/>
  <c r="CC53" i="1"/>
  <c r="CP48" i="1"/>
  <c r="CN43" i="1"/>
  <c r="CM38" i="1"/>
  <c r="CP13" i="1"/>
  <c r="CE143" i="1"/>
  <c r="CO13" i="1"/>
  <c r="CO86" i="1"/>
  <c r="CK125" i="1"/>
  <c r="CG124" i="1"/>
  <c r="CD84" i="1"/>
  <c r="CN84" i="1"/>
  <c r="CE74" i="1"/>
  <c r="CD63" i="1"/>
  <c r="CE52" i="1"/>
  <c r="CF49" i="1"/>
  <c r="CQ47" i="1"/>
  <c r="CM42" i="1"/>
  <c r="CA12" i="1"/>
  <c r="CL133" i="1"/>
  <c r="CB12" i="1"/>
  <c r="CG68" i="1"/>
  <c r="CQ124" i="1"/>
  <c r="CA84" i="1"/>
  <c r="CA124" i="1"/>
  <c r="CM11" i="1"/>
  <c r="CN11" i="1"/>
  <c r="CB124" i="1"/>
  <c r="CM15" i="1"/>
  <c r="CN15" i="1"/>
  <c r="CD117" i="1"/>
  <c r="CM117" i="1"/>
  <c r="CD88" i="1"/>
  <c r="CE88" i="1"/>
  <c r="CQ88" i="1"/>
  <c r="CC84" i="1"/>
  <c r="CM84" i="1"/>
  <c r="CF83" i="1"/>
  <c r="CD83" i="1"/>
  <c r="CE79" i="1"/>
  <c r="CQ79" i="1"/>
  <c r="CK78" i="1"/>
  <c r="CF78" i="1"/>
  <c r="CF74" i="1"/>
  <c r="CK72" i="1"/>
  <c r="CF72" i="1"/>
  <c r="CM68" i="1"/>
  <c r="CN67" i="1"/>
  <c r="CK67" i="1"/>
  <c r="CE63" i="1"/>
  <c r="CO63" i="1"/>
  <c r="CP62" i="1"/>
  <c r="CM62" i="1"/>
  <c r="CD58" i="1"/>
  <c r="CQ58" i="1"/>
  <c r="CK56" i="1"/>
  <c r="CF56" i="1"/>
  <c r="CF52" i="1"/>
  <c r="CF51" i="1"/>
  <c r="CD51" i="1"/>
  <c r="CK47" i="1"/>
  <c r="CP46" i="1"/>
  <c r="CM46" i="1"/>
  <c r="CC42" i="1"/>
  <c r="CP40" i="1"/>
  <c r="CM40" i="1"/>
  <c r="CN36" i="1"/>
  <c r="CC135" i="1"/>
  <c r="CD135" i="1"/>
  <c r="CL75" i="1"/>
  <c r="CB52" i="1"/>
  <c r="CO12" i="1"/>
  <c r="CF133" i="1"/>
  <c r="CK15" i="1"/>
  <c r="CC15" i="1"/>
  <c r="CC11" i="1"/>
  <c r="CO78" i="1"/>
  <c r="CO56" i="1"/>
  <c r="CO84" i="1"/>
  <c r="CG72" i="1"/>
  <c r="CG67" i="1"/>
  <c r="CG47" i="1"/>
  <c r="CA46" i="1"/>
  <c r="CO42" i="1"/>
  <c r="CC117" i="1"/>
  <c r="CN124" i="1"/>
  <c r="CQ135" i="1"/>
  <c r="CP83" i="1"/>
  <c r="CA72" i="1"/>
  <c r="E151" i="1"/>
  <c r="C144" i="1"/>
  <c r="CO144" i="1" s="1"/>
  <c r="C139" i="1"/>
  <c r="CD139" i="1" s="1"/>
  <c r="CL61" i="1"/>
  <c r="CL53" i="1"/>
  <c r="CL48" i="1"/>
  <c r="CL44" i="1"/>
  <c r="CL69" i="1"/>
  <c r="CD124" i="1"/>
  <c r="CP124" i="1"/>
  <c r="CC79" i="1"/>
  <c r="CN68" i="1"/>
  <c r="CF58" i="1"/>
  <c r="CB133" i="1"/>
  <c r="CK98" i="1"/>
  <c r="CG74" i="1"/>
  <c r="CA42" i="1"/>
  <c r="CD11" i="1"/>
  <c r="CD15" i="1"/>
  <c r="CK11" i="1"/>
  <c r="CK117" i="1"/>
  <c r="CR117" i="1"/>
  <c r="CC88" i="1"/>
  <c r="CN88" i="1"/>
  <c r="CP84" i="1"/>
  <c r="CN83" i="1"/>
  <c r="CK83" i="1"/>
  <c r="CA79" i="1"/>
  <c r="CP78" i="1"/>
  <c r="CM78" i="1"/>
  <c r="CD74" i="1"/>
  <c r="CP72" i="1"/>
  <c r="CM72" i="1"/>
  <c r="CE67" i="1"/>
  <c r="CC67" i="1"/>
  <c r="CO67" i="1"/>
  <c r="CF63" i="1"/>
  <c r="CD62" i="1"/>
  <c r="CE62" i="1"/>
  <c r="CQ62" i="1"/>
  <c r="CP56" i="1"/>
  <c r="CM56" i="1"/>
  <c r="CD52" i="1"/>
  <c r="CN51" i="1"/>
  <c r="CD46" i="1"/>
  <c r="CE46" i="1"/>
  <c r="CQ46" i="1"/>
  <c r="CD40" i="1"/>
  <c r="CE40" i="1"/>
  <c r="CQ40" i="1"/>
  <c r="CM135" i="1"/>
  <c r="CL135" i="1"/>
  <c r="CO133" i="1"/>
  <c r="CA15" i="1"/>
  <c r="CN117" i="1"/>
  <c r="B24" i="1"/>
  <c r="CL83" i="1"/>
  <c r="CL51" i="1"/>
  <c r="C138" i="1"/>
  <c r="CC138" i="1" s="1"/>
  <c r="CB59" i="1"/>
  <c r="CK116" i="1"/>
  <c r="B118" i="1"/>
  <c r="CE134" i="1"/>
  <c r="CQ134" i="1"/>
  <c r="CB79" i="1"/>
  <c r="CL79" i="1"/>
  <c r="CO71" i="1"/>
  <c r="CE71" i="1"/>
  <c r="CC71" i="1"/>
  <c r="CA60" i="1"/>
  <c r="CE60" i="1"/>
  <c r="CQ60" i="1"/>
  <c r="CD60" i="1"/>
  <c r="CP50" i="1"/>
  <c r="CM50" i="1"/>
  <c r="CB14" i="1"/>
  <c r="CM134" i="1"/>
  <c r="CN82" i="1"/>
  <c r="CE44" i="1"/>
  <c r="CA39" i="1"/>
  <c r="CK37" i="1"/>
  <c r="CO35" i="1"/>
  <c r="CL35" i="1"/>
  <c r="CE35" i="1"/>
  <c r="CB50" i="1"/>
  <c r="CD14" i="1"/>
  <c r="CK87" i="1"/>
  <c r="CF82" i="1"/>
  <c r="CD65" i="1"/>
  <c r="CK50" i="1"/>
  <c r="CQ44" i="1"/>
  <c r="CF134" i="1"/>
  <c r="CM87" i="1"/>
  <c r="CO124" i="1"/>
  <c r="CC124" i="1"/>
  <c r="CF124" i="1"/>
  <c r="CN98" i="1"/>
  <c r="CC98" i="1"/>
  <c r="CF98" i="1"/>
  <c r="CL98" i="1"/>
  <c r="CO98" i="1"/>
  <c r="CD98" i="1"/>
  <c r="CE98" i="1"/>
  <c r="CF84" i="1"/>
  <c r="CK84" i="1"/>
  <c r="CG84" i="1"/>
  <c r="CP79" i="1"/>
  <c r="CG79" i="1"/>
  <c r="CD79" i="1"/>
  <c r="CF79" i="1"/>
  <c r="CO79" i="1"/>
  <c r="CO74" i="1"/>
  <c r="CM74" i="1"/>
  <c r="CP74" i="1"/>
  <c r="CA74" i="1"/>
  <c r="CN74" i="1"/>
  <c r="CC74" i="1"/>
  <c r="CF68" i="1"/>
  <c r="CK68" i="1"/>
  <c r="CO68" i="1"/>
  <c r="CQ68" i="1"/>
  <c r="CE68" i="1"/>
  <c r="CD68" i="1"/>
  <c r="CP63" i="1"/>
  <c r="CB63" i="1"/>
  <c r="CQ63" i="1"/>
  <c r="CA63" i="1"/>
  <c r="CM63" i="1"/>
  <c r="CK63" i="1"/>
  <c r="CN63" i="1"/>
  <c r="CA58" i="1"/>
  <c r="CO58" i="1"/>
  <c r="CN58" i="1"/>
  <c r="CC58" i="1"/>
  <c r="CM58" i="1"/>
  <c r="CP58" i="1"/>
  <c r="CO52" i="1"/>
  <c r="CM52" i="1"/>
  <c r="CP52" i="1"/>
  <c r="CA52" i="1"/>
  <c r="CN52" i="1"/>
  <c r="CC52" i="1"/>
  <c r="CP47" i="1"/>
  <c r="CM47" i="1"/>
  <c r="CD47" i="1"/>
  <c r="CF47" i="1"/>
  <c r="CO47" i="1"/>
  <c r="CC47" i="1"/>
  <c r="CE47" i="1"/>
  <c r="CG42" i="1"/>
  <c r="CF42" i="1"/>
  <c r="CK42" i="1"/>
  <c r="CQ42" i="1"/>
  <c r="CE42" i="1"/>
  <c r="CD42" i="1"/>
  <c r="CE12" i="1"/>
  <c r="CP12" i="1"/>
  <c r="CF12" i="1"/>
  <c r="CN12" i="1"/>
  <c r="CK12" i="1"/>
  <c r="CD12" i="1"/>
  <c r="CM12" i="1"/>
  <c r="CF37" i="1"/>
  <c r="CD37" i="1"/>
  <c r="CM76" i="1"/>
  <c r="CA76" i="1"/>
  <c r="CB76" i="1"/>
  <c r="CP76" i="1"/>
  <c r="CK66" i="1"/>
  <c r="CF66" i="1"/>
  <c r="CN55" i="1"/>
  <c r="CK55" i="1"/>
  <c r="CM44" i="1"/>
  <c r="CA44" i="1"/>
  <c r="CP44" i="1"/>
  <c r="CC39" i="1"/>
  <c r="CO39" i="1"/>
  <c r="CE39" i="1"/>
  <c r="CD87" i="1"/>
  <c r="CK71" i="1"/>
  <c r="CC55" i="1"/>
  <c r="CL87" i="1"/>
  <c r="CG50" i="1"/>
  <c r="CP116" i="1"/>
  <c r="CE116" i="1"/>
  <c r="CD81" i="1"/>
  <c r="CP60" i="1"/>
  <c r="CF50" i="1"/>
  <c r="CG134" i="1"/>
  <c r="CB70" i="1"/>
  <c r="CL37" i="1"/>
  <c r="CC29" i="1"/>
  <c r="CD73" i="1"/>
  <c r="CN73" i="1"/>
  <c r="CO57" i="1"/>
  <c r="CE57" i="1"/>
  <c r="CD41" i="1"/>
  <c r="CC41" i="1"/>
  <c r="CO76" i="1"/>
  <c r="CB71" i="1"/>
  <c r="CK124" i="1"/>
  <c r="CB66" i="1"/>
  <c r="CL46" i="1"/>
  <c r="CB46" i="1"/>
  <c r="CB39" i="1"/>
  <c r="CL39" i="1"/>
  <c r="CM123" i="1"/>
  <c r="CO123" i="1"/>
  <c r="CL77" i="1"/>
  <c r="CL45" i="1"/>
  <c r="E140" i="1"/>
  <c r="C148" i="1"/>
  <c r="CF148" i="1" s="1"/>
  <c r="C99" i="1"/>
  <c r="CO99" i="1" s="1"/>
  <c r="CB87" i="1"/>
  <c r="CL76" i="1"/>
  <c r="CB67" i="1"/>
  <c r="AE90" i="1"/>
  <c r="CL54" i="1"/>
  <c r="CB47" i="1"/>
  <c r="CB38" i="1"/>
  <c r="CL36" i="1"/>
  <c r="CL68" i="1"/>
  <c r="CL58" i="1"/>
  <c r="CB48" i="1"/>
  <c r="CL88" i="1"/>
  <c r="CL72" i="1"/>
  <c r="CL56" i="1"/>
  <c r="CL40" i="1"/>
  <c r="CB28" i="1"/>
  <c r="E104" i="1"/>
  <c r="C95" i="1"/>
  <c r="CF95" i="1" s="1"/>
  <c r="CP37" i="1"/>
  <c r="CB37" i="1"/>
  <c r="CQ37" i="1"/>
  <c r="CA37" i="1"/>
  <c r="CO37" i="1"/>
  <c r="CC37" i="1"/>
  <c r="CE37" i="1"/>
  <c r="CM37" i="1"/>
  <c r="CC150" i="1"/>
  <c r="CC134" i="1"/>
  <c r="CL134" i="1"/>
  <c r="CB134" i="1"/>
  <c r="CD134" i="1"/>
  <c r="CN134" i="1"/>
  <c r="C100" i="1"/>
  <c r="D104" i="1"/>
  <c r="CL43" i="1"/>
  <c r="CB43" i="1"/>
  <c r="CB64" i="1"/>
  <c r="CL64" i="1"/>
  <c r="CP87" i="1"/>
  <c r="CG87" i="1"/>
  <c r="CQ87" i="1"/>
  <c r="CA87" i="1"/>
  <c r="CO87" i="1"/>
  <c r="CC87" i="1"/>
  <c r="CE87" i="1"/>
  <c r="CQ82" i="1"/>
  <c r="CE82" i="1"/>
  <c r="CD82" i="1"/>
  <c r="CG82" i="1"/>
  <c r="CA82" i="1"/>
  <c r="CO82" i="1"/>
  <c r="CB82" i="1"/>
  <c r="CM82" i="1"/>
  <c r="CP82" i="1"/>
  <c r="CG76" i="1"/>
  <c r="CN76" i="1"/>
  <c r="CC76" i="1"/>
  <c r="CQ76" i="1"/>
  <c r="CE76" i="1"/>
  <c r="CD76" i="1"/>
  <c r="CP71" i="1"/>
  <c r="CD71" i="1"/>
  <c r="CF71" i="1"/>
  <c r="CG71" i="1"/>
  <c r="CM71" i="1"/>
  <c r="CQ71" i="1"/>
  <c r="CA71" i="1"/>
  <c r="CO66" i="1"/>
  <c r="CN66" i="1"/>
  <c r="CC66" i="1"/>
  <c r="CG66" i="1"/>
  <c r="CQ66" i="1"/>
  <c r="CE66" i="1"/>
  <c r="CD66" i="1"/>
  <c r="CB60" i="1"/>
  <c r="CF60" i="1"/>
  <c r="CK60" i="1"/>
  <c r="CG60" i="1"/>
  <c r="CO60" i="1"/>
  <c r="CL60" i="1"/>
  <c r="CN60" i="1"/>
  <c r="CC60" i="1"/>
  <c r="CP55" i="1"/>
  <c r="CG55" i="1"/>
  <c r="CD55" i="1"/>
  <c r="CF55" i="1"/>
  <c r="CQ55" i="1"/>
  <c r="CA55" i="1"/>
  <c r="CA50" i="1"/>
  <c r="CN50" i="1"/>
  <c r="CC50" i="1"/>
  <c r="CO50" i="1"/>
  <c r="CQ50" i="1"/>
  <c r="CE50" i="1"/>
  <c r="CD50" i="1"/>
  <c r="CF44" i="1"/>
  <c r="CK44" i="1"/>
  <c r="CO44" i="1"/>
  <c r="CB44" i="1"/>
  <c r="CN44" i="1"/>
  <c r="CC44" i="1"/>
  <c r="CG44" i="1"/>
  <c r="CP39" i="1"/>
  <c r="CK39" i="1"/>
  <c r="CN39" i="1"/>
  <c r="CG39" i="1"/>
  <c r="CM39" i="1"/>
  <c r="CD39" i="1"/>
  <c r="CF39" i="1"/>
  <c r="CM29" i="1"/>
  <c r="CA29" i="1"/>
  <c r="CK29" i="1"/>
  <c r="CB29" i="1"/>
  <c r="CK14" i="1"/>
  <c r="CA14" i="1"/>
  <c r="CE14" i="1"/>
  <c r="CC14" i="1"/>
  <c r="CF14" i="1"/>
  <c r="CM14" i="1"/>
  <c r="CO14" i="1"/>
  <c r="CP14" i="1"/>
  <c r="CN14" i="1"/>
  <c r="CB80" i="1"/>
  <c r="CL80" i="1"/>
  <c r="CO96" i="1"/>
  <c r="CA96" i="1"/>
  <c r="CB96" i="1"/>
  <c r="CM96" i="1"/>
  <c r="CK96" i="1"/>
  <c r="CL71" i="1"/>
  <c r="CB55" i="1"/>
  <c r="CM125" i="1"/>
  <c r="CL125" i="1"/>
  <c r="CK123" i="1"/>
  <c r="CJ123" i="1"/>
  <c r="CR116" i="1"/>
  <c r="CG133" i="1"/>
  <c r="CF89" i="1"/>
  <c r="CP86" i="1"/>
  <c r="CM86" i="1"/>
  <c r="CD80" i="1"/>
  <c r="CE80" i="1"/>
  <c r="CQ80" i="1"/>
  <c r="CN75" i="1"/>
  <c r="CK75" i="1"/>
  <c r="CC73" i="1"/>
  <c r="CD70" i="1"/>
  <c r="CE70" i="1"/>
  <c r="CQ70" i="1"/>
  <c r="CC64" i="1"/>
  <c r="CN64" i="1"/>
  <c r="CE59" i="1"/>
  <c r="CC59" i="1"/>
  <c r="CO59" i="1"/>
  <c r="CD57" i="1"/>
  <c r="CD54" i="1"/>
  <c r="CE54" i="1"/>
  <c r="CQ54" i="1"/>
  <c r="CC48" i="1"/>
  <c r="CN48" i="1"/>
  <c r="CE43" i="1"/>
  <c r="CC43" i="1"/>
  <c r="CO43" i="1"/>
  <c r="CO41" i="1"/>
  <c r="CC38" i="1"/>
  <c r="CN38" i="1"/>
  <c r="CA13" i="1"/>
  <c r="CO143" i="1"/>
  <c r="CM143" i="1"/>
  <c r="D151" i="1"/>
  <c r="CL55" i="1"/>
  <c r="CL47" i="1"/>
  <c r="CL38" i="1"/>
  <c r="CK13" i="1"/>
  <c r="CP143" i="1"/>
  <c r="CN133" i="1"/>
  <c r="CG143" i="1"/>
  <c r="CC133" i="1"/>
  <c r="CP133" i="1"/>
  <c r="CM13" i="1"/>
  <c r="CL13" i="1"/>
  <c r="CG86" i="1"/>
  <c r="CG64" i="1"/>
  <c r="CG43" i="1"/>
  <c r="CG75" i="1"/>
  <c r="CA54" i="1"/>
  <c r="CG48" i="1"/>
  <c r="CA38" i="1"/>
  <c r="CA116" i="1"/>
  <c r="CL123" i="1"/>
  <c r="CI123" i="1"/>
  <c r="CQ125" i="1"/>
  <c r="CP75" i="1"/>
  <c r="C142" i="1"/>
  <c r="C132" i="1"/>
  <c r="C102" i="1"/>
  <c r="CD125" i="1"/>
  <c r="CP125" i="1"/>
  <c r="CB123" i="1"/>
  <c r="CN123" i="1"/>
  <c r="CN143" i="1"/>
  <c r="CD89" i="1"/>
  <c r="CD86" i="1"/>
  <c r="CE86" i="1"/>
  <c r="CQ86" i="1"/>
  <c r="CC80" i="1"/>
  <c r="CN80" i="1"/>
  <c r="CE75" i="1"/>
  <c r="CC75" i="1"/>
  <c r="CO75" i="1"/>
  <c r="CO73" i="1"/>
  <c r="CC70" i="1"/>
  <c r="CN70" i="1"/>
  <c r="CK64" i="1"/>
  <c r="CF64" i="1"/>
  <c r="CA59" i="1"/>
  <c r="CK57" i="1"/>
  <c r="CC54" i="1"/>
  <c r="CN54" i="1"/>
  <c r="CK48" i="1"/>
  <c r="CF48" i="1"/>
  <c r="CA43" i="1"/>
  <c r="CQ43" i="1"/>
  <c r="CK38" i="1"/>
  <c r="CF38" i="1"/>
  <c r="CC36" i="1"/>
  <c r="CC143" i="1"/>
  <c r="CQ143" i="1"/>
  <c r="CQ133" i="1"/>
  <c r="CL67" i="1"/>
  <c r="CB143" i="1"/>
  <c r="CE133" i="1"/>
  <c r="CE13" i="1"/>
  <c r="CA70" i="1"/>
  <c r="CG80" i="1"/>
  <c r="CO64" i="1"/>
  <c r="CC116" i="1"/>
  <c r="CD123" i="1"/>
  <c r="CL82" i="1"/>
  <c r="CB72" i="1"/>
  <c r="CL62" i="1"/>
  <c r="CL50" i="1"/>
  <c r="CB40" i="1"/>
  <c r="CL74" i="1"/>
  <c r="CB58" i="1"/>
  <c r="CL42" i="1"/>
  <c r="C101" i="1"/>
  <c r="C97" i="1"/>
  <c r="CD77" i="1"/>
  <c r="CF61" i="1"/>
  <c r="CQ116" i="1"/>
  <c r="CN116" i="1"/>
  <c r="CL96" i="1"/>
  <c r="CC89" i="1"/>
  <c r="CF77" i="1"/>
  <c r="CF73" i="1"/>
  <c r="CK73" i="1"/>
  <c r="CD61" i="1"/>
  <c r="CC57" i="1"/>
  <c r="CF45" i="1"/>
  <c r="CF41" i="1"/>
  <c r="CK41" i="1"/>
  <c r="CP36" i="1"/>
  <c r="CB88" i="1"/>
  <c r="CB74" i="1"/>
  <c r="CB68" i="1"/>
  <c r="CB62" i="1"/>
  <c r="CB56" i="1"/>
  <c r="CB42" i="1"/>
  <c r="CL28" i="1"/>
  <c r="CN96" i="1"/>
  <c r="CD96" i="1"/>
  <c r="CP96" i="1"/>
  <c r="CK28" i="1"/>
  <c r="CB83" i="1"/>
  <c r="CF116" i="1"/>
  <c r="CO116" i="1"/>
  <c r="CD45" i="1"/>
  <c r="CB51" i="1"/>
  <c r="CH116" i="1"/>
  <c r="CG116" i="1"/>
  <c r="CN89" i="1"/>
  <c r="CK77" i="1"/>
  <c r="CE73" i="1"/>
  <c r="CN57" i="1"/>
  <c r="CK45" i="1"/>
  <c r="CE41" i="1"/>
  <c r="CK36" i="1"/>
  <c r="CM36" i="1"/>
  <c r="CC28" i="1"/>
  <c r="CE96" i="1"/>
  <c r="CF96" i="1"/>
  <c r="Z90" i="1"/>
  <c r="CM116" i="1"/>
  <c r="CF109" i="1"/>
  <c r="CM109" i="1"/>
  <c r="CN109" i="1"/>
  <c r="CD109" i="1"/>
  <c r="CK109" i="1"/>
  <c r="BY109" i="1"/>
  <c r="CM35" i="1"/>
  <c r="CG35" i="1"/>
  <c r="CB35" i="1"/>
  <c r="CP35" i="1"/>
  <c r="CM81" i="1"/>
  <c r="CG81" i="1"/>
  <c r="CB81" i="1"/>
  <c r="CP81" i="1"/>
  <c r="CM65" i="1"/>
  <c r="CG65" i="1"/>
  <c r="CB65" i="1"/>
  <c r="CP65" i="1"/>
  <c r="CM49" i="1"/>
  <c r="CG49" i="1"/>
  <c r="CB49" i="1"/>
  <c r="CP49" i="1"/>
  <c r="CN81" i="1"/>
  <c r="CK81" i="1"/>
  <c r="CN65" i="1"/>
  <c r="CK65" i="1"/>
  <c r="CN49" i="1"/>
  <c r="CK49" i="1"/>
  <c r="CA35" i="1"/>
  <c r="CQ35" i="1"/>
  <c r="B90" i="1"/>
  <c r="CM77" i="1"/>
  <c r="CG77" i="1"/>
  <c r="CB77" i="1"/>
  <c r="CP77" i="1"/>
  <c r="CM61" i="1"/>
  <c r="CG61" i="1"/>
  <c r="CB61" i="1"/>
  <c r="CP61" i="1"/>
  <c r="CM45" i="1"/>
  <c r="CG45" i="1"/>
  <c r="CB45" i="1"/>
  <c r="CP45" i="1"/>
  <c r="CE81" i="1"/>
  <c r="CC81" i="1"/>
  <c r="CO81" i="1"/>
  <c r="CE77" i="1"/>
  <c r="CC77" i="1"/>
  <c r="CO77" i="1"/>
  <c r="CE65" i="1"/>
  <c r="CC65" i="1"/>
  <c r="CO65" i="1"/>
  <c r="CE61" i="1"/>
  <c r="CC61" i="1"/>
  <c r="CO61" i="1"/>
  <c r="CE49" i="1"/>
  <c r="CC49" i="1"/>
  <c r="CO49" i="1"/>
  <c r="CE45" i="1"/>
  <c r="CC45" i="1"/>
  <c r="CO45" i="1"/>
  <c r="CF35" i="1"/>
  <c r="CD35" i="1"/>
  <c r="CO36" i="1"/>
  <c r="CG36" i="1"/>
  <c r="CA36" i="1"/>
  <c r="CM89" i="1"/>
  <c r="CG89" i="1"/>
  <c r="CB89" i="1"/>
  <c r="CP89" i="1"/>
  <c r="CM73" i="1"/>
  <c r="CG73" i="1"/>
  <c r="CB73" i="1"/>
  <c r="CP73" i="1"/>
  <c r="CM57" i="1"/>
  <c r="CG57" i="1"/>
  <c r="CB57" i="1"/>
  <c r="CP57" i="1"/>
  <c r="CM41" i="1"/>
  <c r="CG41" i="1"/>
  <c r="CB41" i="1"/>
  <c r="CP41" i="1"/>
  <c r="CA89" i="1"/>
  <c r="CQ89" i="1"/>
  <c r="CA81" i="1"/>
  <c r="CQ81" i="1"/>
  <c r="CA77" i="1"/>
  <c r="CQ77" i="1"/>
  <c r="CA73" i="1"/>
  <c r="CQ73" i="1"/>
  <c r="CA65" i="1"/>
  <c r="CQ65" i="1"/>
  <c r="CA61" i="1"/>
  <c r="CQ61" i="1"/>
  <c r="CA57" i="1"/>
  <c r="CQ57" i="1"/>
  <c r="CA49" i="1"/>
  <c r="CQ49" i="1"/>
  <c r="CA45" i="1"/>
  <c r="CQ45" i="1"/>
  <c r="CA41" i="1"/>
  <c r="CQ41" i="1"/>
  <c r="CD36" i="1"/>
  <c r="CE36" i="1"/>
  <c r="CQ36" i="1"/>
  <c r="CN35" i="1"/>
  <c r="CK35" i="1"/>
  <c r="CL89" i="1"/>
  <c r="CL81" i="1"/>
  <c r="CL73" i="1"/>
  <c r="CL65" i="1"/>
  <c r="CL57" i="1"/>
  <c r="CL49" i="1"/>
  <c r="CL41" i="1"/>
  <c r="CB36" i="1"/>
  <c r="CM85" i="1"/>
  <c r="CG85" i="1"/>
  <c r="CB85" i="1"/>
  <c r="CP85" i="1"/>
  <c r="CM69" i="1"/>
  <c r="CG69" i="1"/>
  <c r="CB69" i="1"/>
  <c r="CP69" i="1"/>
  <c r="CM53" i="1"/>
  <c r="CG53" i="1"/>
  <c r="CB53" i="1"/>
  <c r="CP53" i="1"/>
  <c r="X111" i="1"/>
  <c r="CB163" i="1"/>
  <c r="CA163" i="1"/>
  <c r="CL163" i="1"/>
  <c r="CK163" i="1"/>
  <c r="V202" i="1"/>
  <c r="CB169" i="1"/>
  <c r="CA169" i="1"/>
  <c r="CL169" i="1"/>
  <c r="CK169" i="1"/>
  <c r="AJ160" i="1"/>
  <c r="X110" i="1"/>
  <c r="CB161" i="1"/>
  <c r="CA161" i="1"/>
  <c r="CL161" i="1"/>
  <c r="CK161" i="1"/>
  <c r="CB159" i="1"/>
  <c r="CA159" i="1"/>
  <c r="CL159" i="1"/>
  <c r="CK159" i="1"/>
  <c r="M207" i="1"/>
  <c r="V200" i="1"/>
  <c r="CB157" i="1"/>
  <c r="CA157" i="1"/>
  <c r="CL157" i="1"/>
  <c r="CK157" i="1"/>
  <c r="CO150" i="1" l="1"/>
  <c r="CQ150" i="1"/>
  <c r="CL150" i="1"/>
  <c r="CB150" i="1"/>
  <c r="AU150" i="1" s="1"/>
  <c r="CF150" i="1"/>
  <c r="CG150" i="1"/>
  <c r="CD150" i="1"/>
  <c r="CN150" i="1"/>
  <c r="CM150" i="1"/>
  <c r="CG146" i="1"/>
  <c r="CN146" i="1"/>
  <c r="CB98" i="1"/>
  <c r="CA98" i="1"/>
  <c r="CQ146" i="1"/>
  <c r="CP146" i="1"/>
  <c r="CO146" i="1"/>
  <c r="CF146" i="1"/>
  <c r="CL146" i="1"/>
  <c r="CC146" i="1"/>
  <c r="CD146" i="1"/>
  <c r="CM146" i="1"/>
  <c r="CE146" i="1"/>
  <c r="CP150" i="1"/>
  <c r="CD144" i="1"/>
  <c r="CO147" i="1"/>
  <c r="CG144" i="1"/>
  <c r="CN144" i="1"/>
  <c r="CQ144" i="1"/>
  <c r="CB144" i="1"/>
  <c r="CD147" i="1"/>
  <c r="CQ147" i="1"/>
  <c r="CO136" i="1"/>
  <c r="CP136" i="1"/>
  <c r="CB137" i="1"/>
  <c r="CL137" i="1"/>
  <c r="CL131" i="1"/>
  <c r="CO137" i="1"/>
  <c r="X109" i="1"/>
  <c r="CL136" i="1"/>
  <c r="AJ157" i="1"/>
  <c r="AJ163" i="1"/>
  <c r="CP137" i="1"/>
  <c r="CO131" i="1"/>
  <c r="CL147" i="1"/>
  <c r="CB99" i="1"/>
  <c r="CK99" i="1"/>
  <c r="CB131" i="1"/>
  <c r="CD137" i="1"/>
  <c r="CF136" i="1"/>
  <c r="CQ137" i="1"/>
  <c r="CE131" i="1"/>
  <c r="CE147" i="1"/>
  <c r="CC136" i="1"/>
  <c r="CB136" i="1"/>
  <c r="CG131" i="1"/>
  <c r="CD136" i="1"/>
  <c r="CP131" i="1"/>
  <c r="CG147" i="1"/>
  <c r="CM147" i="1"/>
  <c r="CN147" i="1"/>
  <c r="CC147" i="1"/>
  <c r="CF137" i="1"/>
  <c r="CN137" i="1"/>
  <c r="CC130" i="1"/>
  <c r="CG136" i="1"/>
  <c r="CG137" i="1"/>
  <c r="CF131" i="1"/>
  <c r="CC131" i="1"/>
  <c r="CD131" i="1"/>
  <c r="CF147" i="1"/>
  <c r="CP147" i="1"/>
  <c r="CF130" i="1"/>
  <c r="CN136" i="1"/>
  <c r="CC137" i="1"/>
  <c r="CQ131" i="1"/>
  <c r="CE136" i="1"/>
  <c r="CM136" i="1"/>
  <c r="CM131" i="1"/>
  <c r="CM137" i="1"/>
  <c r="CL95" i="1"/>
  <c r="CN99" i="1"/>
  <c r="CE145" i="1"/>
  <c r="CG130" i="1"/>
  <c r="CP99" i="1"/>
  <c r="CE130" i="1"/>
  <c r="CG145" i="1"/>
  <c r="CP145" i="1"/>
  <c r="CC145" i="1"/>
  <c r="CQ145" i="1"/>
  <c r="CF145" i="1"/>
  <c r="CP103" i="1"/>
  <c r="CB130" i="1"/>
  <c r="CP130" i="1"/>
  <c r="CM130" i="1"/>
  <c r="CD145" i="1"/>
  <c r="CB145" i="1"/>
  <c r="CE103" i="1"/>
  <c r="CD103" i="1"/>
  <c r="C140" i="1"/>
  <c r="CN145" i="1"/>
  <c r="AT56" i="1"/>
  <c r="CM103" i="1"/>
  <c r="CL130" i="1"/>
  <c r="CO130" i="1"/>
  <c r="CQ130" i="1"/>
  <c r="CN130" i="1"/>
  <c r="CE141" i="1"/>
  <c r="CL145" i="1"/>
  <c r="CO145" i="1"/>
  <c r="C151" i="1"/>
  <c r="CD149" i="1"/>
  <c r="CA103" i="1"/>
  <c r="CL103" i="1"/>
  <c r="CB103" i="1"/>
  <c r="AT78" i="1"/>
  <c r="AB125" i="1"/>
  <c r="AT52" i="1"/>
  <c r="AT47" i="1"/>
  <c r="AT46" i="1"/>
  <c r="AA12" i="1"/>
  <c r="AT84" i="1"/>
  <c r="AB124" i="1"/>
  <c r="CO139" i="1"/>
  <c r="CF141" i="1"/>
  <c r="AA11" i="1"/>
  <c r="CB141" i="1"/>
  <c r="AT51" i="1"/>
  <c r="CL144" i="1"/>
  <c r="CF144" i="1"/>
  <c r="CC144" i="1"/>
  <c r="CE149" i="1"/>
  <c r="AT68" i="1"/>
  <c r="AV98" i="1"/>
  <c r="AA15" i="1"/>
  <c r="CP141" i="1"/>
  <c r="CO141" i="1"/>
  <c r="CN141" i="1"/>
  <c r="CQ141" i="1"/>
  <c r="CM141" i="1"/>
  <c r="CC141" i="1"/>
  <c r="CD141" i="1"/>
  <c r="CP139" i="1"/>
  <c r="AT63" i="1"/>
  <c r="AA13" i="1"/>
  <c r="CN138" i="1"/>
  <c r="AT80" i="1"/>
  <c r="CP144" i="1"/>
  <c r="CE144" i="1"/>
  <c r="CM144" i="1"/>
  <c r="CG141" i="1"/>
  <c r="AU135" i="1"/>
  <c r="CC103" i="1"/>
  <c r="CK103" i="1"/>
  <c r="CO103" i="1"/>
  <c r="CF103" i="1"/>
  <c r="AT88" i="1"/>
  <c r="U116" i="1"/>
  <c r="AT54" i="1"/>
  <c r="CC149" i="1"/>
  <c r="U117" i="1"/>
  <c r="CN149" i="1"/>
  <c r="AT62" i="1"/>
  <c r="CF139" i="1"/>
  <c r="Z29" i="1"/>
  <c r="CE139" i="1"/>
  <c r="CQ149" i="1"/>
  <c r="CM149" i="1"/>
  <c r="CP149" i="1"/>
  <c r="CL149" i="1"/>
  <c r="AT75" i="1"/>
  <c r="CG149" i="1"/>
  <c r="AT58" i="1"/>
  <c r="CM139" i="1"/>
  <c r="AB123" i="1"/>
  <c r="CC139" i="1"/>
  <c r="CF149" i="1"/>
  <c r="CB149" i="1"/>
  <c r="CC95" i="1"/>
  <c r="CA95" i="1"/>
  <c r="AT83" i="1"/>
  <c r="C104" i="1"/>
  <c r="AT72" i="1"/>
  <c r="CL138" i="1"/>
  <c r="CN139" i="1"/>
  <c r="CG139" i="1"/>
  <c r="CO138" i="1"/>
  <c r="CE138" i="1"/>
  <c r="CQ138" i="1"/>
  <c r="CG138" i="1"/>
  <c r="CP138" i="1"/>
  <c r="CF138" i="1"/>
  <c r="CM138" i="1"/>
  <c r="AT81" i="1"/>
  <c r="AT65" i="1"/>
  <c r="CL139" i="1"/>
  <c r="CB139" i="1"/>
  <c r="AT42" i="1"/>
  <c r="CP95" i="1"/>
  <c r="AT40" i="1"/>
  <c r="CB138" i="1"/>
  <c r="CD138" i="1"/>
  <c r="AV96" i="1"/>
  <c r="AT50" i="1"/>
  <c r="AU134" i="1"/>
  <c r="CQ139" i="1"/>
  <c r="AT67" i="1"/>
  <c r="AT76" i="1"/>
  <c r="AT79" i="1"/>
  <c r="CM148" i="1"/>
  <c r="CL148" i="1"/>
  <c r="CG148" i="1"/>
  <c r="CN148" i="1"/>
  <c r="CC148" i="1"/>
  <c r="CB148" i="1"/>
  <c r="CQ148" i="1"/>
  <c r="CD148" i="1"/>
  <c r="AT86" i="1"/>
  <c r="AT38" i="1"/>
  <c r="AU133" i="1"/>
  <c r="AA14" i="1"/>
  <c r="AT53" i="1"/>
  <c r="AT69" i="1"/>
  <c r="AT85" i="1"/>
  <c r="AT35" i="1"/>
  <c r="AT74" i="1"/>
  <c r="AT70" i="1"/>
  <c r="AU143" i="1"/>
  <c r="CO148" i="1"/>
  <c r="AT43" i="1"/>
  <c r="AT48" i="1"/>
  <c r="AT59" i="1"/>
  <c r="AT39" i="1"/>
  <c r="AT55" i="1"/>
  <c r="AT60" i="1"/>
  <c r="AT71" i="1"/>
  <c r="AT87" i="1"/>
  <c r="AT37" i="1"/>
  <c r="Z28" i="1"/>
  <c r="AT44" i="1"/>
  <c r="AT66" i="1"/>
  <c r="AT82" i="1"/>
  <c r="AT64" i="1"/>
  <c r="CP148" i="1"/>
  <c r="CE148" i="1"/>
  <c r="CM99" i="1"/>
  <c r="CD99" i="1"/>
  <c r="CL99" i="1"/>
  <c r="CA99" i="1"/>
  <c r="CC99" i="1"/>
  <c r="CE99" i="1"/>
  <c r="CF99" i="1"/>
  <c r="CA101" i="1"/>
  <c r="CC101" i="1"/>
  <c r="CB101" i="1"/>
  <c r="CF101" i="1"/>
  <c r="CP101" i="1"/>
  <c r="CN101" i="1"/>
  <c r="CD101" i="1"/>
  <c r="CL101" i="1"/>
  <c r="CE101" i="1"/>
  <c r="CM101" i="1"/>
  <c r="CO101" i="1"/>
  <c r="CK101" i="1"/>
  <c r="CL102" i="1"/>
  <c r="CC102" i="1"/>
  <c r="CF102" i="1"/>
  <c r="CB102" i="1"/>
  <c r="CM102" i="1"/>
  <c r="CA102" i="1"/>
  <c r="CP102" i="1"/>
  <c r="CO102" i="1"/>
  <c r="CN102" i="1"/>
  <c r="CK102" i="1"/>
  <c r="CD102" i="1"/>
  <c r="CE102" i="1"/>
  <c r="CP132" i="1"/>
  <c r="CE132" i="1"/>
  <c r="CF132" i="1"/>
  <c r="CO132" i="1"/>
  <c r="CL132" i="1"/>
  <c r="CQ132" i="1"/>
  <c r="CN132" i="1"/>
  <c r="CG132" i="1"/>
  <c r="CD132" i="1"/>
  <c r="CC132" i="1"/>
  <c r="CM132" i="1"/>
  <c r="CB132" i="1"/>
  <c r="CE95" i="1"/>
  <c r="CF97" i="1"/>
  <c r="CN97" i="1"/>
  <c r="CD97" i="1"/>
  <c r="CM97" i="1"/>
  <c r="CO97" i="1"/>
  <c r="CE97" i="1"/>
  <c r="CA97" i="1"/>
  <c r="CP97" i="1"/>
  <c r="CL97" i="1"/>
  <c r="CK97" i="1"/>
  <c r="CC97" i="1"/>
  <c r="CB97" i="1"/>
  <c r="CN100" i="1"/>
  <c r="CO100" i="1"/>
  <c r="CF100" i="1"/>
  <c r="CE100" i="1"/>
  <c r="CK100" i="1"/>
  <c r="CA100" i="1"/>
  <c r="CB100" i="1"/>
  <c r="CC100" i="1"/>
  <c r="CL100" i="1"/>
  <c r="CM100" i="1"/>
  <c r="CD100" i="1"/>
  <c r="CP100" i="1"/>
  <c r="A236" i="1"/>
  <c r="CB95" i="1"/>
  <c r="CD95" i="1"/>
  <c r="CK95" i="1"/>
  <c r="CN95" i="1"/>
  <c r="AT49" i="1"/>
  <c r="AT57" i="1"/>
  <c r="AT89" i="1"/>
  <c r="CO95" i="1"/>
  <c r="CM95" i="1"/>
  <c r="CP142" i="1"/>
  <c r="CD142" i="1"/>
  <c r="CN142" i="1"/>
  <c r="CQ142" i="1"/>
  <c r="CC142" i="1"/>
  <c r="CB142" i="1"/>
  <c r="CM142" i="1"/>
  <c r="CO142" i="1"/>
  <c r="CF142" i="1"/>
  <c r="CE142" i="1"/>
  <c r="CL142" i="1"/>
  <c r="CG142" i="1"/>
  <c r="AT41" i="1"/>
  <c r="AT61" i="1"/>
  <c r="AT36" i="1"/>
  <c r="AT73" i="1"/>
  <c r="AT45" i="1"/>
  <c r="AT77" i="1"/>
  <c r="AJ159" i="1"/>
  <c r="AJ169" i="1"/>
  <c r="AJ161" i="1"/>
  <c r="AU146" i="1" l="1"/>
  <c r="AU147" i="1"/>
  <c r="AU137" i="1"/>
  <c r="AU136" i="1"/>
  <c r="AU131" i="1"/>
  <c r="AU130" i="1"/>
  <c r="AU145" i="1"/>
  <c r="AU149" i="1"/>
  <c r="AV103" i="1"/>
  <c r="AU144" i="1"/>
  <c r="AU141" i="1"/>
  <c r="AU139" i="1"/>
  <c r="AU138" i="1"/>
  <c r="AV95" i="1"/>
  <c r="AU148" i="1"/>
  <c r="B236" i="1"/>
  <c r="AV99" i="1"/>
  <c r="AU142" i="1"/>
  <c r="AV102" i="1"/>
  <c r="AV100" i="1"/>
  <c r="AV97" i="1"/>
  <c r="AU132" i="1"/>
  <c r="AV101" i="1"/>
</calcChain>
</file>

<file path=xl/sharedStrings.xml><?xml version="1.0" encoding="utf-8"?>
<sst xmlns="http://schemas.openxmlformats.org/spreadsheetml/2006/main" count="9217" uniqueCount="304">
  <si>
    <t>SERVICIO DE SALUD</t>
  </si>
  <si>
    <t xml:space="preserve">REM-32. ACTIVIDADES DE ATENCIÓN DE SALUD REMOTA </t>
  </si>
  <si>
    <t>SECCIÓN A: SEGUIMIENTO EN ATENCIÓN PRIMARIA DE SALUD POR LLAMADA TELEFÓNICA O VIDEOLLAMADAS</t>
  </si>
  <si>
    <t>PROFESIONAL</t>
  </si>
  <si>
    <t>TOTAL</t>
  </si>
  <si>
    <t>RANGO ETARIO</t>
  </si>
  <si>
    <t xml:space="preserve"> SEXO</t>
  </si>
  <si>
    <t>Niños, niñas, adolescentes y jóvenes SENAME</t>
  </si>
  <si>
    <t>Niños, niñas, adolescentes y jóvenes Mejor Niñez</t>
  </si>
  <si>
    <t>Pueblos Originarios</t>
  </si>
  <si>
    <t>Migrantes</t>
  </si>
  <si>
    <t>Espacios amigables/ Adolescentes</t>
  </si>
  <si>
    <t>0 - 4 años</t>
  </si>
  <si>
    <t>5 - 9 años</t>
  </si>
  <si>
    <t xml:space="preserve"> 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</si>
  <si>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</si>
  <si>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</si>
  <si>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</si>
  <si>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</si>
  <si>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</si>
  <si>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</si>
  <si>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</si>
  <si>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</si>
  <si>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</si>
  <si>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</si>
  <si>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</si>
  <si>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</si>
  <si>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</si>
  <si>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más años</t>
  </si>
  <si>
    <t>Hombres</t>
  </si>
  <si>
    <t>Mujeres</t>
  </si>
  <si>
    <t>Médico/a</t>
  </si>
  <si>
    <t>Enfermera/o</t>
  </si>
  <si>
    <t>Matrón/a</t>
  </si>
  <si>
    <t>Nutricionista</t>
  </si>
  <si>
    <t>Otros Profesionales</t>
  </si>
  <si>
    <t xml:space="preserve">TOTAL </t>
  </si>
  <si>
    <t>SECCIÓN B:  GESTION REMOTA ABREVIADA MEDIANTE PLATAFORMA TELESALUD</t>
  </si>
  <si>
    <t>TIPO DE ACTIVIDAD</t>
  </si>
  <si>
    <t xml:space="preserve">Odontólogo/a </t>
  </si>
  <si>
    <t>Otros profesionales</t>
  </si>
  <si>
    <t xml:space="preserve">Renovación de recetas/ </t>
  </si>
  <si>
    <t>Entrega de resultados de exámenes</t>
  </si>
  <si>
    <t>Renovación de licencia médica</t>
  </si>
  <si>
    <t>Orden de exámenes</t>
  </si>
  <si>
    <t>Certificados médicos</t>
  </si>
  <si>
    <t>SECCIÓN C: CONSULTA MÉDICA EN ATENCIÓN PRIMARIA DE SALUD POR LLAMADA TELEFÓNICA O VIDEOLLAMADAS</t>
  </si>
  <si>
    <t xml:space="preserve">ATENCION </t>
  </si>
  <si>
    <t>SEXO</t>
  </si>
  <si>
    <t xml:space="preserve">Modalidad por la cual se realiza la atención </t>
  </si>
  <si>
    <t>Videollamada</t>
  </si>
  <si>
    <t xml:space="preserve">Llamada Telefónica </t>
  </si>
  <si>
    <t>Medicina General</t>
  </si>
  <si>
    <t>Atención remota de morbilidad (Plataforma Telesalud)</t>
  </si>
  <si>
    <t>SECCIÓN D: ATENCIONES TELEFÓNICAS EN CONSULTAS Y CONTROLES</t>
  </si>
  <si>
    <t>SECCIÓN D1: ATENCIONES REMOTAS MÉDICAS EN ESPECIALIDAD</t>
  </si>
  <si>
    <t>ESPECIALIDADES Y 
SUB-ESPECIALIDADES</t>
  </si>
  <si>
    <t>ATENCIONES REMOTAS DE CONSULTAS DE ESPECIALIDAD</t>
  </si>
  <si>
    <t>NO CONTESTA</t>
  </si>
  <si>
    <t>ALTA DE CONSULTA DE ESPECIALIDAD AMBULATORIA REMOTA</t>
  </si>
  <si>
    <t>TELECONSULTAS NUEVAS DE ESPECIALIDAD SEGÚN ORIGEN</t>
  </si>
  <si>
    <t>ATENCIONES SEGÚN MODALIDAD DE CONTACTO</t>
  </si>
  <si>
    <t>Teleconsulta Abreviada  (Videollamada)/ Consulta Abreviada Telefónica Atención Remota: entrega de los resultados de exámenes o procedimiento (Confección de recetas o lectura de exámenes)</t>
  </si>
  <si>
    <t>Teleconsultorías</t>
  </si>
  <si>
    <t>Teleconsulta de especialidad resueltas por Médicos Generales</t>
  </si>
  <si>
    <t>Menos 15 años</t>
  </si>
  <si>
    <t>De 15 y más años</t>
  </si>
  <si>
    <t>Nuevas</t>
  </si>
  <si>
    <t>Controles</t>
  </si>
  <si>
    <t>Menos 
15 años</t>
  </si>
  <si>
    <t>15 y más 
años</t>
  </si>
  <si>
    <t>APS</t>
  </si>
  <si>
    <t>CAE/CDT/CRS</t>
  </si>
  <si>
    <t>Urgencia</t>
  </si>
  <si>
    <t>Hospitaliza-ción</t>
  </si>
  <si>
    <t>Total</t>
  </si>
  <si>
    <t>Teleconsulta Nueva</t>
  </si>
  <si>
    <t>Teleconsulta Control</t>
  </si>
  <si>
    <t>Contacto telefónico control</t>
  </si>
  <si>
    <t>Pediatría</t>
  </si>
  <si>
    <t>Medicina interna</t>
  </si>
  <si>
    <t>Neonatología</t>
  </si>
  <si>
    <t>Enfermedad respiratoria pediátrica (broncopulmonar infantil)</t>
  </si>
  <si>
    <t>Enfermedad respiratoria de adulto (broncopulmonar)</t>
  </si>
  <si>
    <t xml:space="preserve">Cardiología </t>
  </si>
  <si>
    <t>Mastología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</si>
  <si>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</si>
  <si>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</si>
  <si>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</si>
  <si>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</si>
  <si>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</si>
  <si>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Hematología</t>
  </si>
  <si>
    <t>Medicina del adolescente</t>
  </si>
  <si>
    <t>Nefrología pediátrica</t>
  </si>
  <si>
    <t>Nefrología adulto</t>
  </si>
  <si>
    <t>Nutrición clínica</t>
  </si>
  <si>
    <t>Medicina Materno Infantil</t>
  </si>
  <si>
    <t xml:space="preserve">Reumatología </t>
  </si>
  <si>
    <t>Medicina Paliativa y Manejo del Dolor</t>
  </si>
  <si>
    <t>Dermatología</t>
  </si>
  <si>
    <t xml:space="preserve">Infectología </t>
  </si>
  <si>
    <t>Inmunología</t>
  </si>
  <si>
    <t>Geriatría</t>
  </si>
  <si>
    <t>Medicina Física y Rehabilitación</t>
  </si>
  <si>
    <t>Medicina Reproductiva e Infertilidad</t>
  </si>
  <si>
    <t>Neurología pediátrica</t>
  </si>
  <si>
    <t>Neurología adulto</t>
  </si>
  <si>
    <t>Oncología médica</t>
  </si>
  <si>
    <t>Psiquiatría pediátrica y de la adolescencia</t>
  </si>
  <si>
    <t>Psiquiatría adulto</t>
  </si>
  <si>
    <t>Cirugía pediátrica</t>
  </si>
  <si>
    <t>Cirugía General</t>
  </si>
  <si>
    <t>Cirugía digestiva (alta)</t>
  </si>
  <si>
    <t>Cirugía de cabeza, cuello y maxilofacial</t>
  </si>
  <si>
    <t xml:space="preserve">Cirugía Plástica y Reparadora </t>
  </si>
  <si>
    <t>Medicina del Deporte</t>
  </si>
  <si>
    <t>Coloproctología (cirugia digestiva baja)</t>
  </si>
  <si>
    <t>Cirugía tórax</t>
  </si>
  <si>
    <t>Cirugía vascular periférica</t>
  </si>
  <si>
    <t>Neurocirugía</t>
  </si>
  <si>
    <t>Cirugía cardiovascular</t>
  </si>
  <si>
    <t>Anestesiología</t>
  </si>
  <si>
    <t>Obstetricia y Ginecología</t>
  </si>
  <si>
    <t xml:space="preserve">Ginecología oncológica </t>
  </si>
  <si>
    <t>NeuroRadiologia</t>
  </si>
  <si>
    <t>Oftalmología</t>
  </si>
  <si>
    <t>Otorrinolaringología</t>
  </si>
  <si>
    <t xml:space="preserve">Traumatología y Ortopedia </t>
  </si>
  <si>
    <t xml:space="preserve">Urología </t>
  </si>
  <si>
    <t>Medicina Familiar</t>
  </si>
  <si>
    <t>Diabetología</t>
  </si>
  <si>
    <t>Medicina nuclear (excluye informes)</t>
  </si>
  <si>
    <t>Imagenología</t>
  </si>
  <si>
    <t>Radioterapia oncológica</t>
  </si>
  <si>
    <t>SECCIÓN D.2: ATENCIONES REMOTAS CONSULTAS Y CONTROLES POR OTROS PROFESIONALES EN ESPECIALIDAD (NIVEL SECUNDARIO)</t>
  </si>
  <si>
    <t>RANGO ETARIO Y SEXO</t>
  </si>
  <si>
    <t>ATENCIONES REMOTAS SEGÚN MODALIDAD</t>
  </si>
  <si>
    <t>Beneficiarios</t>
  </si>
  <si>
    <t>Total Controles (incluidos en grupo de edad)</t>
  </si>
  <si>
    <t>Atención Remota consulta abreviada PNM : entrega de los resultados de exámenes o procedimiento (Confección de recetas o lectura de exámenes)</t>
  </si>
  <si>
    <t>Consultorías resueltas vía remota</t>
  </si>
  <si>
    <t>10 - 14 años</t>
  </si>
  <si>
    <t>Ambos Sexos</t>
  </si>
  <si>
    <t xml:space="preserve"> Contacto Telefónico Control</t>
  </si>
  <si>
    <t>Teleconsulta Nueva /Control</t>
  </si>
  <si>
    <t>ARO</t>
  </si>
  <si>
    <t>Ginecología y otros</t>
  </si>
  <si>
    <t>Infertilidad</t>
  </si>
  <si>
    <t>Psicólogo/a (Excluye SM)</t>
  </si>
  <si>
    <t>Fonoaudiólogo/a</t>
  </si>
  <si>
    <t>Tecnólogo/a médico/a</t>
  </si>
  <si>
    <t>Trabajador/a social</t>
  </si>
  <si>
    <t xml:space="preserve">SECCIÓN E: ATENCIÓN ODONTOLÓGICA </t>
  </si>
  <si>
    <t>SECCIÓN E1: ATENCIÓN ODONTOLÓGICA NIVEL PRIMARIO</t>
  </si>
  <si>
    <t xml:space="preserve">ACTIVIDADES </t>
  </si>
  <si>
    <t>Embarazadas</t>
  </si>
  <si>
    <t>60 años (incluído en grupos de 20-64 años)</t>
  </si>
  <si>
    <t>Usuarios en situación de discapacidad</t>
  </si>
  <si>
    <t>Menos de 1
año</t>
  </si>
  <si>
    <t>1 
año</t>
  </si>
  <si>
    <t>2 
años</t>
  </si>
  <si>
    <t>3 
años</t>
  </si>
  <si>
    <t>4 
años</t>
  </si>
  <si>
    <t>5 
años</t>
  </si>
  <si>
    <t>6 
años</t>
  </si>
  <si>
    <t>12 
años</t>
  </si>
  <si>
    <t>Resto 
&lt;15 años</t>
  </si>
  <si>
    <t>15 - 19 
años</t>
  </si>
  <si>
    <t>20 - 64 
años</t>
  </si>
  <si>
    <t>65 y 
más años</t>
  </si>
  <si>
    <t>Seguimiento Clínico Remoto de Pacientes</t>
  </si>
  <si>
    <t>Educación, Promoción Remota en Salud Bucal</t>
  </si>
  <si>
    <t>Pauta CERO Remota</t>
  </si>
  <si>
    <t>SECCIÓN E2: ATENCIÓN ODONTOLÓGICA ESTABLECIMIENTOS HOSPITALARIOS DE BAJA, MEDIANA Y ALTA COMPLEJIDAD</t>
  </si>
  <si>
    <t>No Contesta</t>
  </si>
  <si>
    <t xml:space="preserve">Usuarios con Discapacidad </t>
  </si>
  <si>
    <t>0-5 años</t>
  </si>
  <si>
    <t>6 años</t>
  </si>
  <si>
    <t>12 años</t>
  </si>
  <si>
    <t>Resto &lt; 15 años</t>
  </si>
  <si>
    <t>15-19 años</t>
  </si>
  <si>
    <t>20-64 
 años (excluye 60 años)</t>
  </si>
  <si>
    <t>60 años</t>
  </si>
  <si>
    <t>Consulta nueva de especialidad odontológica (Teleconsulta)</t>
  </si>
  <si>
    <t>Control de especialidad odontológica (Teleconsulta)</t>
  </si>
  <si>
    <t xml:space="preserve">SECCION F: ACCIONES DE SALUD MENTAL REMOTAS </t>
  </si>
  <si>
    <t>SECCIÓN F1: ACCIONES REMOTAS DE SALUD MENTAL (APS Y ESPECIALIDAD)</t>
  </si>
  <si>
    <t>VIDEOLLAMADAS</t>
  </si>
  <si>
    <t>TOTAL ACCIONES</t>
  </si>
  <si>
    <t>Demencia</t>
  </si>
  <si>
    <t>Espacios Amigables/ Adolescentes</t>
  </si>
  <si>
    <t>Llamadas Telefónicas</t>
  </si>
  <si>
    <t>Videollamadas</t>
  </si>
  <si>
    <t>Mensajería de Texto</t>
  </si>
  <si>
    <t>SECCIÓN F2: CONTROLES DE SALUD MENTAL REMOTOS (APS Y ESPECIALIDAD)</t>
  </si>
  <si>
    <t>ACTIVIDADES</t>
  </si>
  <si>
    <t>Controles de salud mental por llamadas telefónicas</t>
  </si>
  <si>
    <t>Psicólogo/a</t>
  </si>
  <si>
    <t>Matrona/on</t>
  </si>
  <si>
    <t>Trabajador/a Social</t>
  </si>
  <si>
    <t>Terapeuta Ocupacional</t>
  </si>
  <si>
    <t>Técnico en Enfermería y en Salud Mental</t>
  </si>
  <si>
    <t>Gestor Comunitario</t>
  </si>
  <si>
    <t>Técnico Rehabilitación Alcohol y Drogas</t>
  </si>
  <si>
    <t xml:space="preserve">Controles de salud mental por videollamadas </t>
  </si>
  <si>
    <t xml:space="preserve">SECCION G: ACCIONES DE SEGUIMIENTO REMOTO EN EL PROGRAMA DE SALUD CARDIOVASCULAR EN APS </t>
  </si>
  <si>
    <t>TIPO DE CONTROL</t>
  </si>
  <si>
    <t>Llamadas telefónicas o Videollamadas</t>
  </si>
  <si>
    <t xml:space="preserve">Técnico en Enfermería </t>
  </si>
  <si>
    <t>Mensajes de texto</t>
  </si>
  <si>
    <t>SECCIÓN H: ACTIVIDADES DE ACOMPAÑAMIENTO REMOTO A PERSONAS MAYORES Y SUS FAMILIAS POR PARTE DEL PROGRAMA MÁS ADULTOS MAYORES AUTOVALENTES</t>
  </si>
  <si>
    <t>Grupal</t>
  </si>
  <si>
    <t>Contacto individual por mensaje electrónico</t>
  </si>
  <si>
    <t>Contacto grupal por mensaje electrónico</t>
  </si>
  <si>
    <t>SECCIÓN I: SEGUIMIENTO DE SALUD INFANTIL REMOTO</t>
  </si>
  <si>
    <t>PROFESIONALES</t>
  </si>
  <si>
    <t>ACCIONES</t>
  </si>
  <si>
    <t>TOTAL USUARIOS</t>
  </si>
  <si>
    <t>Video Llamadas</t>
  </si>
  <si>
    <t>1 mes</t>
  </si>
  <si>
    <t>2 meses</t>
  </si>
  <si>
    <t>3 meses</t>
  </si>
  <si>
    <t>4 meses</t>
  </si>
  <si>
    <t>5 meses</t>
  </si>
  <si>
    <t>6 meses</t>
  </si>
  <si>
    <t>7 - 11 meses</t>
  </si>
  <si>
    <t>12 - 17 meses</t>
  </si>
  <si>
    <t>18 - 23 meses</t>
  </si>
  <si>
    <t>24 - 35 meses</t>
  </si>
  <si>
    <t>36 - 41 meses</t>
  </si>
  <si>
    <t>42 - 47 meses</t>
  </si>
  <si>
    <t>48 - 59 meses</t>
  </si>
  <si>
    <t>60 - 71 meses</t>
  </si>
  <si>
    <t>6 - 9 años 11 meses</t>
  </si>
  <si>
    <t>Otro/a</t>
  </si>
  <si>
    <t>SECCIÓN J: ATENCIÓN REMOTA ADOLESCENTE</t>
  </si>
  <si>
    <t xml:space="preserve"> CONTROL DE SALUD INTEGRAL</t>
  </si>
  <si>
    <t>10 - 14 AÑOS</t>
  </si>
  <si>
    <t>15 - 19 AÑOS</t>
  </si>
  <si>
    <t>Epuipo de espacio Amigable</t>
  </si>
  <si>
    <t>Otro Equipo de Salud</t>
  </si>
  <si>
    <t>SECCION K: ATENCIONES REMOTAS EN MODALIDADES DE APOYO AL DESARROLLO INFANTIL (MADIS) EN APS</t>
  </si>
  <si>
    <t>ACTIVIDAD</t>
  </si>
  <si>
    <t>TIPO DE ACCION PARA GENERAR ATENCIONES</t>
  </si>
  <si>
    <t>Telefónico</t>
  </si>
  <si>
    <t>Mensajería</t>
  </si>
  <si>
    <t>Menos de 7 meses</t>
  </si>
  <si>
    <t>7-11 meses</t>
  </si>
  <si>
    <t>12- 17 meses</t>
  </si>
  <si>
    <t>18-23 meses</t>
  </si>
  <si>
    <t>24-47 meses</t>
  </si>
  <si>
    <t>48-59 meses</t>
  </si>
  <si>
    <t>Intervenciones de seguimiento efectivas</t>
  </si>
  <si>
    <t>Intervenciones de otro tipo</t>
  </si>
  <si>
    <t>Última sesión Término de Tratramiento</t>
  </si>
  <si>
    <t>SECCIÓN L:  EDUCACIÓN GRUPAL REMOTA SEGÚN ÁREAS TEMÁTICAS Y EDAD</t>
  </si>
  <si>
    <t>ÁREAS TEMÁTICAS DE PROMOCIÓN Y PREVENCIÓN</t>
  </si>
  <si>
    <t>TOTAL
 ACCIONES</t>
  </si>
  <si>
    <t>TIPO DE ACCIÓN PARA GENERAR ATENCIONES</t>
  </si>
  <si>
    <t>MADRE, PADRE O CUIDADOR DE:</t>
  </si>
  <si>
    <t>Videollamada grupal</t>
  </si>
  <si>
    <t>Seminario-Radio</t>
  </si>
  <si>
    <t>Plataforma Digital</t>
  </si>
  <si>
    <t>Gestantes</t>
  </si>
  <si>
    <t>Acompañante de gestante</t>
  </si>
  <si>
    <t>Menores de 12 meses</t>
  </si>
  <si>
    <t>Niños de 12 a 23 meses</t>
  </si>
  <si>
    <t>Niños de 2 a 5 años</t>
  </si>
  <si>
    <t>Niños de 5 a 9 años</t>
  </si>
  <si>
    <t>Habilidades Parentales</t>
  </si>
  <si>
    <t>Nadie es Perfecto Remoto A</t>
  </si>
  <si>
    <t>Nadie es Perfecto Remoto B</t>
  </si>
  <si>
    <t>Nadie es Perfecto Seminario</t>
  </si>
  <si>
    <t>Nadie es perfecto PASMI</t>
  </si>
  <si>
    <t xml:space="preserve">SECCIÓN M: ACTIVIDADES PROGRAMA ELIGE VIDA SANA POR LLAMADA TELEFÓNICA </t>
  </si>
  <si>
    <t>Nº DE MENSAJES</t>
  </si>
  <si>
    <t>Nº DE PARTICIPANTES</t>
  </si>
  <si>
    <t>RANGO ETAREO</t>
  </si>
  <si>
    <t>Post Parto</t>
  </si>
  <si>
    <t>Niños/as 12 a 23 meses</t>
  </si>
  <si>
    <t>Menos de 2 años</t>
  </si>
  <si>
    <t>2 - 4 años</t>
  </si>
  <si>
    <t>20-24 años</t>
  </si>
  <si>
    <t>Información de actividades físicas enviadas por teléfono</t>
  </si>
  <si>
    <t>Información de Nutrición enviada por teléfono</t>
  </si>
  <si>
    <t>Información por Psicólogos enviada por teléfono</t>
  </si>
  <si>
    <t>SECCIÓN N: ACTIVIDADES PROGRAMA ELIGE VIDA SANA POR REDES SOCIALES</t>
  </si>
  <si>
    <t>TALLER</t>
  </si>
  <si>
    <t>N° DE ARCHIVOS MULTIMEDIA</t>
  </si>
  <si>
    <t>20 - 64 años</t>
  </si>
  <si>
    <t>Videos de Actividad Física subido a las Redes Sociales</t>
  </si>
  <si>
    <t>Videos de Vida Sana subido a las Redes Sociales</t>
  </si>
  <si>
    <t>SECCIÓN O: APOYO TELEFÓNICO DEL PROGRAMA DE ACOMPAÑAMIENTO PSICOSOCIAL EN APS</t>
  </si>
  <si>
    <t>GRUPOS</t>
  </si>
  <si>
    <t>Acciones telefónicas realizadas (llamadas o mensajería)</t>
  </si>
  <si>
    <t xml:space="preserve">SECCIÓN P: TELECONSULTA MEDICINA ABREVIADA </t>
  </si>
  <si>
    <t xml:space="preserve">TIPO DE CONSULTA </t>
  </si>
  <si>
    <t>MODALIDAD</t>
  </si>
  <si>
    <t>Institucional</t>
  </si>
  <si>
    <t>Compra de Servicio</t>
  </si>
  <si>
    <t>Establecimiento de la Red</t>
  </si>
  <si>
    <t>Sistema</t>
  </si>
  <si>
    <t>Extrasistema</t>
  </si>
  <si>
    <t>Tratamiento anticoagulante 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</si>
</sst>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??_-;_-@_-"/>
    <numFmt numFmtId="166" formatCode="#,##0_ ;\-#,##0\ 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name val="Arial"/>
      <family val="2"/>
    </font>
    <font>
      <sz val="8"/>
      <color theme="1"/>
      <name val="Verdana"/>
      <family val="2"/>
    </font>
    <font>
      <sz val="10"/>
      <name val="Arial"/>
      <family val="2"/>
    </font>
    <font>
      <sz val="11"/>
      <color theme="1"/>
      <name val="Verdana"/>
      <family val="2"/>
    </font>
    <font>
      <sz val="9"/>
      <color theme="1"/>
      <name val="Segoe UI"/>
      <family val="2"/>
    </font>
    <font>
      <sz val="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5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6" fillId="0" borderId="0" applyFont="0" applyBorder="0" applyAlignment="0" applyProtection="0"/>
    <xf numFmtId="0" fontId="8" fillId="0" borderId="0"/>
    <xf numFmtId="0" fontId="8" fillId="10" borderId="50" applyNumberFormat="0" applyFont="0" applyAlignment="0" applyProtection="0"/>
    <xf numFmtId="165" fontId="8" fillId="0" borderId="0" applyFont="0" applyFill="0" applyBorder="0" applyAlignment="0" applyProtection="0"/>
    <xf numFmtId="0" fontId="6" fillId="0" borderId="0" applyFont="0" applyBorder="0" applyAlignment="0" applyProtection="0"/>
    <xf numFmtId="0" fontId="8" fillId="10" borderId="102" applyNumberFormat="0" applyFont="0" applyAlignment="0" applyProtection="0"/>
  </cellStyleXfs>
  <cellXfs count="2234">
    <xf numFmtId="0" fontId="0" fillId="0" borderId="0" xfId="0"/>
    <xf numFmtId="1" fontId="1" fillId="2" borderId="0" xfId="0" applyNumberFormat="1" applyFont="1" applyFill="1"/>
    <xf numFmtId="0" fontId="0" fillId="0" borderId="0" xfId="0" applyAlignment="1">
      <alignment vertical="center"/>
    </xf>
    <xf numFmtId="1" fontId="1" fillId="2" borderId="0" xfId="0" applyNumberFormat="1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" fontId="7" fillId="0" borderId="11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/>
    </xf>
    <xf numFmtId="1" fontId="7" fillId="0" borderId="14" xfId="0" applyNumberFormat="1" applyFont="1" applyBorder="1" applyAlignment="1">
      <alignment horizontal="center" vertical="center"/>
    </xf>
    <xf numFmtId="164" fontId="7" fillId="0" borderId="3" xfId="2" applyNumberFormat="1" applyFont="1" applyBorder="1" applyAlignment="1" applyProtection="1">
      <alignment horizontal="center" vertical="center" wrapText="1"/>
    </xf>
    <xf numFmtId="164" fontId="7" fillId="0" borderId="9" xfId="2" applyNumberFormat="1" applyFont="1" applyBorder="1" applyAlignment="1" applyProtection="1">
      <alignment horizontal="center" vertical="center"/>
    </xf>
    <xf numFmtId="0" fontId="7" fillId="0" borderId="16" xfId="1" applyFont="1" applyBorder="1" applyAlignment="1">
      <alignment horizontal="left" vertical="center" wrapText="1"/>
    </xf>
    <xf numFmtId="166" fontId="7" fillId="3" borderId="17" xfId="2" applyNumberFormat="1" applyFont="1" applyFill="1" applyBorder="1" applyAlignment="1" applyProtection="1">
      <alignment horizontal="right" vertical="center"/>
    </xf>
    <xf numFmtId="1" fontId="7" fillId="4" borderId="18" xfId="0" applyNumberFormat="1" applyFont="1" applyFill="1" applyBorder="1" applyAlignment="1" applyProtection="1">
      <alignment vertical="center"/>
      <protection locked="0"/>
    </xf>
    <xf numFmtId="1" fontId="7" fillId="4" borderId="19" xfId="0" applyNumberFormat="1" applyFont="1" applyFill="1" applyBorder="1" applyAlignment="1" applyProtection="1">
      <alignment vertical="center"/>
      <protection locked="0"/>
    </xf>
    <xf numFmtId="1" fontId="7" fillId="4" borderId="21" xfId="0" applyNumberFormat="1" applyFont="1" applyFill="1" applyBorder="1" applyAlignment="1" applyProtection="1">
      <alignment vertical="center"/>
      <protection locked="0"/>
    </xf>
    <xf numFmtId="1" fontId="7" fillId="4" borderId="22" xfId="0" applyNumberFormat="1" applyFont="1" applyFill="1" applyBorder="1" applyAlignment="1" applyProtection="1">
      <alignment vertical="center"/>
      <protection locked="0"/>
    </xf>
    <xf numFmtId="1" fontId="7" fillId="4" borderId="23" xfId="0" applyNumberFormat="1" applyFont="1" applyFill="1" applyBorder="1" applyAlignment="1" applyProtection="1">
      <alignment vertical="center"/>
      <protection locked="0"/>
    </xf>
    <xf numFmtId="1" fontId="7" fillId="4" borderId="24" xfId="0" applyNumberFormat="1" applyFont="1" applyFill="1" applyBorder="1" applyAlignment="1" applyProtection="1">
      <alignment vertical="center"/>
      <protection locked="0"/>
    </xf>
    <xf numFmtId="1" fontId="7" fillId="4" borderId="25" xfId="0" applyNumberFormat="1" applyFont="1" applyFill="1" applyBorder="1" applyAlignment="1" applyProtection="1">
      <alignment vertical="center"/>
      <protection locked="0"/>
    </xf>
    <xf numFmtId="0" fontId="7" fillId="5" borderId="0" xfId="0" applyFont="1" applyFill="1" applyAlignment="1">
      <alignment vertical="center"/>
    </xf>
    <xf numFmtId="0" fontId="7" fillId="6" borderId="0" xfId="0" applyFont="1" applyFill="1" applyAlignment="1">
      <alignment vertical="center"/>
    </xf>
    <xf numFmtId="1" fontId="7" fillId="4" borderId="26" xfId="0" applyNumberFormat="1" applyFont="1" applyFill="1" applyBorder="1" applyAlignment="1" applyProtection="1">
      <alignment vertical="center"/>
      <protection locked="0"/>
    </xf>
    <xf numFmtId="1" fontId="7" fillId="4" borderId="27" xfId="0" applyNumberFormat="1" applyFont="1" applyFill="1" applyBorder="1" applyAlignment="1" applyProtection="1">
      <alignment vertical="center"/>
      <protection locked="0"/>
    </xf>
    <xf numFmtId="1" fontId="7" fillId="4" borderId="16" xfId="0" applyNumberFormat="1" applyFont="1" applyFill="1" applyBorder="1" applyAlignment="1" applyProtection="1">
      <alignment vertical="center"/>
      <protection locked="0"/>
    </xf>
    <xf numFmtId="1" fontId="7" fillId="4" borderId="28" xfId="0" applyNumberFormat="1" applyFont="1" applyFill="1" applyBorder="1" applyAlignment="1" applyProtection="1">
      <alignment vertical="center"/>
      <protection locked="0"/>
    </xf>
    <xf numFmtId="1" fontId="7" fillId="4" borderId="29" xfId="0" applyNumberFormat="1" applyFont="1" applyFill="1" applyBorder="1" applyAlignment="1" applyProtection="1">
      <alignment vertical="center"/>
      <protection locked="0"/>
    </xf>
    <xf numFmtId="1" fontId="7" fillId="7" borderId="18" xfId="0" applyNumberFormat="1" applyFont="1" applyFill="1" applyBorder="1" applyAlignment="1">
      <alignment vertical="center"/>
    </xf>
    <xf numFmtId="1" fontId="7" fillId="7" borderId="19" xfId="0" applyNumberFormat="1" applyFont="1" applyFill="1" applyBorder="1" applyAlignment="1">
      <alignment vertical="center"/>
    </xf>
    <xf numFmtId="164" fontId="7" fillId="0" borderId="8" xfId="2" applyNumberFormat="1" applyFont="1" applyBorder="1" applyAlignment="1" applyProtection="1">
      <alignment horizontal="center" vertical="center"/>
    </xf>
    <xf numFmtId="166" fontId="7" fillId="0" borderId="3" xfId="2" applyNumberFormat="1" applyFont="1" applyBorder="1" applyAlignment="1" applyProtection="1">
      <alignment horizontal="right" vertical="center"/>
    </xf>
    <xf numFmtId="166" fontId="7" fillId="0" borderId="11" xfId="2" applyNumberFormat="1" applyFont="1" applyBorder="1" applyAlignment="1" applyProtection="1">
      <alignment horizontal="right" vertical="center"/>
    </xf>
    <xf numFmtId="166" fontId="7" fillId="0" borderId="13" xfId="2" applyNumberFormat="1" applyFont="1" applyBorder="1" applyAlignment="1" applyProtection="1">
      <alignment horizontal="right" vertical="center"/>
    </xf>
    <xf numFmtId="166" fontId="7" fillId="0" borderId="12" xfId="2" applyNumberFormat="1" applyFont="1" applyBorder="1" applyAlignment="1" applyProtection="1">
      <alignment horizontal="right" vertical="center"/>
    </xf>
    <xf numFmtId="166" fontId="7" fillId="0" borderId="14" xfId="2" applyNumberFormat="1" applyFont="1" applyBorder="1" applyAlignment="1" applyProtection="1">
      <alignment horizontal="right" vertical="center"/>
    </xf>
    <xf numFmtId="166" fontId="7" fillId="0" borderId="9" xfId="2" applyNumberFormat="1" applyFont="1" applyBorder="1" applyAlignment="1" applyProtection="1">
      <alignment horizontal="right" vertical="center"/>
    </xf>
    <xf numFmtId="166" fontId="7" fillId="0" borderId="30" xfId="2" applyNumberFormat="1" applyFont="1" applyBorder="1" applyAlignment="1" applyProtection="1">
      <alignment horizontal="right" vertical="center"/>
    </xf>
    <xf numFmtId="0" fontId="4" fillId="0" borderId="2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1" fontId="7" fillId="0" borderId="3" xfId="1" applyNumberFormat="1" applyFont="1" applyBorder="1" applyAlignment="1">
      <alignment vertical="center"/>
    </xf>
    <xf numFmtId="1" fontId="7" fillId="0" borderId="3" xfId="1" applyNumberFormat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7" fillId="3" borderId="23" xfId="1" applyFont="1" applyFill="1" applyBorder="1" applyAlignment="1">
      <alignment horizontal="left" vertical="center" wrapText="1"/>
    </xf>
    <xf numFmtId="1" fontId="7" fillId="0" borderId="23" xfId="1" applyNumberFormat="1" applyFont="1" applyBorder="1" applyAlignment="1">
      <alignment horizontal="right" vertical="center"/>
    </xf>
    <xf numFmtId="1" fontId="7" fillId="8" borderId="32" xfId="1" applyNumberFormat="1" applyFont="1" applyFill="1" applyBorder="1" applyAlignment="1" applyProtection="1">
      <alignment vertical="center"/>
      <protection locked="0"/>
    </xf>
    <xf numFmtId="1" fontId="7" fillId="8" borderId="21" xfId="1" applyNumberFormat="1" applyFont="1" applyFill="1" applyBorder="1" applyAlignment="1" applyProtection="1">
      <alignment vertical="center"/>
      <protection locked="0"/>
    </xf>
    <xf numFmtId="1" fontId="7" fillId="8" borderId="22" xfId="1" applyNumberFormat="1" applyFont="1" applyFill="1" applyBorder="1" applyAlignment="1" applyProtection="1">
      <alignment vertical="center"/>
      <protection locked="0"/>
    </xf>
    <xf numFmtId="1" fontId="7" fillId="0" borderId="16" xfId="1" applyNumberFormat="1" applyFont="1" applyBorder="1" applyAlignment="1">
      <alignment horizontal="right" vertical="center"/>
    </xf>
    <xf numFmtId="1" fontId="7" fillId="8" borderId="18" xfId="1" applyNumberFormat="1" applyFont="1" applyFill="1" applyBorder="1" applyAlignment="1" applyProtection="1">
      <alignment vertical="center"/>
      <protection locked="0"/>
    </xf>
    <xf numFmtId="1" fontId="7" fillId="8" borderId="19" xfId="1" applyNumberFormat="1" applyFont="1" applyFill="1" applyBorder="1" applyAlignment="1" applyProtection="1">
      <alignment vertical="center"/>
      <protection locked="0"/>
    </xf>
    <xf numFmtId="1" fontId="7" fillId="8" borderId="27" xfId="1" applyNumberFormat="1" applyFont="1" applyFill="1" applyBorder="1" applyAlignment="1" applyProtection="1">
      <alignment vertical="center"/>
      <protection locked="0"/>
    </xf>
    <xf numFmtId="0" fontId="7" fillId="3" borderId="16" xfId="1" applyFont="1" applyFill="1" applyBorder="1" applyAlignment="1">
      <alignment horizontal="left" vertical="center" wrapText="1"/>
    </xf>
    <xf numFmtId="0" fontId="7" fillId="3" borderId="33" xfId="1" applyFont="1" applyFill="1" applyBorder="1" applyAlignment="1">
      <alignment horizontal="left" vertical="center" wrapText="1"/>
    </xf>
    <xf numFmtId="1" fontId="7" fillId="0" borderId="33" xfId="1" applyNumberFormat="1" applyFont="1" applyBorder="1" applyAlignment="1">
      <alignment horizontal="right" vertical="center"/>
    </xf>
    <xf numFmtId="1" fontId="7" fillId="8" borderId="34" xfId="1" applyNumberFormat="1" applyFont="1" applyFill="1" applyBorder="1" applyAlignment="1" applyProtection="1">
      <alignment vertical="center"/>
      <protection locked="0"/>
    </xf>
    <xf numFmtId="1" fontId="7" fillId="8" borderId="35" xfId="1" applyNumberFormat="1" applyFont="1" applyFill="1" applyBorder="1" applyAlignment="1" applyProtection="1">
      <alignment vertical="center"/>
      <protection locked="0"/>
    </xf>
    <xf numFmtId="1" fontId="7" fillId="8" borderId="36" xfId="1" applyNumberFormat="1" applyFont="1" applyFill="1" applyBorder="1" applyAlignment="1" applyProtection="1">
      <alignment vertical="center"/>
      <protection locked="0"/>
    </xf>
    <xf numFmtId="164" fontId="7" fillId="3" borderId="3" xfId="2" applyNumberFormat="1" applyFont="1" applyFill="1" applyBorder="1" applyAlignment="1" applyProtection="1">
      <alignment horizontal="center" vertical="center"/>
    </xf>
    <xf numFmtId="1" fontId="7" fillId="0" borderId="3" xfId="1" applyNumberFormat="1" applyFont="1" applyBorder="1" applyAlignment="1">
      <alignment horizontal="right" vertical="center" wrapText="1"/>
    </xf>
    <xf numFmtId="1" fontId="7" fillId="0" borderId="11" xfId="1" applyNumberFormat="1" applyFont="1" applyBorder="1" applyAlignment="1">
      <alignment horizontal="right" vertical="center" wrapText="1"/>
    </xf>
    <xf numFmtId="1" fontId="7" fillId="0" borderId="12" xfId="1" applyNumberFormat="1" applyFont="1" applyBorder="1" applyAlignment="1">
      <alignment horizontal="right" vertical="center" wrapText="1"/>
    </xf>
    <xf numFmtId="1" fontId="7" fillId="0" borderId="30" xfId="1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164" fontId="7" fillId="0" borderId="11" xfId="2" applyNumberFormat="1" applyFont="1" applyBorder="1" applyAlignment="1" applyProtection="1">
      <alignment horizontal="center" vertical="center" wrapText="1"/>
    </xf>
    <xf numFmtId="164" fontId="7" fillId="0" borderId="11" xfId="2" applyNumberFormat="1" applyFont="1" applyBorder="1" applyAlignment="1" applyProtection="1">
      <alignment horizontal="center" vertical="center"/>
    </xf>
    <xf numFmtId="164" fontId="7" fillId="0" borderId="30" xfId="2" applyNumberFormat="1" applyFont="1" applyBorder="1" applyAlignment="1" applyProtection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horizontal="center" vertical="center" wrapText="1"/>
    </xf>
    <xf numFmtId="0" fontId="7" fillId="0" borderId="23" xfId="1" applyFont="1" applyBorder="1" applyAlignment="1">
      <alignment horizontal="left" vertical="center" wrapText="1"/>
    </xf>
    <xf numFmtId="166" fontId="7" fillId="3" borderId="23" xfId="2" applyNumberFormat="1" applyFont="1" applyFill="1" applyBorder="1" applyAlignment="1" applyProtection="1">
      <alignment vertical="center"/>
    </xf>
    <xf numFmtId="1" fontId="7" fillId="4" borderId="32" xfId="0" applyNumberFormat="1" applyFont="1" applyFill="1" applyBorder="1" applyAlignment="1" applyProtection="1">
      <alignment vertical="center"/>
      <protection locked="0"/>
    </xf>
    <xf numFmtId="1" fontId="7" fillId="0" borderId="0" xfId="0" applyNumberFormat="1" applyFont="1" applyAlignment="1">
      <alignment vertical="center"/>
    </xf>
    <xf numFmtId="0" fontId="7" fillId="9" borderId="0" xfId="0" applyFont="1" applyFill="1" applyAlignment="1">
      <alignment vertical="center"/>
    </xf>
    <xf numFmtId="0" fontId="7" fillId="3" borderId="10" xfId="1" applyFont="1" applyFill="1" applyBorder="1" applyAlignment="1">
      <alignment horizontal="left" vertical="center" wrapText="1"/>
    </xf>
    <xf numFmtId="166" fontId="7" fillId="3" borderId="10" xfId="2" applyNumberFormat="1" applyFont="1" applyFill="1" applyBorder="1" applyAlignment="1" applyProtection="1">
      <alignment horizontal="right" vertical="center"/>
    </xf>
    <xf numFmtId="1" fontId="7" fillId="4" borderId="39" xfId="0" applyNumberFormat="1" applyFont="1" applyFill="1" applyBorder="1" applyAlignment="1" applyProtection="1">
      <alignment vertical="center"/>
      <protection locked="0"/>
    </xf>
    <xf numFmtId="1" fontId="7" fillId="4" borderId="40" xfId="0" applyNumberFormat="1" applyFont="1" applyFill="1" applyBorder="1" applyAlignment="1" applyProtection="1">
      <alignment vertical="center"/>
      <protection locked="0"/>
    </xf>
    <xf numFmtId="1" fontId="7" fillId="4" borderId="41" xfId="0" applyNumberFormat="1" applyFont="1" applyFill="1" applyBorder="1" applyAlignment="1" applyProtection="1">
      <alignment vertical="center"/>
      <protection locked="0"/>
    </xf>
    <xf numFmtId="1" fontId="7" fillId="4" borderId="42" xfId="0" applyNumberFormat="1" applyFont="1" applyFill="1" applyBorder="1" applyAlignment="1" applyProtection="1">
      <alignment vertical="center"/>
      <protection locked="0"/>
    </xf>
    <xf numFmtId="1" fontId="7" fillId="4" borderId="15" xfId="0" applyNumberFormat="1" applyFont="1" applyFill="1" applyBorder="1" applyAlignment="1" applyProtection="1">
      <alignment vertical="center"/>
      <protection locked="0"/>
    </xf>
    <xf numFmtId="1" fontId="7" fillId="4" borderId="10" xfId="0" applyNumberFormat="1" applyFont="1" applyFill="1" applyBorder="1" applyAlignment="1" applyProtection="1">
      <alignment vertical="center"/>
      <protection locked="0"/>
    </xf>
    <xf numFmtId="164" fontId="7" fillId="0" borderId="30" xfId="2" applyNumberFormat="1" applyFont="1" applyBorder="1" applyAlignment="1" applyProtection="1">
      <alignment horizontal="center" vertical="center"/>
    </xf>
    <xf numFmtId="1" fontId="7" fillId="0" borderId="30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" fontId="7" fillId="0" borderId="39" xfId="0" applyNumberFormat="1" applyFont="1" applyBorder="1" applyAlignment="1">
      <alignment horizontal="center" vertical="center"/>
    </xf>
    <xf numFmtId="1" fontId="7" fillId="0" borderId="48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49" xfId="0" applyNumberFormat="1" applyFont="1" applyBorder="1" applyAlignment="1">
      <alignment vertical="center"/>
    </xf>
    <xf numFmtId="1" fontId="7" fillId="10" borderId="21" xfId="4" applyNumberFormat="1" applyFont="1" applyBorder="1" applyAlignment="1" applyProtection="1">
      <alignment vertical="center"/>
      <protection locked="0"/>
    </xf>
    <xf numFmtId="1" fontId="7" fillId="10" borderId="22" xfId="4" applyNumberFormat="1" applyFont="1" applyBorder="1" applyAlignment="1" applyProtection="1">
      <alignment vertical="center"/>
      <protection locked="0"/>
    </xf>
    <xf numFmtId="1" fontId="7" fillId="0" borderId="51" xfId="0" applyNumberFormat="1" applyFont="1" applyBorder="1" applyAlignment="1">
      <alignment vertical="center"/>
    </xf>
    <xf numFmtId="1" fontId="7" fillId="4" borderId="52" xfId="0" applyNumberFormat="1" applyFont="1" applyFill="1" applyBorder="1" applyAlignment="1" applyProtection="1">
      <alignment vertical="center"/>
      <protection locked="0"/>
    </xf>
    <xf numFmtId="1" fontId="7" fillId="4" borderId="53" xfId="0" applyNumberFormat="1" applyFont="1" applyFill="1" applyBorder="1" applyAlignment="1" applyProtection="1">
      <alignment vertical="center"/>
      <protection locked="0"/>
    </xf>
    <xf numFmtId="1" fontId="7" fillId="4" borderId="54" xfId="0" applyNumberFormat="1" applyFont="1" applyFill="1" applyBorder="1" applyAlignment="1" applyProtection="1">
      <alignment vertical="center"/>
      <protection locked="0"/>
    </xf>
    <xf numFmtId="1" fontId="7" fillId="4" borderId="55" xfId="0" applyNumberFormat="1" applyFont="1" applyFill="1" applyBorder="1" applyAlignment="1" applyProtection="1">
      <alignment vertical="center"/>
      <protection locked="0"/>
    </xf>
    <xf numFmtId="1" fontId="7" fillId="4" borderId="56" xfId="0" applyNumberFormat="1" applyFont="1" applyFill="1" applyBorder="1" applyAlignment="1" applyProtection="1">
      <alignment vertical="center"/>
      <protection locked="0"/>
    </xf>
    <xf numFmtId="1" fontId="7" fillId="11" borderId="19" xfId="0" applyNumberFormat="1" applyFont="1" applyFill="1" applyBorder="1" applyAlignment="1">
      <alignment vertical="center"/>
    </xf>
    <xf numFmtId="1" fontId="7" fillId="11" borderId="27" xfId="0" applyNumberFormat="1" applyFont="1" applyFill="1" applyBorder="1" applyAlignment="1">
      <alignment vertical="center"/>
    </xf>
    <xf numFmtId="1" fontId="7" fillId="0" borderId="51" xfId="0" applyNumberFormat="1" applyFont="1" applyBorder="1"/>
    <xf numFmtId="0" fontId="10" fillId="0" borderId="0" xfId="0" applyFont="1"/>
    <xf numFmtId="1" fontId="7" fillId="0" borderId="44" xfId="0" applyNumberFormat="1" applyFont="1" applyBorder="1"/>
    <xf numFmtId="1" fontId="7" fillId="11" borderId="18" xfId="0" applyNumberFormat="1" applyFont="1" applyFill="1" applyBorder="1" applyAlignment="1">
      <alignment vertical="center"/>
    </xf>
    <xf numFmtId="1" fontId="7" fillId="10" borderId="19" xfId="4" applyNumberFormat="1" applyFont="1" applyBorder="1" applyAlignment="1" applyProtection="1">
      <alignment vertical="center"/>
      <protection locked="0"/>
    </xf>
    <xf numFmtId="1" fontId="7" fillId="10" borderId="18" xfId="4" applyNumberFormat="1" applyFont="1" applyBorder="1" applyAlignment="1" applyProtection="1">
      <alignment vertical="center"/>
      <protection locked="0"/>
    </xf>
    <xf numFmtId="1" fontId="7" fillId="0" borderId="51" xfId="0" applyNumberFormat="1" applyFont="1" applyBorder="1" applyAlignment="1">
      <alignment vertical="center" wrapText="1"/>
    </xf>
    <xf numFmtId="1" fontId="7" fillId="4" borderId="57" xfId="0" applyNumberFormat="1" applyFont="1" applyFill="1" applyBorder="1" applyAlignment="1" applyProtection="1">
      <alignment vertical="center"/>
      <protection locked="0"/>
    </xf>
    <xf numFmtId="1" fontId="7" fillId="0" borderId="51" xfId="0" applyNumberFormat="1" applyFont="1" applyBorder="1" applyAlignment="1">
      <alignment wrapText="1"/>
    </xf>
    <xf numFmtId="1" fontId="7" fillId="0" borderId="44" xfId="0" applyNumberFormat="1" applyFont="1" applyBorder="1" applyAlignment="1">
      <alignment vertical="center"/>
    </xf>
    <xf numFmtId="1" fontId="7" fillId="4" borderId="34" xfId="0" applyNumberFormat="1" applyFont="1" applyFill="1" applyBorder="1" applyAlignment="1" applyProtection="1">
      <alignment vertical="center"/>
      <protection locked="0"/>
    </xf>
    <xf numFmtId="1" fontId="7" fillId="4" borderId="35" xfId="0" applyNumberFormat="1" applyFont="1" applyFill="1" applyBorder="1" applyAlignment="1" applyProtection="1">
      <alignment vertical="center"/>
      <protection locked="0"/>
    </xf>
    <xf numFmtId="1" fontId="7" fillId="4" borderId="36" xfId="0" applyNumberFormat="1" applyFont="1" applyFill="1" applyBorder="1" applyAlignment="1" applyProtection="1">
      <alignment vertical="center"/>
      <protection locked="0"/>
    </xf>
    <xf numFmtId="164" fontId="7" fillId="0" borderId="58" xfId="2" applyNumberFormat="1" applyFont="1" applyBorder="1" applyAlignment="1" applyProtection="1">
      <alignment horizontal="center" vertical="center" wrapText="1"/>
    </xf>
    <xf numFmtId="166" fontId="7" fillId="0" borderId="3" xfId="5" applyNumberFormat="1" applyFont="1" applyFill="1" applyBorder="1" applyAlignment="1" applyProtection="1">
      <alignment horizontal="right" vertical="center"/>
    </xf>
    <xf numFmtId="166" fontId="7" fillId="0" borderId="11" xfId="5" applyNumberFormat="1" applyFont="1" applyFill="1" applyBorder="1" applyAlignment="1" applyProtection="1">
      <alignment horizontal="right" vertical="center"/>
    </xf>
    <xf numFmtId="166" fontId="7" fillId="0" borderId="12" xfId="5" applyNumberFormat="1" applyFont="1" applyFill="1" applyBorder="1" applyAlignment="1" applyProtection="1">
      <alignment horizontal="right" vertical="center"/>
    </xf>
    <xf numFmtId="166" fontId="7" fillId="0" borderId="59" xfId="5" applyNumberFormat="1" applyFont="1" applyFill="1" applyBorder="1" applyAlignment="1" applyProtection="1">
      <alignment horizontal="right" vertical="center"/>
    </xf>
    <xf numFmtId="166" fontId="7" fillId="0" borderId="60" xfId="5" applyNumberFormat="1" applyFont="1" applyFill="1" applyBorder="1" applyAlignment="1" applyProtection="1">
      <alignment horizontal="right" vertical="center"/>
    </xf>
    <xf numFmtId="166" fontId="7" fillId="0" borderId="61" xfId="5" applyNumberFormat="1" applyFont="1" applyFill="1" applyBorder="1" applyAlignment="1" applyProtection="1">
      <alignment horizontal="right" vertical="center"/>
    </xf>
    <xf numFmtId="1" fontId="7" fillId="0" borderId="59" xfId="0" applyNumberFormat="1" applyFont="1" applyBorder="1" applyAlignment="1">
      <alignment horizontal="center" vertical="center"/>
    </xf>
    <xf numFmtId="1" fontId="7" fillId="0" borderId="60" xfId="0" applyNumberFormat="1" applyFont="1" applyBorder="1" applyAlignment="1">
      <alignment horizontal="center" vertical="center"/>
    </xf>
    <xf numFmtId="1" fontId="7" fillId="0" borderId="75" xfId="0" applyNumberFormat="1" applyFont="1" applyBorder="1" applyAlignment="1">
      <alignment horizontal="center" vertical="center" wrapText="1"/>
    </xf>
    <xf numFmtId="1" fontId="7" fillId="0" borderId="64" xfId="0" applyNumberFormat="1" applyFont="1" applyBorder="1" applyAlignment="1">
      <alignment horizontal="center" vertical="center" wrapText="1"/>
    </xf>
    <xf numFmtId="1" fontId="7" fillId="0" borderId="67" xfId="0" applyNumberFormat="1" applyFont="1" applyBorder="1" applyAlignment="1">
      <alignment horizontal="center" vertical="center" wrapText="1"/>
    </xf>
    <xf numFmtId="164" fontId="7" fillId="0" borderId="76" xfId="2" applyNumberFormat="1" applyFont="1" applyBorder="1" applyAlignment="1" applyProtection="1">
      <alignment horizontal="center" vertical="center" wrapText="1"/>
    </xf>
    <xf numFmtId="164" fontId="7" fillId="0" borderId="67" xfId="2" applyNumberFormat="1" applyFont="1" applyBorder="1" applyAlignment="1" applyProtection="1">
      <alignment horizontal="center" vertical="center" wrapText="1"/>
    </xf>
    <xf numFmtId="1" fontId="7" fillId="0" borderId="63" xfId="0" applyNumberFormat="1" applyFont="1" applyBorder="1" applyAlignment="1">
      <alignment vertical="center"/>
    </xf>
    <xf numFmtId="1" fontId="7" fillId="0" borderId="64" xfId="0" applyNumberFormat="1" applyFont="1" applyBorder="1" applyAlignment="1">
      <alignment vertical="center"/>
    </xf>
    <xf numFmtId="1" fontId="7" fillId="0" borderId="11" xfId="0" applyNumberFormat="1" applyFont="1" applyBorder="1" applyAlignment="1">
      <alignment horizontal="right" vertical="center"/>
    </xf>
    <xf numFmtId="1" fontId="7" fillId="0" borderId="69" xfId="0" applyNumberFormat="1" applyFont="1" applyBorder="1" applyAlignment="1">
      <alignment horizontal="right" vertical="center"/>
    </xf>
    <xf numFmtId="1" fontId="7" fillId="0" borderId="64" xfId="0" applyNumberFormat="1" applyFont="1" applyBorder="1" applyAlignment="1">
      <alignment horizontal="right" vertical="center"/>
    </xf>
    <xf numFmtId="1" fontId="7" fillId="0" borderId="80" xfId="0" applyNumberFormat="1" applyFont="1" applyBorder="1" applyAlignment="1">
      <alignment vertical="center" wrapText="1"/>
    </xf>
    <xf numFmtId="1" fontId="7" fillId="0" borderId="23" xfId="0" applyNumberFormat="1" applyFont="1" applyBorder="1" applyAlignment="1">
      <alignment vertical="center"/>
    </xf>
    <xf numFmtId="1" fontId="7" fillId="0" borderId="53" xfId="0" applyNumberFormat="1" applyFont="1" applyBorder="1" applyAlignment="1">
      <alignment horizontal="right" vertical="center" wrapText="1"/>
    </xf>
    <xf numFmtId="1" fontId="7" fillId="11" borderId="20" xfId="0" applyNumberFormat="1" applyFont="1" applyFill="1" applyBorder="1" applyAlignment="1">
      <alignment horizontal="right" vertical="center"/>
    </xf>
    <xf numFmtId="1" fontId="7" fillId="11" borderId="32" xfId="0" applyNumberFormat="1" applyFont="1" applyFill="1" applyBorder="1" applyAlignment="1">
      <alignment vertical="center"/>
    </xf>
    <xf numFmtId="1" fontId="7" fillId="4" borderId="81" xfId="0" applyNumberFormat="1" applyFont="1" applyFill="1" applyBorder="1" applyAlignment="1" applyProtection="1">
      <alignment vertical="center"/>
      <protection locked="0"/>
    </xf>
    <xf numFmtId="1" fontId="7" fillId="4" borderId="82" xfId="0" applyNumberFormat="1" applyFont="1" applyFill="1" applyBorder="1" applyAlignment="1" applyProtection="1">
      <alignment vertical="center"/>
      <protection locked="0"/>
    </xf>
    <xf numFmtId="1" fontId="7" fillId="0" borderId="45" xfId="0" applyNumberFormat="1" applyFont="1" applyBorder="1" applyAlignment="1">
      <alignment vertical="center" wrapText="1"/>
    </xf>
    <xf numFmtId="1" fontId="7" fillId="0" borderId="18" xfId="0" applyNumberFormat="1" applyFont="1" applyBorder="1" applyAlignment="1">
      <alignment horizontal="right" vertical="center" wrapText="1"/>
    </xf>
    <xf numFmtId="1" fontId="7" fillId="0" borderId="26" xfId="0" applyNumberFormat="1" applyFont="1" applyBorder="1" applyAlignment="1">
      <alignment horizontal="right" vertical="center"/>
    </xf>
    <xf numFmtId="1" fontId="7" fillId="0" borderId="29" xfId="0" applyNumberFormat="1" applyFont="1" applyBorder="1" applyAlignment="1">
      <alignment horizontal="right" vertical="center"/>
    </xf>
    <xf numFmtId="1" fontId="7" fillId="4" borderId="51" xfId="0" applyNumberFormat="1" applyFont="1" applyFill="1" applyBorder="1" applyAlignment="1" applyProtection="1">
      <alignment vertical="center"/>
      <protection locked="0"/>
    </xf>
    <xf numFmtId="1" fontId="7" fillId="4" borderId="83" xfId="0" applyNumberFormat="1" applyFont="1" applyFill="1" applyBorder="1" applyAlignment="1" applyProtection="1">
      <alignment vertical="center"/>
      <protection locked="0"/>
    </xf>
    <xf numFmtId="1" fontId="7" fillId="0" borderId="10" xfId="0" applyNumberFormat="1" applyFont="1" applyBorder="1" applyAlignment="1">
      <alignment vertical="center" wrapText="1"/>
    </xf>
    <xf numFmtId="1" fontId="7" fillId="0" borderId="33" xfId="0" applyNumberFormat="1" applyFont="1" applyBorder="1" applyAlignment="1">
      <alignment vertical="center"/>
    </xf>
    <xf numFmtId="1" fontId="7" fillId="0" borderId="39" xfId="0" applyNumberFormat="1" applyFont="1" applyBorder="1" applyAlignment="1">
      <alignment horizontal="right" vertical="center"/>
    </xf>
    <xf numFmtId="1" fontId="7" fillId="0" borderId="78" xfId="0" applyNumberFormat="1" applyFont="1" applyBorder="1" applyAlignment="1">
      <alignment horizontal="right" vertical="center"/>
    </xf>
    <xf numFmtId="1" fontId="7" fillId="0" borderId="15" xfId="0" applyNumberFormat="1" applyFont="1" applyBorder="1" applyAlignment="1">
      <alignment horizontal="right" vertical="center"/>
    </xf>
    <xf numFmtId="1" fontId="7" fillId="11" borderId="34" xfId="0" applyNumberFormat="1" applyFont="1" applyFill="1" applyBorder="1" applyAlignment="1">
      <alignment vertical="center"/>
    </xf>
    <xf numFmtId="1" fontId="7" fillId="11" borderId="84" xfId="0" applyNumberFormat="1" applyFont="1" applyFill="1" applyBorder="1" applyAlignment="1">
      <alignment vertical="center"/>
    </xf>
    <xf numFmtId="1" fontId="7" fillId="4" borderId="84" xfId="0" applyNumberFormat="1" applyFont="1" applyFill="1" applyBorder="1" applyAlignment="1" applyProtection="1">
      <alignment vertical="center"/>
      <protection locked="0"/>
    </xf>
    <xf numFmtId="1" fontId="7" fillId="11" borderId="85" xfId="0" applyNumberFormat="1" applyFont="1" applyFill="1" applyBorder="1" applyAlignment="1">
      <alignment vertical="center"/>
    </xf>
    <xf numFmtId="1" fontId="7" fillId="4" borderId="86" xfId="0" applyNumberFormat="1" applyFont="1" applyFill="1" applyBorder="1" applyAlignment="1" applyProtection="1">
      <alignment vertical="center"/>
      <protection locked="0"/>
    </xf>
    <xf numFmtId="1" fontId="7" fillId="4" borderId="87" xfId="0" applyNumberFormat="1" applyFont="1" applyFill="1" applyBorder="1" applyAlignment="1" applyProtection="1">
      <alignment vertical="center"/>
      <protection locked="0"/>
    </xf>
    <xf numFmtId="1" fontId="7" fillId="4" borderId="88" xfId="0" applyNumberFormat="1" applyFont="1" applyFill="1" applyBorder="1" applyAlignment="1" applyProtection="1">
      <alignment vertical="center"/>
      <protection locked="0"/>
    </xf>
    <xf numFmtId="1" fontId="7" fillId="0" borderId="24" xfId="0" applyNumberFormat="1" applyFont="1" applyBorder="1" applyAlignment="1">
      <alignment vertical="center"/>
    </xf>
    <xf numFmtId="1" fontId="7" fillId="0" borderId="53" xfId="0" applyNumberFormat="1" applyFont="1" applyBorder="1" applyAlignment="1">
      <alignment horizontal="right" vertical="center"/>
    </xf>
    <xf numFmtId="1" fontId="7" fillId="0" borderId="82" xfId="0" applyNumberFormat="1" applyFont="1" applyBorder="1" applyAlignment="1">
      <alignment horizontal="right" vertical="center"/>
    </xf>
    <xf numFmtId="1" fontId="7" fillId="0" borderId="24" xfId="0" applyNumberFormat="1" applyFont="1" applyBorder="1" applyAlignment="1">
      <alignment horizontal="right" vertical="center"/>
    </xf>
    <xf numFmtId="1" fontId="7" fillId="4" borderId="49" xfId="0" applyNumberFormat="1" applyFont="1" applyFill="1" applyBorder="1" applyAlignment="1" applyProtection="1">
      <alignment vertical="center"/>
      <protection locked="0"/>
    </xf>
    <xf numFmtId="1" fontId="7" fillId="0" borderId="29" xfId="0" applyNumberFormat="1" applyFont="1" applyBorder="1" applyAlignment="1">
      <alignment vertical="center"/>
    </xf>
    <xf numFmtId="1" fontId="7" fillId="0" borderId="18" xfId="0" applyNumberFormat="1" applyFont="1" applyBorder="1" applyAlignment="1">
      <alignment horizontal="right" vertical="center"/>
    </xf>
    <xf numFmtId="1" fontId="7" fillId="0" borderId="51" xfId="0" applyNumberFormat="1" applyFont="1" applyBorder="1" applyAlignment="1">
      <alignment vertical="center" shrinkToFit="1"/>
    </xf>
    <xf numFmtId="1" fontId="7" fillId="0" borderId="29" xfId="0" applyNumberFormat="1" applyFont="1" applyBorder="1" applyAlignment="1">
      <alignment vertical="center" shrinkToFit="1"/>
    </xf>
    <xf numFmtId="1" fontId="7" fillId="0" borderId="18" xfId="0" applyNumberFormat="1" applyFont="1" applyBorder="1" applyAlignment="1">
      <alignment horizontal="right" vertical="center" shrinkToFit="1"/>
    </xf>
    <xf numFmtId="1" fontId="7" fillId="0" borderId="26" xfId="0" applyNumberFormat="1" applyFont="1" applyBorder="1" applyAlignment="1">
      <alignment horizontal="right" vertical="center" shrinkToFit="1"/>
    </xf>
    <xf numFmtId="1" fontId="7" fillId="0" borderId="89" xfId="0" applyNumberFormat="1" applyFont="1" applyBorder="1" applyAlignment="1">
      <alignment vertical="center"/>
    </xf>
    <xf numFmtId="1" fontId="7" fillId="0" borderId="84" xfId="0" applyNumberFormat="1" applyFont="1" applyBorder="1" applyAlignment="1">
      <alignment vertical="center"/>
    </xf>
    <xf numFmtId="1" fontId="7" fillId="0" borderId="34" xfId="0" applyNumberFormat="1" applyFont="1" applyBorder="1" applyAlignment="1">
      <alignment horizontal="right" vertical="center"/>
    </xf>
    <xf numFmtId="1" fontId="7" fillId="0" borderId="88" xfId="0" applyNumberFormat="1" applyFont="1" applyBorder="1" applyAlignment="1">
      <alignment horizontal="right" vertical="center"/>
    </xf>
    <xf numFmtId="1" fontId="7" fillId="0" borderId="84" xfId="0" applyNumberFormat="1" applyFont="1" applyBorder="1" applyAlignment="1">
      <alignment horizontal="right" vertical="center"/>
    </xf>
    <xf numFmtId="1" fontId="7" fillId="4" borderId="89" xfId="0" applyNumberFormat="1" applyFont="1" applyFill="1" applyBorder="1" applyAlignment="1" applyProtection="1">
      <alignment vertical="center"/>
      <protection locked="0"/>
    </xf>
    <xf numFmtId="1" fontId="7" fillId="0" borderId="39" xfId="0" applyNumberFormat="1" applyFont="1" applyBorder="1" applyAlignment="1">
      <alignment horizontal="right" vertical="center" wrapText="1"/>
    </xf>
    <xf numFmtId="1" fontId="7" fillId="0" borderId="78" xfId="0" applyNumberFormat="1" applyFont="1" applyBorder="1" applyAlignment="1">
      <alignment horizontal="right" vertical="center" wrapText="1"/>
    </xf>
    <xf numFmtId="1" fontId="7" fillId="0" borderId="39" xfId="0" applyNumberFormat="1" applyFont="1" applyBorder="1" applyAlignment="1">
      <alignment vertical="center"/>
    </xf>
    <xf numFmtId="1" fontId="7" fillId="0" borderId="15" xfId="0" applyNumberFormat="1" applyFont="1" applyBorder="1" applyAlignment="1">
      <alignment vertical="center"/>
    </xf>
    <xf numFmtId="1" fontId="7" fillId="0" borderId="11" xfId="0" applyNumberFormat="1" applyFont="1" applyBorder="1" applyAlignment="1">
      <alignment vertical="center"/>
    </xf>
    <xf numFmtId="1" fontId="7" fillId="0" borderId="14" xfId="0" applyNumberFormat="1" applyFont="1" applyBorder="1" applyAlignment="1">
      <alignment vertical="center"/>
    </xf>
    <xf numFmtId="1" fontId="7" fillId="0" borderId="58" xfId="0" applyNumberFormat="1" applyFont="1" applyBorder="1" applyAlignment="1">
      <alignment vertical="center"/>
    </xf>
    <xf numFmtId="1" fontId="7" fillId="0" borderId="79" xfId="0" applyNumberFormat="1" applyFont="1" applyBorder="1" applyAlignment="1">
      <alignment vertical="center"/>
    </xf>
    <xf numFmtId="1" fontId="7" fillId="0" borderId="76" xfId="0" applyNumberFormat="1" applyFont="1" applyBorder="1" applyAlignment="1">
      <alignment vertical="center"/>
    </xf>
    <xf numFmtId="1" fontId="7" fillId="0" borderId="42" xfId="0" applyNumberFormat="1" applyFont="1" applyBorder="1" applyAlignment="1">
      <alignment vertical="center"/>
    </xf>
    <xf numFmtId="1" fontId="7" fillId="0" borderId="78" xfId="0" applyNumberFormat="1" applyFont="1" applyBorder="1" applyAlignment="1">
      <alignment vertical="center"/>
    </xf>
    <xf numFmtId="1" fontId="7" fillId="0" borderId="40" xfId="0" applyNumberFormat="1" applyFont="1" applyBorder="1" applyAlignment="1">
      <alignment vertical="center"/>
    </xf>
    <xf numFmtId="0" fontId="4" fillId="0" borderId="0" xfId="1" applyFont="1" applyAlignment="1">
      <alignment horizontal="left" vertical="center" wrapText="1"/>
    </xf>
    <xf numFmtId="1" fontId="7" fillId="0" borderId="62" xfId="0" applyNumberFormat="1" applyFont="1" applyBorder="1" applyAlignment="1">
      <alignment horizontal="center" vertical="center" wrapText="1"/>
    </xf>
    <xf numFmtId="1" fontId="7" fillId="0" borderId="79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right" vertical="center"/>
    </xf>
    <xf numFmtId="1" fontId="7" fillId="4" borderId="91" xfId="0" applyNumberFormat="1" applyFont="1" applyFill="1" applyBorder="1" applyAlignment="1" applyProtection="1">
      <alignment vertical="center"/>
      <protection locked="0"/>
    </xf>
    <xf numFmtId="1" fontId="7" fillId="4" borderId="92" xfId="0" applyNumberFormat="1" applyFont="1" applyFill="1" applyBorder="1" applyAlignment="1" applyProtection="1">
      <alignment vertical="center"/>
      <protection locked="0"/>
    </xf>
    <xf numFmtId="1" fontId="7" fillId="0" borderId="58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right" vertical="center" wrapText="1"/>
    </xf>
    <xf numFmtId="1" fontId="7" fillId="0" borderId="62" xfId="0" applyNumberFormat="1" applyFont="1" applyBorder="1" applyAlignment="1">
      <alignment horizontal="right" vertical="center" wrapText="1"/>
    </xf>
    <xf numFmtId="1" fontId="7" fillId="0" borderId="14" xfId="0" applyNumberFormat="1" applyFont="1" applyBorder="1" applyAlignment="1">
      <alignment horizontal="right" vertical="center"/>
    </xf>
    <xf numFmtId="1" fontId="7" fillId="0" borderId="12" xfId="0" applyNumberFormat="1" applyFont="1" applyBorder="1" applyAlignment="1">
      <alignment horizontal="right" vertical="center"/>
    </xf>
    <xf numFmtId="1" fontId="7" fillId="0" borderId="79" xfId="0" applyNumberFormat="1" applyFont="1" applyBorder="1" applyAlignment="1">
      <alignment horizontal="right" vertical="center"/>
    </xf>
    <xf numFmtId="1" fontId="7" fillId="0" borderId="48" xfId="0" applyNumberFormat="1" applyFont="1" applyBorder="1" applyAlignment="1">
      <alignment horizontal="right" vertical="center"/>
    </xf>
    <xf numFmtId="1" fontId="7" fillId="0" borderId="60" xfId="0" applyNumberFormat="1" applyFont="1" applyBorder="1" applyAlignment="1">
      <alignment horizontal="right" vertical="center"/>
    </xf>
    <xf numFmtId="1" fontId="7" fillId="0" borderId="2" xfId="0" applyNumberFormat="1" applyFont="1" applyBorder="1" applyAlignment="1">
      <alignment horizontal="center" vertical="center" wrapText="1"/>
    </xf>
    <xf numFmtId="1" fontId="7" fillId="4" borderId="93" xfId="0" applyNumberFormat="1" applyFont="1" applyFill="1" applyBorder="1" applyAlignment="1" applyProtection="1">
      <alignment vertical="center"/>
      <protection locked="0"/>
    </xf>
    <xf numFmtId="1" fontId="7" fillId="0" borderId="59" xfId="0" applyNumberFormat="1" applyFont="1" applyBorder="1" applyAlignment="1">
      <alignment horizontal="center" vertical="center" wrapText="1"/>
    </xf>
    <xf numFmtId="1" fontId="7" fillId="0" borderId="96" xfId="0" applyNumberFormat="1" applyFont="1" applyBorder="1" applyAlignment="1">
      <alignment horizontal="center" vertical="center"/>
    </xf>
    <xf numFmtId="164" fontId="7" fillId="0" borderId="61" xfId="2" applyNumberFormat="1" applyFont="1" applyBorder="1" applyAlignment="1" applyProtection="1">
      <alignment horizontal="center" vertical="center"/>
    </xf>
    <xf numFmtId="1" fontId="7" fillId="0" borderId="97" xfId="0" applyNumberFormat="1" applyFont="1" applyBorder="1" applyAlignment="1">
      <alignment vertical="center" wrapText="1"/>
    </xf>
    <xf numFmtId="1" fontId="7" fillId="2" borderId="23" xfId="0" applyNumberFormat="1" applyFont="1" applyFill="1" applyBorder="1" applyAlignment="1">
      <alignment horizontal="right" vertical="center"/>
    </xf>
    <xf numFmtId="1" fontId="7" fillId="8" borderId="18" xfId="0" applyNumberFormat="1" applyFont="1" applyFill="1" applyBorder="1" applyAlignment="1" applyProtection="1">
      <alignment vertical="center"/>
      <protection locked="0"/>
    </xf>
    <xf numFmtId="1" fontId="7" fillId="8" borderId="19" xfId="0" applyNumberFormat="1" applyFont="1" applyFill="1" applyBorder="1" applyAlignment="1" applyProtection="1">
      <alignment vertical="center"/>
      <protection locked="0"/>
    </xf>
    <xf numFmtId="1" fontId="7" fillId="8" borderId="93" xfId="0" applyNumberFormat="1" applyFont="1" applyFill="1" applyBorder="1" applyAlignment="1" applyProtection="1">
      <alignment vertical="center"/>
      <protection locked="0"/>
    </xf>
    <xf numFmtId="1" fontId="7" fillId="8" borderId="81" xfId="0" applyNumberFormat="1" applyFont="1" applyFill="1" applyBorder="1" applyAlignment="1" applyProtection="1">
      <alignment vertical="center"/>
      <protection locked="0"/>
    </xf>
    <xf numFmtId="1" fontId="7" fillId="8" borderId="98" xfId="0" applyNumberFormat="1" applyFont="1" applyFill="1" applyBorder="1" applyAlignment="1" applyProtection="1">
      <alignment vertical="center"/>
      <protection locked="0"/>
    </xf>
    <xf numFmtId="1" fontId="7" fillId="8" borderId="99" xfId="0" applyNumberFormat="1" applyFont="1" applyFill="1" applyBorder="1" applyAlignment="1" applyProtection="1">
      <alignment vertical="center"/>
      <protection locked="0"/>
    </xf>
    <xf numFmtId="1" fontId="7" fillId="8" borderId="16" xfId="0" applyNumberFormat="1" applyFont="1" applyFill="1" applyBorder="1" applyAlignment="1" applyProtection="1">
      <alignment vertical="center"/>
      <protection locked="0"/>
    </xf>
    <xf numFmtId="1" fontId="7" fillId="8" borderId="29" xfId="0" applyNumberFormat="1" applyFont="1" applyFill="1" applyBorder="1" applyAlignment="1" applyProtection="1">
      <alignment vertical="center"/>
      <protection locked="0"/>
    </xf>
    <xf numFmtId="1" fontId="7" fillId="0" borderId="93" xfId="0" applyNumberFormat="1" applyFont="1" applyBorder="1" applyAlignment="1">
      <alignment vertical="center" wrapText="1"/>
    </xf>
    <xf numFmtId="1" fontId="7" fillId="2" borderId="16" xfId="0" applyNumberFormat="1" applyFont="1" applyFill="1" applyBorder="1" applyAlignment="1">
      <alignment horizontal="right" vertical="center"/>
    </xf>
    <xf numFmtId="1" fontId="7" fillId="8" borderId="83" xfId="0" applyNumberFormat="1" applyFont="1" applyFill="1" applyBorder="1" applyAlignment="1" applyProtection="1">
      <alignment vertical="center"/>
      <protection locked="0"/>
    </xf>
    <xf numFmtId="1" fontId="7" fillId="8" borderId="28" xfId="0" applyNumberFormat="1" applyFont="1" applyFill="1" applyBorder="1" applyAlignment="1" applyProtection="1">
      <alignment vertical="center"/>
      <protection locked="0"/>
    </xf>
    <xf numFmtId="1" fontId="7" fillId="0" borderId="84" xfId="0" applyNumberFormat="1" applyFont="1" applyBorder="1" applyAlignment="1">
      <alignment vertical="center" wrapText="1"/>
    </xf>
    <xf numFmtId="1" fontId="7" fillId="2" borderId="10" xfId="0" applyNumberFormat="1" applyFont="1" applyFill="1" applyBorder="1" applyAlignment="1">
      <alignment horizontal="right" vertical="center"/>
    </xf>
    <xf numFmtId="1" fontId="7" fillId="8" borderId="39" xfId="0" applyNumberFormat="1" applyFont="1" applyFill="1" applyBorder="1" applyAlignment="1" applyProtection="1">
      <alignment vertical="center"/>
      <protection locked="0"/>
    </xf>
    <xf numFmtId="1" fontId="7" fillId="8" borderId="40" xfId="0" applyNumberFormat="1" applyFont="1" applyFill="1" applyBorder="1" applyAlignment="1" applyProtection="1">
      <alignment vertical="center"/>
      <protection locked="0"/>
    </xf>
    <xf numFmtId="1" fontId="7" fillId="8" borderId="2" xfId="0" applyNumberFormat="1" applyFont="1" applyFill="1" applyBorder="1" applyAlignment="1" applyProtection="1">
      <alignment vertical="center"/>
      <protection locked="0"/>
    </xf>
    <xf numFmtId="1" fontId="7" fillId="8" borderId="77" xfId="0" applyNumberFormat="1" applyFont="1" applyFill="1" applyBorder="1" applyAlignment="1" applyProtection="1">
      <alignment vertical="center"/>
      <protection locked="0"/>
    </xf>
    <xf numFmtId="1" fontId="7" fillId="8" borderId="42" xfId="0" applyNumberFormat="1" applyFont="1" applyFill="1" applyBorder="1" applyAlignment="1" applyProtection="1">
      <alignment vertical="center"/>
      <protection locked="0"/>
    </xf>
    <xf numFmtId="1" fontId="7" fillId="8" borderId="38" xfId="0" applyNumberFormat="1" applyFont="1" applyFill="1" applyBorder="1" applyAlignment="1" applyProtection="1">
      <alignment vertical="center"/>
      <protection locked="0"/>
    </xf>
    <xf numFmtId="1" fontId="7" fillId="8" borderId="10" xfId="0" applyNumberFormat="1" applyFont="1" applyFill="1" applyBorder="1" applyAlignment="1" applyProtection="1">
      <alignment vertical="center"/>
      <protection locked="0"/>
    </xf>
    <xf numFmtId="1" fontId="7" fillId="8" borderId="15" xfId="0" applyNumberFormat="1" applyFont="1" applyFill="1" applyBorder="1" applyAlignment="1" applyProtection="1">
      <alignment vertical="center"/>
      <protection locked="0"/>
    </xf>
    <xf numFmtId="1" fontId="7" fillId="0" borderId="60" xfId="0" applyNumberFormat="1" applyFont="1" applyBorder="1" applyAlignment="1">
      <alignment horizontal="center" vertical="center" wrapText="1"/>
    </xf>
    <xf numFmtId="1" fontId="7" fillId="0" borderId="96" xfId="0" applyNumberFormat="1" applyFont="1" applyBorder="1" applyAlignment="1">
      <alignment horizontal="center" vertical="center" wrapText="1"/>
    </xf>
    <xf numFmtId="1" fontId="7" fillId="0" borderId="101" xfId="0" applyNumberFormat="1" applyFont="1" applyBorder="1" applyAlignment="1">
      <alignment vertical="center" wrapText="1"/>
    </xf>
    <xf numFmtId="1" fontId="7" fillId="2" borderId="32" xfId="7" applyNumberFormat="1" applyFont="1" applyFill="1" applyBorder="1" applyAlignment="1">
      <alignment horizontal="right" vertical="center"/>
    </xf>
    <xf numFmtId="1" fontId="7" fillId="2" borderId="21" xfId="7" applyNumberFormat="1" applyFont="1" applyFill="1" applyBorder="1" applyAlignment="1">
      <alignment horizontal="right" vertical="center"/>
    </xf>
    <xf numFmtId="1" fontId="7" fillId="2" borderId="25" xfId="7" applyNumberFormat="1" applyFont="1" applyFill="1" applyBorder="1" applyAlignment="1">
      <alignment horizontal="right" vertical="center"/>
    </xf>
    <xf numFmtId="1" fontId="7" fillId="8" borderId="32" xfId="0" applyNumberFormat="1" applyFont="1" applyFill="1" applyBorder="1" applyAlignment="1" applyProtection="1">
      <alignment vertical="center"/>
      <protection locked="0"/>
    </xf>
    <xf numFmtId="1" fontId="7" fillId="8" borderId="22" xfId="0" applyNumberFormat="1" applyFont="1" applyFill="1" applyBorder="1" applyAlignment="1" applyProtection="1">
      <alignment vertical="center"/>
      <protection locked="0"/>
    </xf>
    <xf numFmtId="1" fontId="7" fillId="8" borderId="21" xfId="0" applyNumberFormat="1" applyFont="1" applyFill="1" applyBorder="1" applyAlignment="1" applyProtection="1">
      <alignment vertical="center"/>
      <protection locked="0"/>
    </xf>
    <xf numFmtId="1" fontId="7" fillId="2" borderId="18" xfId="7" applyNumberFormat="1" applyFont="1" applyFill="1" applyBorder="1" applyAlignment="1">
      <alignment horizontal="right" vertical="center"/>
    </xf>
    <xf numFmtId="1" fontId="7" fillId="2" borderId="19" xfId="7" applyNumberFormat="1" applyFont="1" applyFill="1" applyBorder="1" applyAlignment="1">
      <alignment horizontal="right" vertical="center"/>
    </xf>
    <xf numFmtId="1" fontId="7" fillId="2" borderId="29" xfId="7" applyNumberFormat="1" applyFont="1" applyFill="1" applyBorder="1" applyAlignment="1">
      <alignment horizontal="right" vertical="center"/>
    </xf>
    <xf numFmtId="1" fontId="7" fillId="8" borderId="26" xfId="0" applyNumberFormat="1" applyFont="1" applyFill="1" applyBorder="1" applyAlignment="1" applyProtection="1">
      <alignment vertical="center"/>
      <protection locked="0"/>
    </xf>
    <xf numFmtId="1" fontId="7" fillId="8" borderId="105" xfId="0" applyNumberFormat="1" applyFont="1" applyFill="1" applyBorder="1" applyAlignment="1" applyProtection="1">
      <alignment vertical="center"/>
      <protection locked="0"/>
    </xf>
    <xf numFmtId="1" fontId="7" fillId="8" borderId="27" xfId="0" applyNumberFormat="1" applyFont="1" applyFill="1" applyBorder="1" applyAlignment="1" applyProtection="1">
      <alignment vertical="center"/>
      <protection locked="0"/>
    </xf>
    <xf numFmtId="1" fontId="7" fillId="0" borderId="33" xfId="0" applyNumberFormat="1" applyFont="1" applyBorder="1" applyAlignment="1">
      <alignment vertical="center" wrapText="1"/>
    </xf>
    <xf numFmtId="1" fontId="7" fillId="2" borderId="34" xfId="7" applyNumberFormat="1" applyFont="1" applyFill="1" applyBorder="1" applyAlignment="1">
      <alignment horizontal="right" vertical="center"/>
    </xf>
    <xf numFmtId="1" fontId="7" fillId="2" borderId="35" xfId="7" applyNumberFormat="1" applyFont="1" applyFill="1" applyBorder="1" applyAlignment="1">
      <alignment horizontal="right" vertical="center"/>
    </xf>
    <xf numFmtId="1" fontId="7" fillId="2" borderId="84" xfId="7" applyNumberFormat="1" applyFont="1" applyFill="1" applyBorder="1" applyAlignment="1">
      <alignment horizontal="right" vertical="center"/>
    </xf>
    <xf numFmtId="1" fontId="7" fillId="8" borderId="34" xfId="0" applyNumberFormat="1" applyFont="1" applyFill="1" applyBorder="1" applyAlignment="1" applyProtection="1">
      <alignment vertical="center"/>
      <protection locked="0"/>
    </xf>
    <xf numFmtId="1" fontId="7" fillId="8" borderId="84" xfId="0" applyNumberFormat="1" applyFont="1" applyFill="1" applyBorder="1" applyAlignment="1" applyProtection="1">
      <alignment vertical="center"/>
      <protection locked="0"/>
    </xf>
    <xf numFmtId="1" fontId="7" fillId="8" borderId="88" xfId="0" applyNumberFormat="1" applyFont="1" applyFill="1" applyBorder="1" applyAlignment="1" applyProtection="1">
      <alignment vertical="center"/>
      <protection locked="0"/>
    </xf>
    <xf numFmtId="1" fontId="7" fillId="8" borderId="106" xfId="0" applyNumberFormat="1" applyFont="1" applyFill="1" applyBorder="1" applyAlignment="1" applyProtection="1">
      <alignment vertical="center"/>
      <protection locked="0"/>
    </xf>
    <xf numFmtId="1" fontId="7" fillId="8" borderId="36" xfId="0" applyNumberFormat="1" applyFont="1" applyFill="1" applyBorder="1" applyAlignment="1" applyProtection="1">
      <alignment vertical="center"/>
      <protection locked="0"/>
    </xf>
    <xf numFmtId="1" fontId="7" fillId="8" borderId="86" xfId="0" applyNumberFormat="1" applyFont="1" applyFill="1" applyBorder="1" applyAlignment="1" applyProtection="1">
      <alignment vertical="center"/>
      <protection locked="0"/>
    </xf>
    <xf numFmtId="1" fontId="7" fillId="8" borderId="35" xfId="0" applyNumberFormat="1" applyFont="1" applyFill="1" applyBorder="1" applyAlignment="1" applyProtection="1">
      <alignment vertical="center"/>
      <protection locked="0"/>
    </xf>
    <xf numFmtId="1" fontId="7" fillId="0" borderId="1" xfId="0" applyNumberFormat="1" applyFont="1" applyBorder="1" applyAlignment="1">
      <alignment horizontal="center" vertical="center"/>
    </xf>
    <xf numFmtId="1" fontId="7" fillId="0" borderId="39" xfId="7" applyNumberFormat="1" applyFont="1" applyFill="1" applyBorder="1" applyAlignment="1">
      <alignment horizontal="right" vertical="center"/>
    </xf>
    <xf numFmtId="1" fontId="7" fillId="0" borderId="40" xfId="7" applyNumberFormat="1" applyFont="1" applyFill="1" applyBorder="1" applyAlignment="1">
      <alignment horizontal="right" vertical="center"/>
    </xf>
    <xf numFmtId="1" fontId="7" fillId="0" borderId="15" xfId="7" applyNumberFormat="1" applyFont="1" applyFill="1" applyBorder="1" applyAlignment="1">
      <alignment horizontal="right" vertical="center"/>
    </xf>
    <xf numFmtId="1" fontId="7" fillId="0" borderId="15" xfId="0" applyNumberFormat="1" applyFont="1" applyBorder="1" applyAlignment="1">
      <alignment horizontal="right" vertical="center" wrapText="1"/>
    </xf>
    <xf numFmtId="1" fontId="7" fillId="0" borderId="107" xfId="0" applyNumberFormat="1" applyFont="1" applyBorder="1" applyAlignment="1">
      <alignment horizontal="right" vertical="center" wrapText="1"/>
    </xf>
    <xf numFmtId="1" fontId="7" fillId="0" borderId="41" xfId="0" applyNumberFormat="1" applyFont="1" applyBorder="1" applyAlignment="1">
      <alignment horizontal="right" vertical="center" wrapText="1"/>
    </xf>
    <xf numFmtId="1" fontId="7" fillId="0" borderId="2" xfId="0" applyNumberFormat="1" applyFont="1" applyBorder="1" applyAlignment="1">
      <alignment horizontal="right" vertical="center" wrapText="1"/>
    </xf>
    <xf numFmtId="1" fontId="7" fillId="0" borderId="40" xfId="0" applyNumberFormat="1" applyFont="1" applyBorder="1" applyAlignment="1">
      <alignment horizontal="right" vertical="center" wrapText="1"/>
    </xf>
    <xf numFmtId="1" fontId="7" fillId="0" borderId="77" xfId="0" applyNumberFormat="1" applyFont="1" applyBorder="1" applyAlignment="1">
      <alignment horizontal="right" vertical="center" wrapText="1"/>
    </xf>
    <xf numFmtId="1" fontId="7" fillId="0" borderId="49" xfId="0" applyNumberFormat="1" applyFont="1" applyBorder="1" applyAlignment="1">
      <alignment vertical="center" wrapText="1"/>
    </xf>
    <xf numFmtId="1" fontId="7" fillId="2" borderId="53" xfId="7" applyNumberFormat="1" applyFont="1" applyFill="1" applyBorder="1" applyAlignment="1">
      <alignment horizontal="right" vertical="center"/>
    </xf>
    <xf numFmtId="1" fontId="7" fillId="2" borderId="55" xfId="7" applyNumberFormat="1" applyFont="1" applyFill="1" applyBorder="1" applyAlignment="1">
      <alignment horizontal="right" vertical="center"/>
    </xf>
    <xf numFmtId="1" fontId="7" fillId="2" borderId="24" xfId="7" applyNumberFormat="1" applyFont="1" applyFill="1" applyBorder="1" applyAlignment="1">
      <alignment horizontal="right" vertical="center"/>
    </xf>
    <xf numFmtId="1" fontId="7" fillId="8" borderId="53" xfId="0" applyNumberFormat="1" applyFont="1" applyFill="1" applyBorder="1" applyAlignment="1" applyProtection="1">
      <alignment vertical="center"/>
      <protection locked="0"/>
    </xf>
    <xf numFmtId="1" fontId="7" fillId="8" borderId="24" xfId="0" applyNumberFormat="1" applyFont="1" applyFill="1" applyBorder="1" applyAlignment="1" applyProtection="1">
      <alignment vertical="center"/>
      <protection locked="0"/>
    </xf>
    <xf numFmtId="1" fontId="7" fillId="8" borderId="82" xfId="0" applyNumberFormat="1" applyFont="1" applyFill="1" applyBorder="1" applyAlignment="1" applyProtection="1">
      <alignment vertical="center"/>
      <protection locked="0"/>
    </xf>
    <xf numFmtId="1" fontId="7" fillId="8" borderId="108" xfId="0" applyNumberFormat="1" applyFont="1" applyFill="1" applyBorder="1" applyAlignment="1" applyProtection="1">
      <alignment vertical="center"/>
      <protection locked="0"/>
    </xf>
    <xf numFmtId="1" fontId="7" fillId="8" borderId="54" xfId="0" applyNumberFormat="1" applyFont="1" applyFill="1" applyBorder="1" applyAlignment="1" applyProtection="1">
      <alignment vertical="center"/>
      <protection locked="0"/>
    </xf>
    <xf numFmtId="1" fontId="7" fillId="8" borderId="55" xfId="0" applyNumberFormat="1" applyFont="1" applyFill="1" applyBorder="1" applyAlignment="1" applyProtection="1">
      <alignment vertical="center"/>
      <protection locked="0"/>
    </xf>
    <xf numFmtId="1" fontId="7" fillId="0" borderId="89" xfId="0" applyNumberFormat="1" applyFont="1" applyBorder="1" applyAlignment="1">
      <alignment vertical="center" wrapText="1"/>
    </xf>
    <xf numFmtId="0" fontId="4" fillId="0" borderId="0" xfId="0" applyFont="1" applyAlignment="1">
      <alignment vertical="center"/>
    </xf>
    <xf numFmtId="1" fontId="7" fillId="0" borderId="114" xfId="0" applyNumberFormat="1" applyFont="1" applyBorder="1" applyAlignment="1">
      <alignment horizontal="center" vertical="center" wrapText="1"/>
    </xf>
    <xf numFmtId="1" fontId="7" fillId="0" borderId="112" xfId="0" applyNumberFormat="1" applyFont="1" applyBorder="1" applyAlignment="1">
      <alignment horizontal="center" vertical="center" wrapText="1"/>
    </xf>
    <xf numFmtId="1" fontId="7" fillId="0" borderId="113" xfId="0" applyNumberFormat="1" applyFont="1" applyBorder="1" applyAlignment="1">
      <alignment horizontal="center" vertical="center" wrapText="1"/>
    </xf>
    <xf numFmtId="1" fontId="7" fillId="2" borderId="116" xfId="7" applyNumberFormat="1" applyFont="1" applyFill="1" applyBorder="1" applyAlignment="1">
      <alignment horizontal="right" vertical="center"/>
    </xf>
    <xf numFmtId="1" fontId="7" fillId="4" borderId="104" xfId="0" applyNumberFormat="1" applyFont="1" applyFill="1" applyBorder="1" applyAlignment="1" applyProtection="1">
      <alignment vertical="center"/>
      <protection locked="0"/>
    </xf>
    <xf numFmtId="1" fontId="7" fillId="0" borderId="16" xfId="0" applyNumberFormat="1" applyFont="1" applyBorder="1" applyAlignment="1">
      <alignment horizontal="left" vertical="center"/>
    </xf>
    <xf numFmtId="1" fontId="7" fillId="2" borderId="117" xfId="7" applyNumberFormat="1" applyFont="1" applyFill="1" applyBorder="1" applyAlignment="1">
      <alignment horizontal="right" vertical="center"/>
    </xf>
    <xf numFmtId="1" fontId="7" fillId="0" borderId="16" xfId="0" applyNumberFormat="1" applyFont="1" applyBorder="1" applyAlignment="1">
      <alignment vertical="center"/>
    </xf>
    <xf numFmtId="1" fontId="7" fillId="2" borderId="118" xfId="7" applyNumberFormat="1" applyFont="1" applyFill="1" applyBorder="1" applyAlignment="1">
      <alignment horizontal="right" vertical="center"/>
    </xf>
    <xf numFmtId="1" fontId="7" fillId="0" borderId="125" xfId="0" applyNumberFormat="1" applyFont="1" applyBorder="1" applyAlignment="1">
      <alignment horizontal="center" vertical="center" wrapText="1"/>
    </xf>
    <xf numFmtId="1" fontId="7" fillId="0" borderId="128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left" vertical="center" wrapText="1"/>
    </xf>
    <xf numFmtId="1" fontId="7" fillId="4" borderId="103" xfId="0" applyNumberFormat="1" applyFont="1" applyFill="1" applyBorder="1" applyAlignment="1" applyProtection="1">
      <alignment vertical="center"/>
      <protection locked="0"/>
    </xf>
    <xf numFmtId="1" fontId="7" fillId="4" borderId="129" xfId="0" applyNumberFormat="1" applyFont="1" applyFill="1" applyBorder="1" applyAlignment="1" applyProtection="1">
      <alignment vertical="center"/>
      <protection locked="0"/>
    </xf>
    <xf numFmtId="1" fontId="7" fillId="4" borderId="105" xfId="0" applyNumberFormat="1" applyFont="1" applyFill="1" applyBorder="1" applyAlignment="1" applyProtection="1">
      <alignment vertical="center"/>
      <protection locked="0"/>
    </xf>
    <xf numFmtId="1" fontId="7" fillId="4" borderId="99" xfId="0" applyNumberFormat="1" applyFont="1" applyFill="1" applyBorder="1" applyAlignment="1" applyProtection="1">
      <alignment vertical="center"/>
      <protection locked="0"/>
    </xf>
    <xf numFmtId="1" fontId="7" fillId="4" borderId="108" xfId="0" applyNumberFormat="1" applyFont="1" applyFill="1" applyBorder="1" applyAlignment="1" applyProtection="1">
      <alignment vertical="center"/>
      <protection locked="0"/>
    </xf>
    <xf numFmtId="1" fontId="7" fillId="0" borderId="10" xfId="0" applyNumberFormat="1" applyFont="1" applyBorder="1" applyAlignment="1">
      <alignment horizontal="left" vertical="center" wrapText="1"/>
    </xf>
    <xf numFmtId="1" fontId="7" fillId="7" borderId="34" xfId="7" applyNumberFormat="1" applyFont="1" applyFill="1" applyBorder="1" applyAlignment="1">
      <alignment horizontal="right" vertical="center"/>
    </xf>
    <xf numFmtId="1" fontId="7" fillId="7" borderId="35" xfId="7" applyNumberFormat="1" applyFont="1" applyFill="1" applyBorder="1" applyAlignment="1">
      <alignment horizontal="right" vertical="center"/>
    </xf>
    <xf numFmtId="1" fontId="7" fillId="7" borderId="84" xfId="7" applyNumberFormat="1" applyFont="1" applyFill="1" applyBorder="1" applyAlignment="1">
      <alignment horizontal="right" vertical="center"/>
    </xf>
    <xf numFmtId="1" fontId="7" fillId="7" borderId="39" xfId="0" applyNumberFormat="1" applyFont="1" applyFill="1" applyBorder="1" applyAlignment="1">
      <alignment vertical="center"/>
    </xf>
    <xf numFmtId="1" fontId="7" fillId="7" borderId="41" xfId="0" applyNumberFormat="1" applyFont="1" applyFill="1" applyBorder="1" applyAlignment="1">
      <alignment vertical="center"/>
    </xf>
    <xf numFmtId="1" fontId="7" fillId="7" borderId="107" xfId="0" applyNumberFormat="1" applyFont="1" applyFill="1" applyBorder="1" applyAlignment="1">
      <alignment vertical="center"/>
    </xf>
    <xf numFmtId="1" fontId="7" fillId="4" borderId="38" xfId="0" applyNumberFormat="1" applyFont="1" applyFill="1" applyBorder="1" applyAlignment="1" applyProtection="1">
      <alignment vertical="center"/>
      <protection locked="0"/>
    </xf>
    <xf numFmtId="1" fontId="7" fillId="7" borderId="15" xfId="0" applyNumberFormat="1" applyFont="1" applyFill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7" borderId="21" xfId="0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7" borderId="19" xfId="0" applyFont="1" applyFill="1" applyBorder="1" applyAlignment="1">
      <alignment vertical="center"/>
    </xf>
    <xf numFmtId="1" fontId="7" fillId="0" borderId="33" xfId="0" applyNumberFormat="1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/>
    </xf>
    <xf numFmtId="1" fontId="7" fillId="0" borderId="10" xfId="0" applyNumberFormat="1" applyFont="1" applyBorder="1" applyAlignment="1">
      <alignment vertical="center"/>
    </xf>
    <xf numFmtId="0" fontId="7" fillId="7" borderId="40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horizontal="right" vertical="center"/>
    </xf>
    <xf numFmtId="0" fontId="7" fillId="8" borderId="32" xfId="0" applyFont="1" applyFill="1" applyBorder="1" applyAlignment="1" applyProtection="1">
      <alignment horizontal="justify" vertical="center"/>
      <protection locked="0"/>
    </xf>
    <xf numFmtId="0" fontId="7" fillId="8" borderId="25" xfId="0" applyFont="1" applyFill="1" applyBorder="1" applyAlignment="1" applyProtection="1">
      <alignment horizontal="justify" vertical="center"/>
      <protection locked="0"/>
    </xf>
    <xf numFmtId="0" fontId="7" fillId="0" borderId="10" xfId="0" applyFont="1" applyBorder="1" applyAlignment="1">
      <alignment horizontal="right" vertical="center"/>
    </xf>
    <xf numFmtId="0" fontId="7" fillId="8" borderId="39" xfId="0" applyFont="1" applyFill="1" applyBorder="1" applyAlignment="1" applyProtection="1">
      <alignment horizontal="justify" vertical="center"/>
      <protection locked="0"/>
    </xf>
    <xf numFmtId="0" fontId="7" fillId="8" borderId="15" xfId="0" applyFont="1" applyFill="1" applyBorder="1" applyAlignment="1" applyProtection="1">
      <alignment horizontal="justify" vertical="center"/>
      <protection locked="0"/>
    </xf>
    <xf numFmtId="0" fontId="4" fillId="3" borderId="0" xfId="0" applyFont="1" applyFill="1" applyAlignment="1">
      <alignment vertical="center"/>
    </xf>
    <xf numFmtId="1" fontId="7" fillId="3" borderId="11" xfId="0" applyNumberFormat="1" applyFont="1" applyFill="1" applyBorder="1" applyAlignment="1">
      <alignment horizontal="center" vertical="center" wrapText="1"/>
    </xf>
    <xf numFmtId="1" fontId="7" fillId="3" borderId="12" xfId="0" applyNumberFormat="1" applyFont="1" applyFill="1" applyBorder="1" applyAlignment="1">
      <alignment horizontal="center" vertical="center" wrapText="1"/>
    </xf>
    <xf numFmtId="1" fontId="7" fillId="3" borderId="128" xfId="0" applyNumberFormat="1" applyFont="1" applyFill="1" applyBorder="1" applyAlignment="1">
      <alignment horizontal="center" vertical="center" wrapText="1"/>
    </xf>
    <xf numFmtId="1" fontId="7" fillId="3" borderId="124" xfId="0" applyNumberFormat="1" applyFont="1" applyFill="1" applyBorder="1" applyAlignment="1">
      <alignment horizontal="center" vertical="center" wrapText="1"/>
    </xf>
    <xf numFmtId="0" fontId="7" fillId="3" borderId="130" xfId="0" applyFont="1" applyFill="1" applyBorder="1" applyAlignment="1">
      <alignment horizontal="center" vertical="center" wrapText="1"/>
    </xf>
    <xf numFmtId="1" fontId="7" fillId="3" borderId="14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17" xfId="0" applyNumberFormat="1" applyFont="1" applyBorder="1" applyAlignment="1">
      <alignment vertical="center"/>
    </xf>
    <xf numFmtId="0" fontId="7" fillId="7" borderId="24" xfId="0" applyFont="1" applyFill="1" applyBorder="1" applyAlignment="1">
      <alignment vertical="center"/>
    </xf>
    <xf numFmtId="0" fontId="7" fillId="7" borderId="84" xfId="0" applyFont="1" applyFill="1" applyBorder="1" applyAlignment="1">
      <alignment vertical="center"/>
    </xf>
    <xf numFmtId="1" fontId="7" fillId="3" borderId="111" xfId="0" applyNumberFormat="1" applyFont="1" applyFill="1" applyBorder="1" applyAlignment="1">
      <alignment horizontal="center" vertical="center" wrapText="1"/>
    </xf>
    <xf numFmtId="1" fontId="7" fillId="3" borderId="125" xfId="0" applyNumberFormat="1" applyFont="1" applyFill="1" applyBorder="1" applyAlignment="1">
      <alignment horizontal="center" vertical="center" wrapText="1"/>
    </xf>
    <xf numFmtId="1" fontId="7" fillId="0" borderId="23" xfId="0" applyNumberFormat="1" applyFont="1" applyBorder="1" applyAlignment="1">
      <alignment horizontal="left" vertical="center"/>
    </xf>
    <xf numFmtId="0" fontId="7" fillId="7" borderId="32" xfId="0" applyFont="1" applyFill="1" applyBorder="1" applyAlignment="1">
      <alignment vertical="center"/>
    </xf>
    <xf numFmtId="0" fontId="7" fillId="7" borderId="25" xfId="0" applyFont="1" applyFill="1" applyBorder="1" applyAlignment="1">
      <alignment vertical="center"/>
    </xf>
    <xf numFmtId="0" fontId="7" fillId="7" borderId="29" xfId="0" applyFont="1" applyFill="1" applyBorder="1" applyAlignment="1">
      <alignment vertical="center"/>
    </xf>
    <xf numFmtId="0" fontId="7" fillId="7" borderId="55" xfId="0" applyFont="1" applyFill="1" applyBorder="1" applyAlignment="1">
      <alignment vertical="center"/>
    </xf>
    <xf numFmtId="0" fontId="7" fillId="7" borderId="53" xfId="0" applyFont="1" applyFill="1" applyBorder="1" applyAlignment="1">
      <alignment vertical="center"/>
    </xf>
    <xf numFmtId="0" fontId="7" fillId="0" borderId="33" xfId="0" applyFont="1" applyBorder="1" applyAlignment="1">
      <alignment horizontal="left" vertical="center" wrapText="1"/>
    </xf>
    <xf numFmtId="0" fontId="7" fillId="7" borderId="34" xfId="0" applyFont="1" applyFill="1" applyBorder="1" applyAlignment="1">
      <alignment vertical="center"/>
    </xf>
    <xf numFmtId="0" fontId="7" fillId="7" borderId="88" xfId="0" applyFont="1" applyFill="1" applyBorder="1" applyAlignment="1">
      <alignment vertical="center"/>
    </xf>
    <xf numFmtId="0" fontId="7" fillId="7" borderId="35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96" xfId="0" applyFont="1" applyFill="1" applyBorder="1" applyAlignment="1">
      <alignment horizontal="center" vertical="center" wrapText="1"/>
    </xf>
    <xf numFmtId="1" fontId="7" fillId="3" borderId="16" xfId="0" applyNumberFormat="1" applyFont="1" applyFill="1" applyBorder="1" applyAlignment="1">
      <alignment vertical="center"/>
    </xf>
    <xf numFmtId="1" fontId="7" fillId="3" borderId="23" xfId="0" applyNumberFormat="1" applyFont="1" applyFill="1" applyBorder="1" applyAlignment="1">
      <alignment horizontal="right" vertical="center" wrapText="1"/>
    </xf>
    <xf numFmtId="1" fontId="7" fillId="3" borderId="16" xfId="0" applyNumberFormat="1" applyFont="1" applyFill="1" applyBorder="1" applyAlignment="1">
      <alignment horizontal="right" vertical="center" wrapText="1"/>
    </xf>
    <xf numFmtId="1" fontId="7" fillId="3" borderId="33" xfId="0" applyNumberFormat="1" applyFont="1" applyFill="1" applyBorder="1" applyAlignment="1">
      <alignment vertical="center"/>
    </xf>
    <xf numFmtId="1" fontId="7" fillId="4" borderId="33" xfId="0" applyNumberFormat="1" applyFont="1" applyFill="1" applyBorder="1" applyAlignment="1" applyProtection="1">
      <alignment vertical="center"/>
      <protection locked="0"/>
    </xf>
    <xf numFmtId="1" fontId="7" fillId="3" borderId="10" xfId="0" applyNumberFormat="1" applyFont="1" applyFill="1" applyBorder="1" applyAlignment="1">
      <alignment horizontal="right" vertical="center" wrapText="1"/>
    </xf>
    <xf numFmtId="1" fontId="7" fillId="4" borderId="106" xfId="0" applyNumberFormat="1" applyFont="1" applyFill="1" applyBorder="1" applyAlignment="1" applyProtection="1">
      <alignment vertical="center"/>
      <protection locked="0"/>
    </xf>
    <xf numFmtId="0" fontId="7" fillId="0" borderId="114" xfId="0" applyFont="1" applyBorder="1" applyAlignment="1">
      <alignment horizontal="center" vertical="center" wrapText="1"/>
    </xf>
    <xf numFmtId="0" fontId="7" fillId="0" borderId="128" xfId="0" applyFont="1" applyBorder="1" applyAlignment="1">
      <alignment horizontal="center" vertical="center" wrapText="1"/>
    </xf>
    <xf numFmtId="1" fontId="7" fillId="0" borderId="23" xfId="0" applyNumberFormat="1" applyFont="1" applyBorder="1" applyAlignment="1">
      <alignment horizontal="right" vertical="center" wrapText="1"/>
    </xf>
    <xf numFmtId="1" fontId="7" fillId="4" borderId="17" xfId="0" applyNumberFormat="1" applyFont="1" applyFill="1" applyBorder="1" applyAlignment="1" applyProtection="1">
      <alignment vertical="center"/>
      <protection locked="0"/>
    </xf>
    <xf numFmtId="1" fontId="7" fillId="0" borderId="10" xfId="0" applyNumberFormat="1" applyFont="1" applyBorder="1" applyAlignment="1">
      <alignment horizontal="right" vertical="center" wrapText="1"/>
    </xf>
    <xf numFmtId="1" fontId="7" fillId="4" borderId="132" xfId="0" applyNumberFormat="1" applyFont="1" applyFill="1" applyBorder="1" applyAlignment="1" applyProtection="1">
      <alignment vertical="center"/>
      <protection locked="0"/>
    </xf>
    <xf numFmtId="1" fontId="7" fillId="3" borderId="128" xfId="0" applyNumberFormat="1" applyFont="1" applyFill="1" applyBorder="1" applyAlignment="1">
      <alignment vertical="center" wrapText="1"/>
    </xf>
    <xf numFmtId="1" fontId="7" fillId="3" borderId="3" xfId="0" applyNumberFormat="1" applyFont="1" applyFill="1" applyBorder="1" applyAlignment="1">
      <alignment vertical="center"/>
    </xf>
    <xf numFmtId="1" fontId="11" fillId="4" borderId="11" xfId="0" applyNumberFormat="1" applyFont="1" applyFill="1" applyBorder="1" applyAlignment="1" applyProtection="1">
      <alignment vertical="center"/>
      <protection locked="0"/>
    </xf>
    <xf numFmtId="1" fontId="11" fillId="4" borderId="12" xfId="0" applyNumberFormat="1" applyFont="1" applyFill="1" applyBorder="1" applyAlignment="1" applyProtection="1">
      <alignment vertical="center"/>
      <protection locked="0"/>
    </xf>
    <xf numFmtId="1" fontId="11" fillId="4" borderId="114" xfId="0" applyNumberFormat="1" applyFont="1" applyFill="1" applyBorder="1" applyAlignment="1" applyProtection="1">
      <alignment vertical="center"/>
      <protection locked="0"/>
    </xf>
    <xf numFmtId="1" fontId="11" fillId="4" borderId="14" xfId="0" applyNumberFormat="1" applyFont="1" applyFill="1" applyBorder="1" applyAlignment="1" applyProtection="1">
      <alignment vertical="center"/>
      <protection locked="0"/>
    </xf>
    <xf numFmtId="1" fontId="7" fillId="0" borderId="11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vertical="center" wrapText="1"/>
    </xf>
    <xf numFmtId="1" fontId="7" fillId="4" borderId="3" xfId="0" applyNumberFormat="1" applyFont="1" applyFill="1" applyBorder="1" applyAlignment="1" applyProtection="1">
      <alignment vertical="center"/>
      <protection locked="0"/>
    </xf>
    <xf numFmtId="1" fontId="7" fillId="4" borderId="114" xfId="0" applyNumberFormat="1" applyFont="1" applyFill="1" applyBorder="1" applyAlignment="1" applyProtection="1">
      <alignment vertical="center"/>
      <protection locked="0"/>
    </xf>
    <xf numFmtId="1" fontId="7" fillId="4" borderId="14" xfId="0" applyNumberFormat="1" applyFont="1" applyFill="1" applyBorder="1" applyAlignment="1" applyProtection="1">
      <alignment vertical="center"/>
      <protection locked="0"/>
    </xf>
    <xf numFmtId="166" fontId="7" fillId="12" borderId="0" xfId="0" applyNumberFormat="1" applyFont="1" applyFill="1" applyAlignment="1">
      <alignment vertical="center"/>
    </xf>
    <xf numFmtId="0" fontId="7" fillId="12" borderId="0" xfId="0" applyFont="1" applyFill="1" applyAlignment="1">
      <alignment vertical="center"/>
    </xf>
    <xf numFmtId="1" fontId="7" fillId="0" borderId="134" xfId="0" applyNumberFormat="1" applyFont="1" applyBorder="1" applyAlignment="1">
      <alignment horizontal="center" vertical="center" wrapText="1"/>
    </xf>
    <xf numFmtId="1" fontId="7" fillId="0" borderId="135" xfId="0" applyNumberFormat="1" applyFont="1" applyBorder="1" applyAlignment="1">
      <alignment horizontal="center" vertical="center" wrapText="1"/>
    </xf>
    <xf numFmtId="164" fontId="7" fillId="0" borderId="135" xfId="2" applyNumberFormat="1" applyFont="1" applyBorder="1" applyAlignment="1" applyProtection="1">
      <alignment horizontal="center" vertical="center" wrapText="1"/>
    </xf>
    <xf numFmtId="1" fontId="7" fillId="0" borderId="134" xfId="0" applyNumberFormat="1" applyFont="1" applyBorder="1" applyAlignment="1">
      <alignment vertical="center"/>
    </xf>
    <xf numFmtId="1" fontId="7" fillId="0" borderId="136" xfId="0" applyNumberFormat="1" applyFont="1" applyBorder="1" applyAlignment="1">
      <alignment horizontal="right" vertical="center"/>
    </xf>
    <xf numFmtId="1" fontId="7" fillId="0" borderId="134" xfId="0" applyNumberFormat="1" applyFont="1" applyBorder="1" applyAlignment="1">
      <alignment horizontal="right" vertical="center"/>
    </xf>
    <xf numFmtId="1" fontId="7" fillId="4" borderId="134" xfId="0" applyNumberFormat="1" applyFont="1" applyFill="1" applyBorder="1" applyAlignment="1" applyProtection="1">
      <alignment vertical="center"/>
      <protection locked="0"/>
    </xf>
    <xf numFmtId="1" fontId="7" fillId="4" borderId="135" xfId="0" applyNumberFormat="1" applyFont="1" applyFill="1" applyBorder="1" applyAlignment="1" applyProtection="1">
      <alignment vertical="center"/>
      <protection locked="0"/>
    </xf>
    <xf numFmtId="1" fontId="7" fillId="4" borderId="138" xfId="0" applyNumberFormat="1" applyFont="1" applyFill="1" applyBorder="1" applyAlignment="1" applyProtection="1">
      <alignment vertical="center"/>
      <protection locked="0"/>
    </xf>
    <xf numFmtId="1" fontId="7" fillId="4" borderId="139" xfId="0" applyNumberFormat="1" applyFont="1" applyFill="1" applyBorder="1" applyAlignment="1" applyProtection="1">
      <alignment vertical="center"/>
      <protection locked="0"/>
    </xf>
    <xf numFmtId="1" fontId="7" fillId="4" borderId="140" xfId="0" applyNumberFormat="1" applyFont="1" applyFill="1" applyBorder="1" applyAlignment="1" applyProtection="1">
      <alignment vertical="center"/>
      <protection locked="0"/>
    </xf>
    <xf numFmtId="1" fontId="7" fillId="11" borderId="138" xfId="0" applyNumberFormat="1" applyFont="1" applyFill="1" applyBorder="1" applyAlignment="1">
      <alignment horizontal="right" vertical="center"/>
    </xf>
    <xf numFmtId="1" fontId="7" fillId="0" borderId="141" xfId="0" applyNumberFormat="1" applyFont="1" applyBorder="1" applyAlignment="1">
      <alignment vertical="center" wrapText="1"/>
    </xf>
    <xf numFmtId="1" fontId="7" fillId="2" borderId="142" xfId="7" applyNumberFormat="1" applyFont="1" applyFill="1" applyBorder="1" applyAlignment="1">
      <alignment horizontal="right" vertical="center"/>
    </xf>
    <xf numFmtId="1" fontId="7" fillId="8" borderId="142" xfId="0" applyNumberFormat="1" applyFont="1" applyFill="1" applyBorder="1" applyAlignment="1" applyProtection="1">
      <alignment vertical="center"/>
      <protection locked="0"/>
    </xf>
    <xf numFmtId="1" fontId="7" fillId="8" borderId="138" xfId="0" applyNumberFormat="1" applyFont="1" applyFill="1" applyBorder="1" applyAlignment="1" applyProtection="1">
      <alignment vertical="center"/>
      <protection locked="0"/>
    </xf>
    <xf numFmtId="1" fontId="7" fillId="0" borderId="143" xfId="0" applyNumberFormat="1" applyFont="1" applyBorder="1" applyAlignment="1">
      <alignment vertical="center"/>
    </xf>
    <xf numFmtId="1" fontId="7" fillId="4" borderId="142" xfId="0" applyNumberFormat="1" applyFont="1" applyFill="1" applyBorder="1" applyAlignment="1" applyProtection="1">
      <alignment vertical="center"/>
      <protection locked="0"/>
    </xf>
    <xf numFmtId="0" fontId="7" fillId="0" borderId="143" xfId="0" applyFont="1" applyBorder="1" applyAlignment="1">
      <alignment horizontal="right" vertical="center"/>
    </xf>
    <xf numFmtId="1" fontId="7" fillId="0" borderId="143" xfId="0" applyNumberFormat="1" applyFont="1" applyBorder="1" applyAlignment="1">
      <alignment horizontal="left" vertical="center"/>
    </xf>
    <xf numFmtId="1" fontId="7" fillId="3" borderId="143" xfId="0" applyNumberFormat="1" applyFont="1" applyFill="1" applyBorder="1" applyAlignment="1">
      <alignment horizontal="right" vertical="center" wrapText="1"/>
    </xf>
    <xf numFmtId="1" fontId="7" fillId="0" borderId="143" xfId="0" applyNumberFormat="1" applyFont="1" applyBorder="1" applyAlignment="1">
      <alignment horizontal="right" vertical="center" wrapText="1"/>
    </xf>
    <xf numFmtId="1" fontId="7" fillId="4" borderId="143" xfId="0" applyNumberFormat="1" applyFont="1" applyFill="1" applyBorder="1" applyAlignment="1" applyProtection="1">
      <alignment vertical="center"/>
      <protection locked="0"/>
    </xf>
    <xf numFmtId="0" fontId="7" fillId="3" borderId="143" xfId="1" applyFont="1" applyFill="1" applyBorder="1" applyAlignment="1">
      <alignment horizontal="left" vertical="center" wrapText="1"/>
    </xf>
    <xf numFmtId="1" fontId="7" fillId="0" borderId="143" xfId="1" applyNumberFormat="1" applyFont="1" applyBorder="1" applyAlignment="1">
      <alignment horizontal="right" vertical="center"/>
    </xf>
    <xf numFmtId="1" fontId="7" fillId="8" borderId="142" xfId="1" applyNumberFormat="1" applyFont="1" applyFill="1" applyBorder="1" applyAlignment="1" applyProtection="1">
      <alignment vertical="center"/>
      <protection locked="0"/>
    </xf>
    <xf numFmtId="0" fontId="7" fillId="0" borderId="143" xfId="1" applyFont="1" applyBorder="1" applyAlignment="1">
      <alignment horizontal="left" vertical="center" wrapText="1"/>
    </xf>
    <xf numFmtId="166" fontId="7" fillId="3" borderId="143" xfId="2" applyNumberFormat="1" applyFont="1" applyFill="1" applyBorder="1" applyAlignment="1" applyProtection="1">
      <alignment vertical="center"/>
    </xf>
    <xf numFmtId="1" fontId="7" fillId="11" borderId="142" xfId="0" applyNumberFormat="1" applyFont="1" applyFill="1" applyBorder="1" applyAlignment="1">
      <alignment vertical="center"/>
    </xf>
    <xf numFmtId="1" fontId="7" fillId="0" borderId="142" xfId="0" applyNumberFormat="1" applyFont="1" applyBorder="1" applyAlignment="1">
      <alignment horizontal="right" vertical="center"/>
    </xf>
    <xf numFmtId="1" fontId="7" fillId="2" borderId="143" xfId="0" applyNumberFormat="1" applyFont="1" applyFill="1" applyBorder="1" applyAlignment="1">
      <alignment horizontal="right" vertical="center"/>
    </xf>
    <xf numFmtId="1" fontId="7" fillId="0" borderId="151" xfId="0" applyNumberFormat="1" applyFont="1" applyBorder="1" applyAlignment="1">
      <alignment horizontal="center" vertical="center" wrapText="1"/>
    </xf>
    <xf numFmtId="1" fontId="7" fillId="0" borderId="151" xfId="0" applyNumberFormat="1" applyFont="1" applyBorder="1" applyAlignment="1">
      <alignment horizontal="center" vertical="center"/>
    </xf>
    <xf numFmtId="164" fontId="7" fillId="0" borderId="150" xfId="2" applyNumberFormat="1" applyFont="1" applyBorder="1" applyAlignment="1" applyProtection="1">
      <alignment horizontal="center" vertical="center"/>
    </xf>
    <xf numFmtId="1" fontId="7" fillId="4" borderId="152" xfId="0" applyNumberFormat="1" applyFont="1" applyFill="1" applyBorder="1" applyAlignment="1" applyProtection="1">
      <alignment vertical="center"/>
      <protection locked="0"/>
    </xf>
    <xf numFmtId="1" fontId="7" fillId="4" borderId="153" xfId="0" applyNumberFormat="1" applyFont="1" applyFill="1" applyBorder="1" applyAlignment="1" applyProtection="1">
      <alignment vertical="center"/>
      <protection locked="0"/>
    </xf>
    <xf numFmtId="1" fontId="7" fillId="4" borderId="154" xfId="0" applyNumberFormat="1" applyFont="1" applyFill="1" applyBorder="1" applyAlignment="1" applyProtection="1">
      <alignment vertical="center"/>
      <protection locked="0"/>
    </xf>
    <xf numFmtId="166" fontId="7" fillId="0" borderId="151" xfId="2" applyNumberFormat="1" applyFont="1" applyBorder="1" applyAlignment="1" applyProtection="1">
      <alignment horizontal="right" vertical="center"/>
    </xf>
    <xf numFmtId="166" fontId="7" fillId="0" borderId="150" xfId="2" applyNumberFormat="1" applyFont="1" applyBorder="1" applyAlignment="1" applyProtection="1">
      <alignment horizontal="right" vertical="center"/>
    </xf>
    <xf numFmtId="166" fontId="7" fillId="0" borderId="155" xfId="2" applyNumberFormat="1" applyFont="1" applyBorder="1" applyAlignment="1" applyProtection="1">
      <alignment horizontal="right" vertical="center"/>
    </xf>
    <xf numFmtId="0" fontId="7" fillId="0" borderId="151" xfId="1" applyFont="1" applyBorder="1" applyAlignment="1">
      <alignment horizontal="center" vertical="center" wrapText="1"/>
    </xf>
    <xf numFmtId="0" fontId="7" fillId="0" borderId="155" xfId="1" applyFont="1" applyBorder="1" applyAlignment="1">
      <alignment horizontal="center" vertical="center" wrapText="1"/>
    </xf>
    <xf numFmtId="1" fontId="7" fillId="0" borderId="151" xfId="1" applyNumberFormat="1" applyFont="1" applyBorder="1" applyAlignment="1">
      <alignment horizontal="right" vertical="center" wrapText="1"/>
    </xf>
    <xf numFmtId="1" fontId="7" fillId="0" borderId="155" xfId="1" applyNumberFormat="1" applyFont="1" applyBorder="1" applyAlignment="1">
      <alignment horizontal="right" vertical="center" wrapText="1"/>
    </xf>
    <xf numFmtId="164" fontId="7" fillId="0" borderId="155" xfId="2" applyNumberFormat="1" applyFont="1" applyBorder="1" applyAlignment="1" applyProtection="1">
      <alignment horizontal="center" vertical="center" wrapText="1"/>
    </xf>
    <xf numFmtId="164" fontId="7" fillId="0" borderId="155" xfId="2" applyNumberFormat="1" applyFont="1" applyBorder="1" applyAlignment="1" applyProtection="1">
      <alignment horizontal="center" vertical="center"/>
    </xf>
    <xf numFmtId="1" fontId="7" fillId="0" borderId="155" xfId="0" applyNumberFormat="1" applyFont="1" applyBorder="1" applyAlignment="1">
      <alignment horizontal="center" vertical="center" wrapText="1"/>
    </xf>
    <xf numFmtId="166" fontId="7" fillId="0" borderId="151" xfId="5" applyNumberFormat="1" applyFont="1" applyFill="1" applyBorder="1" applyAlignment="1" applyProtection="1">
      <alignment horizontal="right" vertical="center"/>
    </xf>
    <xf numFmtId="1" fontId="7" fillId="4" borderId="151" xfId="0" applyNumberFormat="1" applyFont="1" applyFill="1" applyBorder="1" applyAlignment="1" applyProtection="1">
      <alignment vertical="center"/>
      <protection locked="0"/>
    </xf>
    <xf numFmtId="1" fontId="7" fillId="11" borderId="152" xfId="0" applyNumberFormat="1" applyFont="1" applyFill="1" applyBorder="1" applyAlignment="1">
      <alignment horizontal="right" vertical="center"/>
    </xf>
    <xf numFmtId="1" fontId="7" fillId="11" borderId="154" xfId="0" applyNumberFormat="1" applyFont="1" applyFill="1" applyBorder="1" applyAlignment="1">
      <alignment vertical="center"/>
    </xf>
    <xf numFmtId="1" fontId="7" fillId="0" borderId="151" xfId="0" applyNumberFormat="1" applyFont="1" applyBorder="1" applyAlignment="1">
      <alignment horizontal="right" vertical="center"/>
    </xf>
    <xf numFmtId="1" fontId="7" fillId="0" borderId="157" xfId="0" applyNumberFormat="1" applyFont="1" applyBorder="1" applyAlignment="1">
      <alignment vertical="center" wrapText="1"/>
    </xf>
    <xf numFmtId="1" fontId="7" fillId="2" borderId="154" xfId="7" applyNumberFormat="1" applyFont="1" applyFill="1" applyBorder="1" applyAlignment="1">
      <alignment horizontal="right" vertical="center"/>
    </xf>
    <xf numFmtId="1" fontId="7" fillId="8" borderId="154" xfId="0" applyNumberFormat="1" applyFont="1" applyFill="1" applyBorder="1" applyAlignment="1" applyProtection="1">
      <alignment vertical="center"/>
      <protection locked="0"/>
    </xf>
    <xf numFmtId="1" fontId="7" fillId="8" borderId="152" xfId="0" applyNumberFormat="1" applyFont="1" applyFill="1" applyBorder="1" applyAlignment="1" applyProtection="1">
      <alignment vertical="center"/>
      <protection locked="0"/>
    </xf>
    <xf numFmtId="1" fontId="7" fillId="0" borderId="158" xfId="0" applyNumberFormat="1" applyFont="1" applyBorder="1" applyAlignment="1">
      <alignment horizontal="center" vertical="center"/>
    </xf>
    <xf numFmtId="1" fontId="7" fillId="0" borderId="159" xfId="0" applyNumberFormat="1" applyFont="1" applyBorder="1" applyAlignment="1">
      <alignment horizontal="center" vertical="center"/>
    </xf>
    <xf numFmtId="1" fontId="7" fillId="0" borderId="159" xfId="0" applyNumberFormat="1" applyFont="1" applyBorder="1" applyAlignment="1">
      <alignment horizontal="center" vertical="center" wrapText="1"/>
    </xf>
    <xf numFmtId="0" fontId="7" fillId="0" borderId="159" xfId="0" applyFont="1" applyBorder="1" applyAlignment="1">
      <alignment horizontal="center" vertical="center" wrapText="1"/>
    </xf>
    <xf numFmtId="0" fontId="7" fillId="0" borderId="160" xfId="0" applyFont="1" applyBorder="1" applyAlignment="1">
      <alignment horizontal="center" vertical="center"/>
    </xf>
    <xf numFmtId="1" fontId="7" fillId="3" borderId="159" xfId="0" applyNumberFormat="1" applyFont="1" applyFill="1" applyBorder="1" applyAlignment="1">
      <alignment horizontal="center" vertical="center" wrapText="1"/>
    </xf>
    <xf numFmtId="1" fontId="7" fillId="0" borderId="161" xfId="0" applyNumberFormat="1" applyFont="1" applyBorder="1" applyAlignment="1">
      <alignment horizontal="center" vertical="center" wrapText="1"/>
    </xf>
    <xf numFmtId="1" fontId="7" fillId="0" borderId="160" xfId="0" applyNumberFormat="1" applyFont="1" applyBorder="1" applyAlignment="1">
      <alignment horizontal="center" vertical="center" wrapText="1"/>
    </xf>
    <xf numFmtId="1" fontId="7" fillId="0" borderId="162" xfId="0" applyNumberFormat="1" applyFont="1" applyBorder="1" applyAlignment="1">
      <alignment horizontal="center" vertical="center"/>
    </xf>
    <xf numFmtId="164" fontId="7" fillId="0" borderId="160" xfId="2" applyNumberFormat="1" applyFont="1" applyBorder="1" applyAlignment="1" applyProtection="1">
      <alignment horizontal="center" vertical="center" wrapText="1"/>
    </xf>
    <xf numFmtId="164" fontId="7" fillId="0" borderId="158" xfId="2" applyNumberFormat="1" applyFont="1" applyBorder="1" applyAlignment="1" applyProtection="1">
      <alignment horizontal="center" vertical="center"/>
    </xf>
    <xf numFmtId="166" fontId="7" fillId="0" borderId="160" xfId="2" applyNumberFormat="1" applyFont="1" applyBorder="1" applyAlignment="1" applyProtection="1">
      <alignment horizontal="right" vertical="center"/>
    </xf>
    <xf numFmtId="166" fontId="7" fillId="0" borderId="159" xfId="2" applyNumberFormat="1" applyFont="1" applyBorder="1" applyAlignment="1" applyProtection="1">
      <alignment horizontal="right" vertical="center"/>
    </xf>
    <xf numFmtId="166" fontId="7" fillId="0" borderId="161" xfId="2" applyNumberFormat="1" applyFont="1" applyBorder="1" applyAlignment="1" applyProtection="1">
      <alignment horizontal="right" vertical="center"/>
    </xf>
    <xf numFmtId="166" fontId="7" fillId="0" borderId="162" xfId="2" applyNumberFormat="1" applyFont="1" applyBorder="1" applyAlignment="1" applyProtection="1">
      <alignment horizontal="right" vertical="center"/>
    </xf>
    <xf numFmtId="1" fontId="7" fillId="0" borderId="160" xfId="1" applyNumberFormat="1" applyFont="1" applyBorder="1" applyAlignment="1">
      <alignment vertical="center"/>
    </xf>
    <xf numFmtId="1" fontId="7" fillId="0" borderId="160" xfId="1" applyNumberFormat="1" applyFont="1" applyBorder="1" applyAlignment="1">
      <alignment horizontal="center" vertical="center" wrapText="1"/>
    </xf>
    <xf numFmtId="0" fontId="7" fillId="0" borderId="159" xfId="1" applyFont="1" applyBorder="1" applyAlignment="1">
      <alignment horizontal="center" vertical="center" wrapText="1"/>
    </xf>
    <xf numFmtId="164" fontId="7" fillId="3" borderId="160" xfId="2" applyNumberFormat="1" applyFont="1" applyFill="1" applyBorder="1" applyAlignment="1" applyProtection="1">
      <alignment horizontal="center" vertical="center"/>
    </xf>
    <xf numFmtId="1" fontId="7" fillId="0" borderId="160" xfId="1" applyNumberFormat="1" applyFont="1" applyBorder="1" applyAlignment="1">
      <alignment horizontal="right" vertical="center" wrapText="1"/>
    </xf>
    <xf numFmtId="1" fontId="7" fillId="0" borderId="159" xfId="1" applyNumberFormat="1" applyFont="1" applyBorder="1" applyAlignment="1">
      <alignment horizontal="right" vertical="center" wrapText="1"/>
    </xf>
    <xf numFmtId="164" fontId="7" fillId="0" borderId="159" xfId="2" applyNumberFormat="1" applyFont="1" applyBorder="1" applyAlignment="1" applyProtection="1">
      <alignment horizontal="center" vertical="center" wrapText="1"/>
    </xf>
    <xf numFmtId="164" fontId="7" fillId="0" borderId="159" xfId="2" applyNumberFormat="1" applyFont="1" applyBorder="1" applyAlignment="1" applyProtection="1">
      <alignment horizontal="center" vertical="center"/>
    </xf>
    <xf numFmtId="1" fontId="7" fillId="0" borderId="162" xfId="0" applyNumberFormat="1" applyFont="1" applyBorder="1" applyAlignment="1">
      <alignment horizontal="center" vertical="center" wrapText="1"/>
    </xf>
    <xf numFmtId="1" fontId="7" fillId="0" borderId="163" xfId="0" applyNumberFormat="1" applyFont="1" applyBorder="1" applyAlignment="1">
      <alignment horizontal="center" vertical="center" wrapText="1"/>
    </xf>
    <xf numFmtId="164" fontId="7" fillId="0" borderId="164" xfId="2" applyNumberFormat="1" applyFont="1" applyBorder="1" applyAlignment="1" applyProtection="1">
      <alignment horizontal="center" vertical="center" wrapText="1"/>
    </xf>
    <xf numFmtId="166" fontId="7" fillId="0" borderId="160" xfId="5" applyNumberFormat="1" applyFont="1" applyFill="1" applyBorder="1" applyAlignment="1" applyProtection="1">
      <alignment horizontal="right" vertical="center"/>
    </xf>
    <xf numFmtId="166" fontId="7" fillId="0" borderId="159" xfId="5" applyNumberFormat="1" applyFont="1" applyFill="1" applyBorder="1" applyAlignment="1" applyProtection="1">
      <alignment horizontal="right" vertical="center"/>
    </xf>
    <xf numFmtId="166" fontId="7" fillId="0" borderId="165" xfId="5" applyNumberFormat="1" applyFont="1" applyFill="1" applyBorder="1" applyAlignment="1" applyProtection="1">
      <alignment horizontal="right" vertical="center"/>
    </xf>
    <xf numFmtId="166" fontId="7" fillId="0" borderId="166" xfId="5" applyNumberFormat="1" applyFont="1" applyFill="1" applyBorder="1" applyAlignment="1" applyProtection="1">
      <alignment horizontal="right" vertical="center"/>
    </xf>
    <xf numFmtId="166" fontId="7" fillId="0" borderId="167" xfId="5" applyNumberFormat="1" applyFont="1" applyFill="1" applyBorder="1" applyAlignment="1" applyProtection="1">
      <alignment horizontal="right" vertical="center"/>
    </xf>
    <xf numFmtId="1" fontId="7" fillId="0" borderId="165" xfId="0" applyNumberFormat="1" applyFont="1" applyBorder="1" applyAlignment="1">
      <alignment horizontal="center" vertical="center"/>
    </xf>
    <xf numFmtId="1" fontId="7" fillId="0" borderId="166" xfId="0" applyNumberFormat="1" applyFont="1" applyBorder="1" applyAlignment="1">
      <alignment horizontal="center" vertical="center"/>
    </xf>
    <xf numFmtId="1" fontId="7" fillId="0" borderId="177" xfId="0" applyNumberFormat="1" applyFont="1" applyBorder="1" applyAlignment="1">
      <alignment horizontal="center" vertical="center" wrapText="1"/>
    </xf>
    <xf numFmtId="1" fontId="7" fillId="0" borderId="170" xfId="0" applyNumberFormat="1" applyFont="1" applyBorder="1" applyAlignment="1">
      <alignment horizontal="center" vertical="center" wrapText="1"/>
    </xf>
    <xf numFmtId="1" fontId="7" fillId="0" borderId="173" xfId="0" applyNumberFormat="1" applyFont="1" applyBorder="1" applyAlignment="1">
      <alignment horizontal="center" vertical="center" wrapText="1"/>
    </xf>
    <xf numFmtId="164" fontId="7" fillId="0" borderId="178" xfId="2" applyNumberFormat="1" applyFont="1" applyBorder="1" applyAlignment="1" applyProtection="1">
      <alignment horizontal="center" vertical="center" wrapText="1"/>
    </xf>
    <xf numFmtId="164" fontId="7" fillId="0" borderId="173" xfId="2" applyNumberFormat="1" applyFont="1" applyBorder="1" applyAlignment="1" applyProtection="1">
      <alignment horizontal="center" vertical="center" wrapText="1"/>
    </xf>
    <xf numFmtId="1" fontId="7" fillId="0" borderId="169" xfId="0" applyNumberFormat="1" applyFont="1" applyBorder="1" applyAlignment="1">
      <alignment vertical="center"/>
    </xf>
    <xf numFmtId="1" fontId="7" fillId="0" borderId="170" xfId="0" applyNumberFormat="1" applyFont="1" applyBorder="1" applyAlignment="1">
      <alignment vertical="center"/>
    </xf>
    <xf numFmtId="1" fontId="7" fillId="0" borderId="159" xfId="0" applyNumberFormat="1" applyFont="1" applyBorder="1" applyAlignment="1">
      <alignment horizontal="right" vertical="center"/>
    </xf>
    <xf numFmtId="1" fontId="7" fillId="0" borderId="175" xfId="0" applyNumberFormat="1" applyFont="1" applyBorder="1" applyAlignment="1">
      <alignment horizontal="right" vertical="center"/>
    </xf>
    <xf numFmtId="1" fontId="7" fillId="0" borderId="170" xfId="0" applyNumberFormat="1" applyFont="1" applyBorder="1" applyAlignment="1">
      <alignment horizontal="right" vertical="center"/>
    </xf>
    <xf numFmtId="1" fontId="7" fillId="4" borderId="177" xfId="0" applyNumberFormat="1" applyFont="1" applyFill="1" applyBorder="1" applyAlignment="1" applyProtection="1">
      <alignment vertical="center"/>
      <protection locked="0"/>
    </xf>
    <xf numFmtId="1" fontId="7" fillId="4" borderId="170" xfId="0" applyNumberFormat="1" applyFont="1" applyFill="1" applyBorder="1" applyAlignment="1" applyProtection="1">
      <alignment vertical="center"/>
      <protection locked="0"/>
    </xf>
    <xf numFmtId="1" fontId="7" fillId="4" borderId="173" xfId="0" applyNumberFormat="1" applyFont="1" applyFill="1" applyBorder="1" applyAlignment="1" applyProtection="1">
      <alignment vertical="center"/>
      <protection locked="0"/>
    </xf>
    <xf numFmtId="1" fontId="7" fillId="4" borderId="178" xfId="0" applyNumberFormat="1" applyFont="1" applyFill="1" applyBorder="1" applyAlignment="1" applyProtection="1">
      <alignment vertical="center"/>
      <protection locked="0"/>
    </xf>
    <xf numFmtId="1" fontId="7" fillId="4" borderId="179" xfId="0" applyNumberFormat="1" applyFont="1" applyFill="1" applyBorder="1" applyAlignment="1" applyProtection="1">
      <alignment vertical="center"/>
      <protection locked="0"/>
    </xf>
    <xf numFmtId="1" fontId="7" fillId="4" borderId="165" xfId="0" applyNumberFormat="1" applyFont="1" applyFill="1" applyBorder="1" applyAlignment="1" applyProtection="1">
      <alignment vertical="center"/>
      <protection locked="0"/>
    </xf>
    <xf numFmtId="1" fontId="7" fillId="4" borderId="166" xfId="0" applyNumberFormat="1" applyFont="1" applyFill="1" applyBorder="1" applyAlignment="1" applyProtection="1">
      <alignment vertical="center"/>
      <protection locked="0"/>
    </xf>
    <xf numFmtId="1" fontId="7" fillId="0" borderId="180" xfId="0" applyNumberFormat="1" applyFont="1" applyBorder="1" applyAlignment="1">
      <alignment vertical="center" wrapText="1"/>
    </xf>
    <xf numFmtId="1" fontId="7" fillId="0" borderId="159" xfId="0" applyNumberFormat="1" applyFont="1" applyBorder="1" applyAlignment="1">
      <alignment vertical="center"/>
    </xf>
    <xf numFmtId="1" fontId="7" fillId="0" borderId="162" xfId="0" applyNumberFormat="1" applyFont="1" applyBorder="1" applyAlignment="1">
      <alignment vertical="center"/>
    </xf>
    <xf numFmtId="1" fontId="7" fillId="0" borderId="164" xfId="0" applyNumberFormat="1" applyFont="1" applyBorder="1" applyAlignment="1">
      <alignment vertical="center"/>
    </xf>
    <xf numFmtId="1" fontId="7" fillId="0" borderId="179" xfId="0" applyNumberFormat="1" applyFont="1" applyBorder="1" applyAlignment="1">
      <alignment vertical="center"/>
    </xf>
    <xf numFmtId="1" fontId="7" fillId="0" borderId="178" xfId="0" applyNumberFormat="1" applyFont="1" applyBorder="1" applyAlignment="1">
      <alignment vertical="center"/>
    </xf>
    <xf numFmtId="1" fontId="7" fillId="0" borderId="168" xfId="0" applyNumberFormat="1" applyFont="1" applyBorder="1" applyAlignment="1">
      <alignment horizontal="center" vertical="center" wrapText="1"/>
    </xf>
    <xf numFmtId="1" fontId="7" fillId="0" borderId="179" xfId="0" applyNumberFormat="1" applyFont="1" applyBorder="1" applyAlignment="1">
      <alignment horizontal="center" vertical="center" wrapText="1"/>
    </xf>
    <xf numFmtId="1" fontId="7" fillId="0" borderId="164" xfId="0" applyNumberFormat="1" applyFont="1" applyBorder="1" applyAlignment="1">
      <alignment horizontal="center" vertical="center" wrapText="1"/>
    </xf>
    <xf numFmtId="1" fontId="7" fillId="0" borderId="159" xfId="0" applyNumberFormat="1" applyFont="1" applyBorder="1" applyAlignment="1">
      <alignment horizontal="right" vertical="center" wrapText="1"/>
    </xf>
    <xf numFmtId="1" fontId="7" fillId="0" borderId="168" xfId="0" applyNumberFormat="1" applyFont="1" applyBorder="1" applyAlignment="1">
      <alignment horizontal="right" vertical="center" wrapText="1"/>
    </xf>
    <xf numFmtId="1" fontId="7" fillId="0" borderId="162" xfId="0" applyNumberFormat="1" applyFont="1" applyBorder="1" applyAlignment="1">
      <alignment horizontal="right" vertical="center"/>
    </xf>
    <xf numFmtId="1" fontId="7" fillId="0" borderId="179" xfId="0" applyNumberFormat="1" applyFont="1" applyBorder="1" applyAlignment="1">
      <alignment horizontal="right" vertical="center"/>
    </xf>
    <xf numFmtId="1" fontId="7" fillId="0" borderId="163" xfId="0" applyNumberFormat="1" applyFont="1" applyBorder="1" applyAlignment="1">
      <alignment horizontal="right" vertical="center"/>
    </xf>
    <xf numFmtId="1" fontId="7" fillId="0" borderId="166" xfId="0" applyNumberFormat="1" applyFont="1" applyBorder="1" applyAlignment="1">
      <alignment horizontal="right" vertical="center"/>
    </xf>
    <xf numFmtId="1" fontId="7" fillId="0" borderId="165" xfId="0" applyNumberFormat="1" applyFont="1" applyBorder="1" applyAlignment="1">
      <alignment horizontal="center" vertical="center" wrapText="1"/>
    </xf>
    <xf numFmtId="1" fontId="7" fillId="0" borderId="184" xfId="0" applyNumberFormat="1" applyFont="1" applyBorder="1" applyAlignment="1">
      <alignment horizontal="center" vertical="center"/>
    </xf>
    <xf numFmtId="164" fontId="7" fillId="0" borderId="167" xfId="2" applyNumberFormat="1" applyFont="1" applyBorder="1" applyAlignment="1" applyProtection="1">
      <alignment horizontal="center" vertical="center"/>
    </xf>
    <xf numFmtId="1" fontId="7" fillId="0" borderId="166" xfId="0" applyNumberFormat="1" applyFont="1" applyBorder="1" applyAlignment="1">
      <alignment horizontal="center" vertical="center" wrapText="1"/>
    </xf>
    <xf numFmtId="1" fontId="7" fillId="0" borderId="184" xfId="0" applyNumberFormat="1" applyFont="1" applyBorder="1" applyAlignment="1">
      <alignment horizontal="center" vertical="center" wrapText="1"/>
    </xf>
    <xf numFmtId="1" fontId="7" fillId="8" borderId="185" xfId="0" applyNumberFormat="1" applyFont="1" applyFill="1" applyBorder="1" applyAlignment="1" applyProtection="1">
      <alignment vertical="center"/>
      <protection locked="0"/>
    </xf>
    <xf numFmtId="1" fontId="7" fillId="8" borderId="186" xfId="0" applyNumberFormat="1" applyFont="1" applyFill="1" applyBorder="1" applyAlignment="1" applyProtection="1">
      <alignment vertical="center"/>
      <protection locked="0"/>
    </xf>
    <xf numFmtId="1" fontId="7" fillId="0" borderId="167" xfId="0" applyNumberFormat="1" applyFont="1" applyBorder="1" applyAlignment="1">
      <alignment horizontal="center" vertical="center" wrapText="1"/>
    </xf>
    <xf numFmtId="1" fontId="7" fillId="2" borderId="187" xfId="7" applyNumberFormat="1" applyFont="1" applyFill="1" applyBorder="1" applyAlignment="1">
      <alignment horizontal="right" vertical="center"/>
    </xf>
    <xf numFmtId="1" fontId="7" fillId="4" borderId="186" xfId="0" applyNumberFormat="1" applyFont="1" applyFill="1" applyBorder="1" applyAlignment="1" applyProtection="1">
      <alignment vertical="center"/>
      <protection locked="0"/>
    </xf>
    <xf numFmtId="1" fontId="7" fillId="2" borderId="188" xfId="7" applyNumberFormat="1" applyFont="1" applyFill="1" applyBorder="1" applyAlignment="1">
      <alignment horizontal="right" vertical="center"/>
    </xf>
    <xf numFmtId="1" fontId="7" fillId="2" borderId="189" xfId="7" applyNumberFormat="1" applyFont="1" applyFill="1" applyBorder="1" applyAlignment="1">
      <alignment horizontal="right" vertical="center"/>
    </xf>
    <xf numFmtId="1" fontId="7" fillId="4" borderId="185" xfId="0" applyNumberFormat="1" applyFont="1" applyFill="1" applyBorder="1" applyAlignment="1" applyProtection="1">
      <alignment vertical="center"/>
      <protection locked="0"/>
    </xf>
    <xf numFmtId="1" fontId="7" fillId="4" borderId="190" xfId="0" applyNumberFormat="1" applyFont="1" applyFill="1" applyBorder="1" applyAlignment="1" applyProtection="1">
      <alignment vertical="center"/>
      <protection locked="0"/>
    </xf>
    <xf numFmtId="0" fontId="7" fillId="0" borderId="166" xfId="0" applyFont="1" applyBorder="1" applyAlignment="1">
      <alignment horizontal="center" vertical="center" wrapText="1"/>
    </xf>
    <xf numFmtId="0" fontId="7" fillId="0" borderId="151" xfId="0" applyFont="1" applyBorder="1" applyAlignment="1">
      <alignment horizontal="center" vertical="center" wrapText="1"/>
    </xf>
    <xf numFmtId="0" fontId="7" fillId="8" borderId="154" xfId="0" applyFont="1" applyFill="1" applyBorder="1" applyAlignment="1" applyProtection="1">
      <alignment horizontal="justify" vertical="center"/>
      <protection locked="0"/>
    </xf>
    <xf numFmtId="1" fontId="7" fillId="3" borderId="151" xfId="0" applyNumberFormat="1" applyFont="1" applyFill="1" applyBorder="1" applyAlignment="1">
      <alignment horizontal="center" vertical="center" wrapText="1"/>
    </xf>
    <xf numFmtId="1" fontId="7" fillId="3" borderId="168" xfId="0" applyNumberFormat="1" applyFont="1" applyFill="1" applyBorder="1" applyAlignment="1">
      <alignment horizontal="center" vertical="center" wrapText="1"/>
    </xf>
    <xf numFmtId="1" fontId="7" fillId="3" borderId="177" xfId="0" applyNumberFormat="1" applyFont="1" applyFill="1" applyBorder="1" applyAlignment="1">
      <alignment horizontal="center" vertical="center" wrapText="1"/>
    </xf>
    <xf numFmtId="0" fontId="7" fillId="3" borderId="176" xfId="0" applyFont="1" applyFill="1" applyBorder="1" applyAlignment="1">
      <alignment horizontal="center" vertical="center" wrapText="1"/>
    </xf>
    <xf numFmtId="1" fontId="7" fillId="3" borderId="191" xfId="0" applyNumberFormat="1" applyFont="1" applyFill="1" applyBorder="1" applyAlignment="1" applyProtection="1">
      <alignment horizontal="center" vertical="center" wrapText="1"/>
      <protection locked="0"/>
    </xf>
    <xf numFmtId="1" fontId="7" fillId="3" borderId="198" xfId="0" applyNumberFormat="1" applyFont="1" applyFill="1" applyBorder="1" applyAlignment="1">
      <alignment horizontal="center" vertical="center" wrapText="1"/>
    </xf>
    <xf numFmtId="1" fontId="7" fillId="3" borderId="192" xfId="0" applyNumberFormat="1" applyFont="1" applyFill="1" applyBorder="1" applyAlignment="1">
      <alignment horizontal="center" vertical="center" wrapText="1"/>
    </xf>
    <xf numFmtId="1" fontId="7" fillId="3" borderId="196" xfId="0" applyNumberFormat="1" applyFont="1" applyFill="1" applyBorder="1" applyAlignment="1">
      <alignment horizontal="center" vertical="center" wrapText="1"/>
    </xf>
    <xf numFmtId="1" fontId="7" fillId="3" borderId="197" xfId="0" applyNumberFormat="1" applyFont="1" applyFill="1" applyBorder="1" applyAlignment="1">
      <alignment horizontal="center" vertical="center" wrapText="1"/>
    </xf>
    <xf numFmtId="0" fontId="7" fillId="7" borderId="154" xfId="0" applyFont="1" applyFill="1" applyBorder="1" applyAlignment="1">
      <alignment vertical="center"/>
    </xf>
    <xf numFmtId="0" fontId="7" fillId="0" borderId="198" xfId="0" applyFont="1" applyBorder="1" applyAlignment="1">
      <alignment horizontal="center" vertical="center" wrapText="1"/>
    </xf>
    <xf numFmtId="0" fontId="7" fillId="0" borderId="197" xfId="0" applyFont="1" applyBorder="1" applyAlignment="1">
      <alignment horizontal="center" vertical="center" wrapText="1"/>
    </xf>
    <xf numFmtId="0" fontId="7" fillId="3" borderId="198" xfId="0" applyFont="1" applyFill="1" applyBorder="1" applyAlignment="1">
      <alignment horizontal="center" vertical="center" wrapText="1"/>
    </xf>
    <xf numFmtId="0" fontId="7" fillId="3" borderId="151" xfId="0" applyFont="1" applyFill="1" applyBorder="1" applyAlignment="1">
      <alignment horizontal="center" vertical="center" wrapText="1"/>
    </xf>
    <xf numFmtId="0" fontId="7" fillId="3" borderId="201" xfId="0" applyFont="1" applyFill="1" applyBorder="1" applyAlignment="1">
      <alignment horizontal="center" vertical="center" wrapText="1"/>
    </xf>
    <xf numFmtId="0" fontId="7" fillId="0" borderId="205" xfId="0" applyFont="1" applyBorder="1" applyAlignment="1">
      <alignment horizontal="center" vertical="center" wrapText="1"/>
    </xf>
    <xf numFmtId="0" fontId="7" fillId="0" borderId="192" xfId="0" applyFont="1" applyBorder="1" applyAlignment="1">
      <alignment horizontal="center" vertical="center" wrapText="1"/>
    </xf>
    <xf numFmtId="1" fontId="7" fillId="0" borderId="196" xfId="0" applyNumberFormat="1" applyFont="1" applyBorder="1" applyAlignment="1">
      <alignment horizontal="center" vertical="center"/>
    </xf>
    <xf numFmtId="1" fontId="7" fillId="0" borderId="198" xfId="0" applyNumberFormat="1" applyFont="1" applyBorder="1" applyAlignment="1">
      <alignment horizontal="center" vertical="center" wrapText="1"/>
    </xf>
    <xf numFmtId="1" fontId="7" fillId="0" borderId="205" xfId="0" applyNumberFormat="1" applyFont="1" applyBorder="1" applyAlignment="1">
      <alignment horizontal="center" vertical="center" wrapText="1"/>
    </xf>
    <xf numFmtId="1" fontId="7" fillId="0" borderId="191" xfId="0" applyNumberFormat="1" applyFont="1" applyBorder="1" applyAlignment="1">
      <alignment horizontal="center" vertical="center" wrapText="1"/>
    </xf>
    <xf numFmtId="1" fontId="7" fillId="3" borderId="192" xfId="0" applyNumberFormat="1" applyFont="1" applyFill="1" applyBorder="1" applyAlignment="1">
      <alignment vertical="center" wrapText="1"/>
    </xf>
    <xf numFmtId="1" fontId="7" fillId="3" borderId="199" xfId="0" applyNumberFormat="1" applyFont="1" applyFill="1" applyBorder="1" applyAlignment="1">
      <alignment vertical="center"/>
    </xf>
    <xf numFmtId="1" fontId="11" fillId="4" borderId="198" xfId="0" applyNumberFormat="1" applyFont="1" applyFill="1" applyBorder="1" applyAlignment="1" applyProtection="1">
      <alignment vertical="center"/>
      <protection locked="0"/>
    </xf>
    <xf numFmtId="1" fontId="11" fillId="4" borderId="151" xfId="0" applyNumberFormat="1" applyFont="1" applyFill="1" applyBorder="1" applyAlignment="1" applyProtection="1">
      <alignment vertical="center"/>
      <protection locked="0"/>
    </xf>
    <xf numFmtId="1" fontId="11" fillId="4" borderId="205" xfId="0" applyNumberFormat="1" applyFont="1" applyFill="1" applyBorder="1" applyAlignment="1" applyProtection="1">
      <alignment vertical="center"/>
      <protection locked="0"/>
    </xf>
    <xf numFmtId="1" fontId="11" fillId="4" borderId="191" xfId="0" applyNumberFormat="1" applyFont="1" applyFill="1" applyBorder="1" applyAlignment="1" applyProtection="1">
      <alignment vertical="center"/>
      <protection locked="0"/>
    </xf>
    <xf numFmtId="1" fontId="7" fillId="0" borderId="196" xfId="0" applyNumberFormat="1" applyFont="1" applyBorder="1" applyAlignment="1">
      <alignment horizontal="center" vertical="center" wrapText="1"/>
    </xf>
    <xf numFmtId="1" fontId="7" fillId="0" borderId="199" xfId="0" applyNumberFormat="1" applyFont="1" applyBorder="1" applyAlignment="1">
      <alignment horizontal="center" vertical="center" wrapText="1"/>
    </xf>
    <xf numFmtId="1" fontId="7" fillId="0" borderId="197" xfId="0" applyNumberFormat="1" applyFont="1" applyBorder="1" applyAlignment="1">
      <alignment horizontal="center" vertical="center" wrapText="1"/>
    </xf>
    <xf numFmtId="1" fontId="7" fillId="0" borderId="199" xfId="0" applyNumberFormat="1" applyFont="1" applyBorder="1" applyAlignment="1">
      <alignment vertical="center" wrapText="1"/>
    </xf>
    <xf numFmtId="1" fontId="7" fillId="4" borderId="199" xfId="0" applyNumberFormat="1" applyFont="1" applyFill="1" applyBorder="1" applyAlignment="1" applyProtection="1">
      <alignment vertical="center"/>
      <protection locked="0"/>
    </xf>
    <xf numFmtId="1" fontId="7" fillId="4" borderId="205" xfId="0" applyNumberFormat="1" applyFont="1" applyFill="1" applyBorder="1" applyAlignment="1" applyProtection="1">
      <alignment vertical="center"/>
      <protection locked="0"/>
    </xf>
    <xf numFmtId="1" fontId="7" fillId="4" borderId="191" xfId="0" applyNumberFormat="1" applyFont="1" applyFill="1" applyBorder="1" applyAlignment="1" applyProtection="1">
      <alignment vertical="center"/>
      <protection locked="0"/>
    </xf>
    <xf numFmtId="1" fontId="7" fillId="0" borderId="206" xfId="0" applyNumberFormat="1" applyFont="1" applyBorder="1" applyAlignment="1">
      <alignment horizontal="center" vertical="center" wrapText="1"/>
    </xf>
    <xf numFmtId="1" fontId="7" fillId="0" borderId="206" xfId="0" applyNumberFormat="1" applyFont="1" applyBorder="1" applyAlignment="1">
      <alignment horizontal="center" vertical="center"/>
    </xf>
    <xf numFmtId="1" fontId="7" fillId="0" borderId="191" xfId="0" applyNumberFormat="1" applyFont="1" applyBorder="1" applyAlignment="1">
      <alignment horizontal="center" vertical="center"/>
    </xf>
    <xf numFmtId="164" fontId="7" fillId="0" borderId="199" xfId="2" applyNumberFormat="1" applyFont="1" applyBorder="1" applyAlignment="1" applyProtection="1">
      <alignment horizontal="center" vertical="center" wrapText="1"/>
    </xf>
    <xf numFmtId="164" fontId="7" fillId="0" borderId="202" xfId="2" applyNumberFormat="1" applyFont="1" applyBorder="1" applyAlignment="1" applyProtection="1">
      <alignment horizontal="center" vertical="center"/>
    </xf>
    <xf numFmtId="1" fontId="7" fillId="4" borderId="207" xfId="0" applyNumberFormat="1" applyFont="1" applyFill="1" applyBorder="1" applyAlignment="1" applyProtection="1">
      <alignment vertical="center"/>
      <protection locked="0"/>
    </xf>
    <xf numFmtId="164" fontId="7" fillId="0" borderId="196" xfId="2" applyNumberFormat="1" applyFont="1" applyBorder="1" applyAlignment="1" applyProtection="1">
      <alignment horizontal="center" vertical="center"/>
    </xf>
    <xf numFmtId="166" fontId="7" fillId="0" borderId="199" xfId="2" applyNumberFormat="1" applyFont="1" applyBorder="1" applyAlignment="1" applyProtection="1">
      <alignment horizontal="right" vertical="center"/>
    </xf>
    <xf numFmtId="166" fontId="7" fillId="0" borderId="198" xfId="2" applyNumberFormat="1" applyFont="1" applyBorder="1" applyAlignment="1" applyProtection="1">
      <alignment horizontal="right" vertical="center"/>
    </xf>
    <xf numFmtId="166" fontId="7" fillId="0" borderId="205" xfId="2" applyNumberFormat="1" applyFont="1" applyBorder="1" applyAlignment="1" applyProtection="1">
      <alignment horizontal="right" vertical="center"/>
    </xf>
    <xf numFmtId="166" fontId="7" fillId="0" borderId="206" xfId="2" applyNumberFormat="1" applyFont="1" applyBorder="1" applyAlignment="1" applyProtection="1">
      <alignment horizontal="right" vertical="center"/>
    </xf>
    <xf numFmtId="166" fontId="7" fillId="0" borderId="191" xfId="2" applyNumberFormat="1" applyFont="1" applyBorder="1" applyAlignment="1" applyProtection="1">
      <alignment horizontal="right" vertical="center"/>
    </xf>
    <xf numFmtId="166" fontId="7" fillId="0" borderId="202" xfId="2" applyNumberFormat="1" applyFont="1" applyBorder="1" applyAlignment="1" applyProtection="1">
      <alignment horizontal="right" vertical="center"/>
    </xf>
    <xf numFmtId="1" fontId="7" fillId="0" borderId="199" xfId="1" applyNumberFormat="1" applyFont="1" applyBorder="1" applyAlignment="1">
      <alignment vertical="center"/>
    </xf>
    <xf numFmtId="1" fontId="7" fillId="0" borderId="199" xfId="1" applyNumberFormat="1" applyFont="1" applyBorder="1" applyAlignment="1">
      <alignment horizontal="center" vertical="center" wrapText="1"/>
    </xf>
    <xf numFmtId="0" fontId="7" fillId="0" borderId="198" xfId="1" applyFont="1" applyBorder="1" applyAlignment="1">
      <alignment horizontal="center" vertical="center" wrapText="1"/>
    </xf>
    <xf numFmtId="0" fontId="7" fillId="0" borderId="206" xfId="1" applyFont="1" applyBorder="1" applyAlignment="1">
      <alignment horizontal="center" vertical="center" wrapText="1"/>
    </xf>
    <xf numFmtId="164" fontId="7" fillId="3" borderId="199" xfId="2" applyNumberFormat="1" applyFont="1" applyFill="1" applyBorder="1" applyAlignment="1" applyProtection="1">
      <alignment horizontal="center" vertical="center"/>
    </xf>
    <xf numFmtId="1" fontId="7" fillId="0" borderId="199" xfId="1" applyNumberFormat="1" applyFont="1" applyBorder="1" applyAlignment="1">
      <alignment horizontal="right" vertical="center" wrapText="1"/>
    </xf>
    <xf numFmtId="1" fontId="7" fillId="0" borderId="198" xfId="1" applyNumberFormat="1" applyFont="1" applyBorder="1" applyAlignment="1">
      <alignment horizontal="right" vertical="center" wrapText="1"/>
    </xf>
    <xf numFmtId="1" fontId="7" fillId="0" borderId="206" xfId="1" applyNumberFormat="1" applyFont="1" applyBorder="1" applyAlignment="1">
      <alignment horizontal="right" vertical="center" wrapText="1"/>
    </xf>
    <xf numFmtId="164" fontId="7" fillId="0" borderId="198" xfId="2" applyNumberFormat="1" applyFont="1" applyBorder="1" applyAlignment="1" applyProtection="1">
      <alignment horizontal="center" vertical="center" wrapText="1"/>
    </xf>
    <xf numFmtId="164" fontId="7" fillId="0" borderId="198" xfId="2" applyNumberFormat="1" applyFont="1" applyBorder="1" applyAlignment="1" applyProtection="1">
      <alignment horizontal="center" vertical="center"/>
    </xf>
    <xf numFmtId="1" fontId="7" fillId="0" borderId="198" xfId="0" applyNumberFormat="1" applyFont="1" applyBorder="1" applyAlignment="1">
      <alignment horizontal="center" vertical="center"/>
    </xf>
    <xf numFmtId="166" fontId="7" fillId="0" borderId="199" xfId="5" applyNumberFormat="1" applyFont="1" applyFill="1" applyBorder="1" applyAlignment="1" applyProtection="1">
      <alignment horizontal="right" vertical="center"/>
    </xf>
    <xf numFmtId="166" fontId="7" fillId="0" borderId="198" xfId="5" applyNumberFormat="1" applyFont="1" applyFill="1" applyBorder="1" applyAlignment="1" applyProtection="1">
      <alignment horizontal="right" vertical="center"/>
    </xf>
    <xf numFmtId="166" fontId="7" fillId="0" borderId="206" xfId="5" applyNumberFormat="1" applyFont="1" applyFill="1" applyBorder="1" applyAlignment="1" applyProtection="1">
      <alignment horizontal="right" vertical="center"/>
    </xf>
    <xf numFmtId="166" fontId="7" fillId="0" borderId="205" xfId="5" applyNumberFormat="1" applyFont="1" applyFill="1" applyBorder="1" applyAlignment="1" applyProtection="1">
      <alignment horizontal="right" vertical="center"/>
    </xf>
    <xf numFmtId="166" fontId="7" fillId="0" borderId="202" xfId="5" applyNumberFormat="1" applyFont="1" applyFill="1" applyBorder="1" applyAlignment="1" applyProtection="1">
      <alignment horizontal="right" vertical="center"/>
    </xf>
    <xf numFmtId="1" fontId="7" fillId="0" borderId="205" xfId="0" applyNumberFormat="1" applyFont="1" applyBorder="1" applyAlignment="1">
      <alignment horizontal="center" vertical="center"/>
    </xf>
    <xf numFmtId="1" fontId="7" fillId="0" borderId="198" xfId="0" applyNumberFormat="1" applyFont="1" applyBorder="1" applyAlignment="1">
      <alignment horizontal="right" vertical="center"/>
    </xf>
    <xf numFmtId="1" fontId="7" fillId="4" borderId="208" xfId="0" applyNumberFormat="1" applyFont="1" applyFill="1" applyBorder="1" applyAlignment="1" applyProtection="1">
      <alignment vertical="center"/>
      <protection locked="0"/>
    </xf>
    <xf numFmtId="1" fontId="7" fillId="4" borderId="206" xfId="0" applyNumberFormat="1" applyFont="1" applyFill="1" applyBorder="1" applyAlignment="1" applyProtection="1">
      <alignment vertical="center"/>
      <protection locked="0"/>
    </xf>
    <xf numFmtId="1" fontId="7" fillId="11" borderId="207" xfId="0" applyNumberFormat="1" applyFont="1" applyFill="1" applyBorder="1" applyAlignment="1">
      <alignment vertical="center"/>
    </xf>
    <xf numFmtId="1" fontId="7" fillId="0" borderId="198" xfId="0" applyNumberFormat="1" applyFont="1" applyBorder="1" applyAlignment="1">
      <alignment vertical="center"/>
    </xf>
    <xf numFmtId="1" fontId="7" fillId="0" borderId="191" xfId="0" applyNumberFormat="1" applyFont="1" applyBorder="1" applyAlignment="1">
      <alignment vertical="center"/>
    </xf>
    <xf numFmtId="1" fontId="7" fillId="0" borderId="208" xfId="0" applyNumberFormat="1" applyFont="1" applyBorder="1" applyAlignment="1">
      <alignment vertical="center"/>
    </xf>
    <xf numFmtId="1" fontId="7" fillId="0" borderId="208" xfId="0" applyNumberFormat="1" applyFont="1" applyBorder="1" applyAlignment="1">
      <alignment horizontal="center" vertical="center" wrapText="1"/>
    </xf>
    <xf numFmtId="1" fontId="7" fillId="0" borderId="198" xfId="0" applyNumberFormat="1" applyFont="1" applyBorder="1" applyAlignment="1">
      <alignment horizontal="right" vertical="center" wrapText="1"/>
    </xf>
    <xf numFmtId="1" fontId="7" fillId="0" borderId="191" xfId="0" applyNumberFormat="1" applyFont="1" applyBorder="1" applyAlignment="1">
      <alignment horizontal="right" vertical="center"/>
    </xf>
    <xf numFmtId="1" fontId="7" fillId="0" borderId="206" xfId="0" applyNumberFormat="1" applyFont="1" applyBorder="1" applyAlignment="1">
      <alignment horizontal="right" vertical="center"/>
    </xf>
    <xf numFmtId="1" fontId="7" fillId="0" borderId="208" xfId="0" applyNumberFormat="1" applyFont="1" applyBorder="1" applyAlignment="1">
      <alignment horizontal="right" vertical="center"/>
    </xf>
    <xf numFmtId="1" fontId="7" fillId="0" borderId="201" xfId="0" applyNumberFormat="1" applyFont="1" applyBorder="1" applyAlignment="1">
      <alignment horizontal="center" vertical="center"/>
    </xf>
    <xf numFmtId="1" fontId="7" fillId="0" borderId="209" xfId="0" applyNumberFormat="1" applyFont="1" applyBorder="1" applyAlignment="1">
      <alignment vertical="center" wrapText="1"/>
    </xf>
    <xf numFmtId="1" fontId="7" fillId="0" borderId="201" xfId="0" applyNumberFormat="1" applyFont="1" applyBorder="1" applyAlignment="1">
      <alignment horizontal="center" vertical="center" wrapText="1"/>
    </xf>
    <xf numFmtId="1" fontId="7" fillId="2" borderId="207" xfId="7" applyNumberFormat="1" applyFont="1" applyFill="1" applyBorder="1" applyAlignment="1">
      <alignment horizontal="right" vertical="center"/>
    </xf>
    <xf numFmtId="1" fontId="7" fillId="8" borderId="207" xfId="0" applyNumberFormat="1" applyFont="1" applyFill="1" applyBorder="1" applyAlignment="1" applyProtection="1">
      <alignment vertical="center"/>
      <protection locked="0"/>
    </xf>
    <xf numFmtId="1" fontId="7" fillId="8" borderId="210" xfId="0" applyNumberFormat="1" applyFont="1" applyFill="1" applyBorder="1" applyAlignment="1" applyProtection="1">
      <alignment vertical="center"/>
      <protection locked="0"/>
    </xf>
    <xf numFmtId="1" fontId="7" fillId="8" borderId="211" xfId="0" applyNumberFormat="1" applyFont="1" applyFill="1" applyBorder="1" applyAlignment="1" applyProtection="1">
      <alignment vertical="center"/>
      <protection locked="0"/>
    </xf>
    <xf numFmtId="1" fontId="7" fillId="4" borderId="211" xfId="0" applyNumberFormat="1" applyFont="1" applyFill="1" applyBorder="1" applyAlignment="1" applyProtection="1">
      <alignment vertical="center"/>
      <protection locked="0"/>
    </xf>
    <xf numFmtId="1" fontId="7" fillId="0" borderId="212" xfId="0" applyNumberFormat="1" applyFont="1" applyBorder="1" applyAlignment="1">
      <alignment horizontal="center" vertical="center" wrapText="1"/>
    </xf>
    <xf numFmtId="1" fontId="7" fillId="0" borderId="213" xfId="0" applyNumberFormat="1" applyFont="1" applyBorder="1" applyAlignment="1">
      <alignment horizontal="center" vertical="center" wrapText="1"/>
    </xf>
    <xf numFmtId="1" fontId="7" fillId="4" borderId="210" xfId="0" applyNumberFormat="1" applyFont="1" applyFill="1" applyBorder="1" applyAlignment="1" applyProtection="1">
      <alignment vertical="center"/>
      <protection locked="0"/>
    </xf>
    <xf numFmtId="1" fontId="7" fillId="4" borderId="214" xfId="0" applyNumberFormat="1" applyFont="1" applyFill="1" applyBorder="1" applyAlignment="1" applyProtection="1">
      <alignment vertical="center"/>
      <protection locked="0"/>
    </xf>
    <xf numFmtId="0" fontId="7" fillId="0" borderId="206" xfId="0" applyFont="1" applyBorder="1" applyAlignment="1">
      <alignment horizontal="center" vertical="center" wrapText="1"/>
    </xf>
    <xf numFmtId="0" fontId="7" fillId="0" borderId="199" xfId="0" applyFont="1" applyBorder="1" applyAlignment="1">
      <alignment horizontal="center" vertical="center"/>
    </xf>
    <xf numFmtId="0" fontId="7" fillId="8" borderId="207" xfId="0" applyFont="1" applyFill="1" applyBorder="1" applyAlignment="1" applyProtection="1">
      <alignment horizontal="justify" vertical="center"/>
      <protection locked="0"/>
    </xf>
    <xf numFmtId="1" fontId="7" fillId="3" borderId="206" xfId="0" applyNumberFormat="1" applyFont="1" applyFill="1" applyBorder="1" applyAlignment="1">
      <alignment horizontal="center" vertical="center" wrapText="1"/>
    </xf>
    <xf numFmtId="0" fontId="7" fillId="7" borderId="207" xfId="0" applyFont="1" applyFill="1" applyBorder="1" applyAlignment="1">
      <alignment vertical="center"/>
    </xf>
    <xf numFmtId="0" fontId="7" fillId="3" borderId="206" xfId="0" applyFont="1" applyFill="1" applyBorder="1" applyAlignment="1">
      <alignment horizontal="center" vertical="center" wrapText="1"/>
    </xf>
    <xf numFmtId="1" fontId="11" fillId="4" borderId="206" xfId="0" applyNumberFormat="1" applyFont="1" applyFill="1" applyBorder="1" applyAlignment="1" applyProtection="1">
      <alignment vertical="center"/>
      <protection locked="0"/>
    </xf>
    <xf numFmtId="1" fontId="7" fillId="0" borderId="212" xfId="0" applyNumberFormat="1" applyFont="1" applyBorder="1" applyAlignment="1">
      <alignment horizontal="center" vertical="center"/>
    </xf>
    <xf numFmtId="166" fontId="7" fillId="0" borderId="212" xfId="2" applyNumberFormat="1" applyFont="1" applyBorder="1" applyAlignment="1" applyProtection="1">
      <alignment horizontal="right" vertical="center"/>
    </xf>
    <xf numFmtId="0" fontId="7" fillId="0" borderId="212" xfId="1" applyFont="1" applyBorder="1" applyAlignment="1">
      <alignment horizontal="center" vertical="center" wrapText="1"/>
    </xf>
    <xf numFmtId="1" fontId="7" fillId="0" borderId="212" xfId="1" applyNumberFormat="1" applyFont="1" applyBorder="1" applyAlignment="1">
      <alignment horizontal="right" vertical="center" wrapText="1"/>
    </xf>
    <xf numFmtId="164" fontId="7" fillId="0" borderId="212" xfId="2" applyNumberFormat="1" applyFont="1" applyBorder="1" applyAlignment="1" applyProtection="1">
      <alignment horizontal="center" vertical="center" wrapText="1"/>
    </xf>
    <xf numFmtId="164" fontId="7" fillId="0" borderId="212" xfId="2" applyNumberFormat="1" applyFont="1" applyBorder="1" applyAlignment="1" applyProtection="1">
      <alignment horizontal="center" vertical="center"/>
    </xf>
    <xf numFmtId="164" fontId="7" fillId="0" borderId="224" xfId="2" applyNumberFormat="1" applyFont="1" applyBorder="1" applyAlignment="1" applyProtection="1">
      <alignment horizontal="center" vertical="center" wrapText="1"/>
    </xf>
    <xf numFmtId="166" fontId="7" fillId="0" borderId="212" xfId="5" applyNumberFormat="1" applyFont="1" applyFill="1" applyBorder="1" applyAlignment="1" applyProtection="1">
      <alignment horizontal="right" vertical="center"/>
    </xf>
    <xf numFmtId="1" fontId="7" fillId="0" borderId="219" xfId="0" applyNumberFormat="1" applyFont="1" applyBorder="1" applyAlignment="1">
      <alignment horizontal="center" vertical="center" wrapText="1"/>
    </xf>
    <xf numFmtId="1" fontId="7" fillId="0" borderId="216" xfId="0" applyNumberFormat="1" applyFont="1" applyBorder="1" applyAlignment="1">
      <alignment horizontal="center" vertical="center" wrapText="1"/>
    </xf>
    <xf numFmtId="1" fontId="7" fillId="0" borderId="225" xfId="0" applyNumberFormat="1" applyFont="1" applyBorder="1" applyAlignment="1">
      <alignment horizontal="center" vertical="center" wrapText="1"/>
    </xf>
    <xf numFmtId="164" fontId="7" fillId="0" borderId="225" xfId="2" applyNumberFormat="1" applyFont="1" applyBorder="1" applyAlignment="1" applyProtection="1">
      <alignment horizontal="center" vertical="center" wrapText="1"/>
    </xf>
    <xf numFmtId="1" fontId="7" fillId="0" borderId="217" xfId="0" applyNumberFormat="1" applyFont="1" applyBorder="1" applyAlignment="1">
      <alignment vertical="center"/>
    </xf>
    <xf numFmtId="1" fontId="7" fillId="0" borderId="216" xfId="0" applyNumberFormat="1" applyFont="1" applyBorder="1" applyAlignment="1">
      <alignment vertical="center"/>
    </xf>
    <xf numFmtId="1" fontId="7" fillId="0" borderId="226" xfId="0" applyNumberFormat="1" applyFont="1" applyBorder="1" applyAlignment="1">
      <alignment horizontal="right" vertical="center"/>
    </xf>
    <xf numFmtId="1" fontId="7" fillId="0" borderId="216" xfId="0" applyNumberFormat="1" applyFont="1" applyBorder="1" applyAlignment="1">
      <alignment horizontal="right" vertical="center"/>
    </xf>
    <xf numFmtId="1" fontId="7" fillId="4" borderId="219" xfId="0" applyNumberFormat="1" applyFont="1" applyFill="1" applyBorder="1" applyAlignment="1" applyProtection="1">
      <alignment vertical="center"/>
      <protection locked="0"/>
    </xf>
    <xf numFmtId="1" fontId="7" fillId="4" borderId="216" xfId="0" applyNumberFormat="1" applyFont="1" applyFill="1" applyBorder="1" applyAlignment="1" applyProtection="1">
      <alignment vertical="center"/>
      <protection locked="0"/>
    </xf>
    <xf numFmtId="1" fontId="7" fillId="4" borderId="225" xfId="0" applyNumberFormat="1" applyFont="1" applyFill="1" applyBorder="1" applyAlignment="1" applyProtection="1">
      <alignment vertical="center"/>
      <protection locked="0"/>
    </xf>
    <xf numFmtId="1" fontId="7" fillId="4" borderId="212" xfId="0" applyNumberFormat="1" applyFont="1" applyFill="1" applyBorder="1" applyAlignment="1" applyProtection="1">
      <alignment vertical="center"/>
      <protection locked="0"/>
    </xf>
    <xf numFmtId="1" fontId="7" fillId="0" borderId="215" xfId="0" applyNumberFormat="1" applyFont="1" applyBorder="1" applyAlignment="1">
      <alignment vertical="center" wrapText="1"/>
    </xf>
    <xf numFmtId="1" fontId="7" fillId="0" borderId="224" xfId="0" applyNumberFormat="1" applyFont="1" applyBorder="1" applyAlignment="1">
      <alignment vertical="center"/>
    </xf>
    <xf numFmtId="1" fontId="7" fillId="0" borderId="224" xfId="0" applyNumberFormat="1" applyFont="1" applyBorder="1" applyAlignment="1">
      <alignment horizontal="center" vertical="center" wrapText="1"/>
    </xf>
    <xf numFmtId="1" fontId="7" fillId="0" borderId="213" xfId="0" applyNumberFormat="1" applyFont="1" applyBorder="1" applyAlignment="1">
      <alignment horizontal="right" vertical="center" wrapText="1"/>
    </xf>
    <xf numFmtId="1" fontId="7" fillId="0" borderId="212" xfId="0" applyNumberFormat="1" applyFont="1" applyBorder="1" applyAlignment="1">
      <alignment horizontal="right" vertical="center"/>
    </xf>
    <xf numFmtId="1" fontId="7" fillId="0" borderId="230" xfId="0" applyNumberFormat="1" applyFont="1" applyBorder="1" applyAlignment="1">
      <alignment horizontal="center" vertical="center"/>
    </xf>
    <xf numFmtId="1" fontId="7" fillId="0" borderId="233" xfId="0" applyNumberFormat="1" applyFont="1" applyBorder="1" applyAlignment="1">
      <alignment horizontal="center" vertical="center" wrapText="1"/>
    </xf>
    <xf numFmtId="1" fontId="7" fillId="0" borderId="231" xfId="0" applyNumberFormat="1" applyFont="1" applyBorder="1" applyAlignment="1">
      <alignment horizontal="center" vertical="center" wrapText="1"/>
    </xf>
    <xf numFmtId="1" fontId="7" fillId="0" borderId="232" xfId="0" applyNumberFormat="1" applyFont="1" applyBorder="1" applyAlignment="1">
      <alignment horizontal="center" vertical="center" wrapText="1"/>
    </xf>
    <xf numFmtId="1" fontId="7" fillId="2" borderId="235" xfId="7" applyNumberFormat="1" applyFont="1" applyFill="1" applyBorder="1" applyAlignment="1">
      <alignment horizontal="right" vertical="center"/>
    </xf>
    <xf numFmtId="1" fontId="7" fillId="2" borderId="236" xfId="7" applyNumberFormat="1" applyFont="1" applyFill="1" applyBorder="1" applyAlignment="1">
      <alignment horizontal="right" vertical="center"/>
    </xf>
    <xf numFmtId="1" fontId="7" fillId="2" borderId="237" xfId="7" applyNumberFormat="1" applyFont="1" applyFill="1" applyBorder="1" applyAlignment="1">
      <alignment horizontal="right" vertical="center"/>
    </xf>
    <xf numFmtId="1" fontId="7" fillId="0" borderId="240" xfId="0" applyNumberFormat="1" applyFont="1" applyBorder="1" applyAlignment="1">
      <alignment horizontal="center" vertical="center" wrapText="1"/>
    </xf>
    <xf numFmtId="1" fontId="7" fillId="0" borderId="243" xfId="0" applyNumberFormat="1" applyFont="1" applyBorder="1" applyAlignment="1">
      <alignment horizontal="center" vertical="center" wrapText="1"/>
    </xf>
    <xf numFmtId="1" fontId="7" fillId="0" borderId="244" xfId="0" applyNumberFormat="1" applyFont="1" applyBorder="1" applyAlignment="1">
      <alignment horizontal="center" vertical="center" wrapText="1"/>
    </xf>
    <xf numFmtId="1" fontId="7" fillId="0" borderId="244" xfId="0" applyNumberFormat="1" applyFont="1" applyBorder="1" applyAlignment="1">
      <alignment horizontal="center" vertical="center"/>
    </xf>
    <xf numFmtId="1" fontId="7" fillId="0" borderId="241" xfId="0" applyNumberFormat="1" applyFont="1" applyBorder="1" applyAlignment="1">
      <alignment horizontal="center" vertical="center" wrapText="1"/>
    </xf>
    <xf numFmtId="0" fontId="7" fillId="0" borderId="231" xfId="0" applyFont="1" applyBorder="1" applyAlignment="1">
      <alignment horizontal="center" vertical="center" wrapText="1"/>
    </xf>
    <xf numFmtId="1" fontId="7" fillId="3" borderId="241" xfId="0" applyNumberFormat="1" applyFont="1" applyFill="1" applyBorder="1" applyAlignment="1">
      <alignment horizontal="center" vertical="center" wrapText="1"/>
    </xf>
    <xf numFmtId="1" fontId="7" fillId="3" borderId="243" xfId="0" applyNumberFormat="1" applyFont="1" applyFill="1" applyBorder="1" applyAlignment="1">
      <alignment horizontal="center" vertical="center" wrapText="1"/>
    </xf>
    <xf numFmtId="0" fontId="7" fillId="3" borderId="245" xfId="0" applyFont="1" applyFill="1" applyBorder="1" applyAlignment="1">
      <alignment horizontal="center" vertical="center" wrapText="1"/>
    </xf>
    <xf numFmtId="1" fontId="7" fillId="3" borderId="230" xfId="0" applyNumberFormat="1" applyFont="1" applyFill="1" applyBorder="1" applyAlignment="1">
      <alignment horizontal="center" vertical="center" wrapText="1"/>
    </xf>
    <xf numFmtId="1" fontId="7" fillId="3" borderId="231" xfId="0" applyNumberFormat="1" applyFont="1" applyFill="1" applyBorder="1" applyAlignment="1">
      <alignment horizontal="center" vertical="center" wrapText="1"/>
    </xf>
    <xf numFmtId="0" fontId="7" fillId="0" borderId="233" xfId="0" applyFont="1" applyBorder="1" applyAlignment="1">
      <alignment horizontal="center" vertical="center" wrapText="1"/>
    </xf>
    <xf numFmtId="0" fontId="7" fillId="0" borderId="241" xfId="0" applyFont="1" applyBorder="1" applyAlignment="1">
      <alignment horizontal="center" vertical="center" wrapText="1"/>
    </xf>
    <xf numFmtId="1" fontId="7" fillId="3" borderId="241" xfId="0" applyNumberFormat="1" applyFont="1" applyFill="1" applyBorder="1" applyAlignment="1">
      <alignment vertical="center" wrapText="1"/>
    </xf>
    <xf numFmtId="1" fontId="11" fillId="4" borderId="233" xfId="0" applyNumberFormat="1" applyFont="1" applyFill="1" applyBorder="1" applyAlignment="1" applyProtection="1">
      <alignment vertical="center"/>
      <protection locked="0"/>
    </xf>
    <xf numFmtId="1" fontId="7" fillId="0" borderId="230" xfId="0" applyNumberFormat="1" applyFont="1" applyBorder="1" applyAlignment="1">
      <alignment horizontal="center" vertical="center" wrapText="1"/>
    </xf>
    <xf numFmtId="1" fontId="7" fillId="4" borderId="233" xfId="0" applyNumberFormat="1" applyFont="1" applyFill="1" applyBorder="1" applyAlignment="1" applyProtection="1">
      <alignment vertical="center"/>
      <protection locked="0"/>
    </xf>
    <xf numFmtId="164" fontId="7" fillId="0" borderId="232" xfId="2" applyNumberFormat="1" applyFont="1" applyBorder="1" applyAlignment="1" applyProtection="1">
      <alignment horizontal="center" vertical="center"/>
    </xf>
    <xf numFmtId="1" fontId="7" fillId="4" borderId="247" xfId="0" applyNumberFormat="1" applyFont="1" applyFill="1" applyBorder="1" applyAlignment="1" applyProtection="1">
      <alignment vertical="center"/>
      <protection locked="0"/>
    </xf>
    <xf numFmtId="1" fontId="7" fillId="4" borderId="248" xfId="0" applyNumberFormat="1" applyFont="1" applyFill="1" applyBorder="1" applyAlignment="1" applyProtection="1">
      <alignment vertical="center"/>
      <protection locked="0"/>
    </xf>
    <xf numFmtId="1" fontId="7" fillId="4" borderId="249" xfId="0" applyNumberFormat="1" applyFont="1" applyFill="1" applyBorder="1" applyAlignment="1" applyProtection="1">
      <alignment vertical="center"/>
      <protection locked="0"/>
    </xf>
    <xf numFmtId="164" fontId="7" fillId="0" borderId="230" xfId="2" applyNumberFormat="1" applyFont="1" applyBorder="1" applyAlignment="1" applyProtection="1">
      <alignment horizontal="center" vertical="center"/>
    </xf>
    <xf numFmtId="166" fontId="7" fillId="0" borderId="233" xfId="2" applyNumberFormat="1" applyFont="1" applyBorder="1" applyAlignment="1" applyProtection="1">
      <alignment horizontal="right" vertical="center"/>
    </xf>
    <xf numFmtId="166" fontId="7" fillId="0" borderId="232" xfId="2" applyNumberFormat="1" applyFont="1" applyBorder="1" applyAlignment="1" applyProtection="1">
      <alignment horizontal="right" vertical="center"/>
    </xf>
    <xf numFmtId="166" fontId="7" fillId="0" borderId="244" xfId="2" applyNumberFormat="1" applyFont="1" applyBorder="1" applyAlignment="1" applyProtection="1">
      <alignment horizontal="right" vertical="center"/>
    </xf>
    <xf numFmtId="0" fontId="7" fillId="0" borderId="244" xfId="1" applyFont="1" applyBorder="1" applyAlignment="1">
      <alignment horizontal="center" vertical="center" wrapText="1"/>
    </xf>
    <xf numFmtId="0" fontId="7" fillId="3" borderId="248" xfId="1" applyFont="1" applyFill="1" applyBorder="1" applyAlignment="1">
      <alignment horizontal="left" vertical="center" wrapText="1"/>
    </xf>
    <xf numFmtId="1" fontId="7" fillId="0" borderId="248" xfId="1" applyNumberFormat="1" applyFont="1" applyBorder="1" applyAlignment="1">
      <alignment horizontal="right" vertical="center"/>
    </xf>
    <xf numFmtId="1" fontId="7" fillId="8" borderId="250" xfId="1" applyNumberFormat="1" applyFont="1" applyFill="1" applyBorder="1" applyAlignment="1" applyProtection="1">
      <alignment vertical="center"/>
      <protection locked="0"/>
    </xf>
    <xf numFmtId="1" fontId="7" fillId="0" borderId="244" xfId="1" applyNumberFormat="1" applyFont="1" applyBorder="1" applyAlignment="1">
      <alignment horizontal="right" vertical="center" wrapText="1"/>
    </xf>
    <xf numFmtId="164" fontId="7" fillId="0" borderId="244" xfId="2" applyNumberFormat="1" applyFont="1" applyBorder="1" applyAlignment="1" applyProtection="1">
      <alignment horizontal="center" vertical="center" wrapText="1"/>
    </xf>
    <xf numFmtId="0" fontId="7" fillId="0" borderId="248" xfId="1" applyFont="1" applyBorder="1" applyAlignment="1">
      <alignment horizontal="left" vertical="center" wrapText="1"/>
    </xf>
    <xf numFmtId="166" fontId="7" fillId="3" borderId="248" xfId="2" applyNumberFormat="1" applyFont="1" applyFill="1" applyBorder="1" applyAlignment="1" applyProtection="1">
      <alignment vertical="center"/>
    </xf>
    <xf numFmtId="1" fontId="7" fillId="4" borderId="250" xfId="0" applyNumberFormat="1" applyFont="1" applyFill="1" applyBorder="1" applyAlignment="1" applyProtection="1">
      <alignment vertical="center"/>
      <protection locked="0"/>
    </xf>
    <xf numFmtId="164" fontId="7" fillId="0" borderId="244" xfId="2" applyNumberFormat="1" applyFont="1" applyBorder="1" applyAlignment="1" applyProtection="1">
      <alignment horizontal="center" vertical="center"/>
    </xf>
    <xf numFmtId="1" fontId="7" fillId="0" borderId="251" xfId="0" applyNumberFormat="1" applyFont="1" applyBorder="1" applyAlignment="1">
      <alignment horizontal="center" vertical="center" wrapText="1"/>
    </xf>
    <xf numFmtId="164" fontId="7" fillId="0" borderId="230" xfId="2" applyNumberFormat="1" applyFont="1" applyBorder="1" applyAlignment="1" applyProtection="1">
      <alignment horizontal="center" vertical="center" wrapText="1"/>
    </xf>
    <xf numFmtId="166" fontId="7" fillId="0" borderId="233" xfId="5" applyNumberFormat="1" applyFont="1" applyFill="1" applyBorder="1" applyAlignment="1" applyProtection="1">
      <alignment horizontal="right" vertical="center"/>
    </xf>
    <xf numFmtId="166" fontId="7" fillId="0" borderId="244" xfId="5" applyNumberFormat="1" applyFont="1" applyFill="1" applyBorder="1" applyAlignment="1" applyProtection="1">
      <alignment horizontal="right" vertical="center"/>
    </xf>
    <xf numFmtId="166" fontId="7" fillId="0" borderId="232" xfId="5" applyNumberFormat="1" applyFont="1" applyFill="1" applyBorder="1" applyAlignment="1" applyProtection="1">
      <alignment horizontal="right" vertical="center"/>
    </xf>
    <xf numFmtId="1" fontId="7" fillId="0" borderId="233" xfId="0" applyNumberFormat="1" applyFont="1" applyBorder="1" applyAlignment="1">
      <alignment horizontal="center" vertical="center"/>
    </xf>
    <xf numFmtId="164" fontId="7" fillId="0" borderId="252" xfId="2" applyNumberFormat="1" applyFont="1" applyBorder="1" applyAlignment="1" applyProtection="1">
      <alignment horizontal="center" vertical="center" wrapText="1"/>
    </xf>
    <xf numFmtId="1" fontId="7" fillId="0" borderId="238" xfId="0" applyNumberFormat="1" applyFont="1" applyBorder="1" applyAlignment="1">
      <alignment vertical="center"/>
    </xf>
    <xf numFmtId="1" fontId="7" fillId="0" borderId="240" xfId="0" applyNumberFormat="1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1" fontId="7" fillId="4" borderId="243" xfId="0" applyNumberFormat="1" applyFont="1" applyFill="1" applyBorder="1" applyAlignment="1" applyProtection="1">
      <alignment vertical="center"/>
      <protection locked="0"/>
    </xf>
    <xf numFmtId="1" fontId="7" fillId="4" borderId="240" xfId="0" applyNumberFormat="1" applyFont="1" applyFill="1" applyBorder="1" applyAlignment="1" applyProtection="1">
      <alignment vertical="center"/>
      <protection locked="0"/>
    </xf>
    <xf numFmtId="1" fontId="7" fillId="4" borderId="252" xfId="0" applyNumberFormat="1" applyFont="1" applyFill="1" applyBorder="1" applyAlignment="1" applyProtection="1">
      <alignment vertical="center"/>
      <protection locked="0"/>
    </xf>
    <xf numFmtId="1" fontId="7" fillId="4" borderId="244" xfId="0" applyNumberFormat="1" applyFont="1" applyFill="1" applyBorder="1" applyAlignment="1" applyProtection="1">
      <alignment vertical="center"/>
      <protection locked="0"/>
    </xf>
    <xf numFmtId="1" fontId="7" fillId="0" borderId="234" xfId="0" applyNumberFormat="1" applyFont="1" applyBorder="1" applyAlignment="1">
      <alignment vertical="center" wrapText="1"/>
    </xf>
    <xf numFmtId="1" fontId="7" fillId="0" borderId="248" xfId="0" applyNumberFormat="1" applyFont="1" applyBorder="1" applyAlignment="1">
      <alignment vertical="center"/>
    </xf>
    <xf numFmtId="1" fontId="7" fillId="11" borderId="247" xfId="0" applyNumberFormat="1" applyFont="1" applyFill="1" applyBorder="1" applyAlignment="1">
      <alignment horizontal="right" vertical="center"/>
    </xf>
    <xf numFmtId="1" fontId="7" fillId="11" borderId="250" xfId="0" applyNumberFormat="1" applyFont="1" applyFill="1" applyBorder="1" applyAlignment="1">
      <alignment vertical="center"/>
    </xf>
    <xf numFmtId="1" fontId="7" fillId="0" borderId="230" xfId="0" applyNumberFormat="1" applyFont="1" applyBorder="1" applyAlignment="1">
      <alignment vertical="center"/>
    </xf>
    <xf numFmtId="1" fontId="7" fillId="0" borderId="252" xfId="0" applyNumberFormat="1" applyFont="1" applyBorder="1" applyAlignment="1">
      <alignment vertical="center"/>
    </xf>
    <xf numFmtId="1" fontId="7" fillId="0" borderId="250" xfId="0" applyNumberFormat="1" applyFont="1" applyBorder="1" applyAlignment="1">
      <alignment horizontal="right" vertical="center"/>
    </xf>
    <xf numFmtId="1" fontId="7" fillId="0" borderId="241" xfId="0" applyNumberFormat="1" applyFont="1" applyBorder="1" applyAlignment="1">
      <alignment horizontal="right" vertical="center" wrapText="1"/>
    </xf>
    <xf numFmtId="1" fontId="7" fillId="0" borderId="251" xfId="0" applyNumberFormat="1" applyFont="1" applyBorder="1" applyAlignment="1">
      <alignment horizontal="right" vertical="center"/>
    </xf>
    <xf numFmtId="1" fontId="7" fillId="0" borderId="244" xfId="0" applyNumberFormat="1" applyFont="1" applyBorder="1" applyAlignment="1">
      <alignment horizontal="right" vertical="center"/>
    </xf>
    <xf numFmtId="1" fontId="7" fillId="2" borderId="248" xfId="0" applyNumberFormat="1" applyFont="1" applyFill="1" applyBorder="1" applyAlignment="1">
      <alignment horizontal="right" vertical="center"/>
    </xf>
    <xf numFmtId="1" fontId="7" fillId="0" borderId="254" xfId="0" applyNumberFormat="1" applyFont="1" applyBorder="1" applyAlignment="1">
      <alignment vertical="center" wrapText="1"/>
    </xf>
    <xf numFmtId="1" fontId="7" fillId="2" borderId="250" xfId="7" applyNumberFormat="1" applyFont="1" applyFill="1" applyBorder="1" applyAlignment="1">
      <alignment horizontal="right" vertical="center"/>
    </xf>
    <xf numFmtId="1" fontId="7" fillId="8" borderId="250" xfId="0" applyNumberFormat="1" applyFont="1" applyFill="1" applyBorder="1" applyAlignment="1" applyProtection="1">
      <alignment vertical="center"/>
      <protection locked="0"/>
    </xf>
    <xf numFmtId="1" fontId="7" fillId="8" borderId="247" xfId="0" applyNumberFormat="1" applyFont="1" applyFill="1" applyBorder="1" applyAlignment="1" applyProtection="1">
      <alignment vertical="center"/>
      <protection locked="0"/>
    </xf>
    <xf numFmtId="1" fontId="7" fillId="0" borderId="259" xfId="0" applyNumberFormat="1" applyFont="1" applyBorder="1" applyAlignment="1">
      <alignment horizontal="center" vertical="center" wrapText="1"/>
    </xf>
    <xf numFmtId="1" fontId="7" fillId="0" borderId="257" xfId="0" applyNumberFormat="1" applyFont="1" applyBorder="1" applyAlignment="1">
      <alignment horizontal="center" vertical="center" wrapText="1"/>
    </xf>
    <xf numFmtId="1" fontId="7" fillId="0" borderId="258" xfId="0" applyNumberFormat="1" applyFont="1" applyBorder="1" applyAlignment="1">
      <alignment horizontal="center" vertical="center" wrapText="1"/>
    </xf>
    <xf numFmtId="1" fontId="7" fillId="2" borderId="260" xfId="7" applyNumberFormat="1" applyFont="1" applyFill="1" applyBorder="1" applyAlignment="1">
      <alignment horizontal="right" vertical="center"/>
    </xf>
    <xf numFmtId="1" fontId="7" fillId="2" borderId="261" xfId="7" applyNumberFormat="1" applyFont="1" applyFill="1" applyBorder="1" applyAlignment="1">
      <alignment horizontal="right" vertical="center"/>
    </xf>
    <xf numFmtId="1" fontId="7" fillId="2" borderId="262" xfId="7" applyNumberFormat="1" applyFont="1" applyFill="1" applyBorder="1" applyAlignment="1">
      <alignment horizontal="right" vertical="center"/>
    </xf>
    <xf numFmtId="1" fontId="7" fillId="0" borderId="270" xfId="0" applyNumberFormat="1" applyFont="1" applyBorder="1" applyAlignment="1">
      <alignment horizontal="center" vertical="center" wrapText="1"/>
    </xf>
    <xf numFmtId="1" fontId="7" fillId="0" borderId="271" xfId="0" applyNumberFormat="1" applyFont="1" applyBorder="1" applyAlignment="1">
      <alignment horizontal="center" vertical="center" wrapText="1"/>
    </xf>
    <xf numFmtId="0" fontId="7" fillId="0" borderId="270" xfId="0" applyFont="1" applyBorder="1" applyAlignment="1">
      <alignment horizontal="center" vertical="center" wrapText="1"/>
    </xf>
    <xf numFmtId="0" fontId="7" fillId="0" borderId="248" xfId="0" applyFont="1" applyBorder="1" applyAlignment="1">
      <alignment horizontal="right" vertical="center"/>
    </xf>
    <xf numFmtId="0" fontId="7" fillId="8" borderId="250" xfId="0" applyFont="1" applyFill="1" applyBorder="1" applyAlignment="1" applyProtection="1">
      <alignment horizontal="justify" vertical="center"/>
      <protection locked="0"/>
    </xf>
    <xf numFmtId="1" fontId="7" fillId="3" borderId="271" xfId="0" applyNumberFormat="1" applyFont="1" applyFill="1" applyBorder="1" applyAlignment="1">
      <alignment horizontal="center" vertical="center" wrapText="1"/>
    </xf>
    <xf numFmtId="1" fontId="7" fillId="3" borderId="269" xfId="0" applyNumberFormat="1" applyFont="1" applyFill="1" applyBorder="1" applyAlignment="1">
      <alignment horizontal="center" vertical="center" wrapText="1"/>
    </xf>
    <xf numFmtId="0" fontId="7" fillId="3" borderId="272" xfId="0" applyFont="1" applyFill="1" applyBorder="1" applyAlignment="1">
      <alignment horizontal="center" vertical="center" wrapText="1"/>
    </xf>
    <xf numFmtId="1" fontId="7" fillId="3" borderId="256" xfId="0" applyNumberFormat="1" applyFont="1" applyFill="1" applyBorder="1" applyAlignment="1">
      <alignment horizontal="center" vertical="center" wrapText="1"/>
    </xf>
    <xf numFmtId="1" fontId="7" fillId="3" borderId="270" xfId="0" applyNumberFormat="1" applyFont="1" applyFill="1" applyBorder="1" applyAlignment="1">
      <alignment horizontal="center" vertical="center" wrapText="1"/>
    </xf>
    <xf numFmtId="1" fontId="7" fillId="0" borderId="248" xfId="0" applyNumberFormat="1" applyFont="1" applyBorder="1" applyAlignment="1">
      <alignment horizontal="left" vertical="center"/>
    </xf>
    <xf numFmtId="0" fontId="7" fillId="7" borderId="250" xfId="0" applyFont="1" applyFill="1" applyBorder="1" applyAlignment="1">
      <alignment vertical="center"/>
    </xf>
    <xf numFmtId="1" fontId="7" fillId="3" borderId="248" xfId="0" applyNumberFormat="1" applyFont="1" applyFill="1" applyBorder="1" applyAlignment="1">
      <alignment horizontal="right" vertical="center" wrapText="1"/>
    </xf>
    <xf numFmtId="0" fontId="7" fillId="0" borderId="259" xfId="0" applyFont="1" applyBorder="1" applyAlignment="1">
      <alignment horizontal="center" vertical="center" wrapText="1"/>
    </xf>
    <xf numFmtId="0" fontId="7" fillId="0" borderId="271" xfId="0" applyFont="1" applyBorder="1" applyAlignment="1">
      <alignment horizontal="center" vertical="center" wrapText="1"/>
    </xf>
    <xf numFmtId="1" fontId="7" fillId="0" borderId="248" xfId="0" applyNumberFormat="1" applyFont="1" applyBorder="1" applyAlignment="1">
      <alignment horizontal="right" vertical="center" wrapText="1"/>
    </xf>
    <xf numFmtId="1" fontId="7" fillId="3" borderId="271" xfId="0" applyNumberFormat="1" applyFont="1" applyFill="1" applyBorder="1" applyAlignment="1">
      <alignment vertical="center" wrapText="1"/>
    </xf>
    <xf numFmtId="1" fontId="11" fillId="4" borderId="259" xfId="0" applyNumberFormat="1" applyFont="1" applyFill="1" applyBorder="1" applyAlignment="1" applyProtection="1">
      <alignment vertical="center"/>
      <protection locked="0"/>
    </xf>
    <xf numFmtId="1" fontId="7" fillId="0" borderId="256" xfId="0" applyNumberFormat="1" applyFont="1" applyBorder="1" applyAlignment="1">
      <alignment horizontal="center" vertical="center" wrapText="1"/>
    </xf>
    <xf numFmtId="1" fontId="7" fillId="4" borderId="259" xfId="0" applyNumberFormat="1" applyFont="1" applyFill="1" applyBorder="1" applyAlignment="1" applyProtection="1">
      <alignment vertical="center"/>
      <protection locked="0"/>
    </xf>
    <xf numFmtId="1" fontId="7" fillId="0" borderId="281" xfId="0" applyNumberFormat="1" applyFont="1" applyBorder="1" applyAlignment="1">
      <alignment horizontal="center" vertical="center" wrapText="1"/>
    </xf>
    <xf numFmtId="164" fontId="7" fillId="0" borderId="278" xfId="2" applyNumberFormat="1" applyFont="1" applyBorder="1" applyAlignment="1" applyProtection="1">
      <alignment horizontal="center" vertical="center" wrapText="1"/>
    </xf>
    <xf numFmtId="1" fontId="7" fillId="0" borderId="274" xfId="0" applyNumberFormat="1" applyFont="1" applyBorder="1" applyAlignment="1">
      <alignment vertical="center"/>
    </xf>
    <xf numFmtId="1" fontId="7" fillId="0" borderId="275" xfId="0" applyNumberFormat="1" applyFont="1" applyBorder="1" applyAlignment="1">
      <alignment vertical="center"/>
    </xf>
    <xf numFmtId="1" fontId="7" fillId="0" borderId="280" xfId="0" applyNumberFormat="1" applyFont="1" applyBorder="1" applyAlignment="1">
      <alignment horizontal="right" vertical="center"/>
    </xf>
    <xf numFmtId="1" fontId="7" fillId="0" borderId="275" xfId="0" applyNumberFormat="1" applyFont="1" applyBorder="1" applyAlignment="1">
      <alignment horizontal="right" vertical="center"/>
    </xf>
    <xf numFmtId="1" fontId="7" fillId="4" borderId="281" xfId="0" applyNumberFormat="1" applyFont="1" applyFill="1" applyBorder="1" applyAlignment="1" applyProtection="1">
      <alignment vertical="center"/>
      <protection locked="0"/>
    </xf>
    <xf numFmtId="1" fontId="7" fillId="4" borderId="275" xfId="0" applyNumberFormat="1" applyFont="1" applyFill="1" applyBorder="1" applyAlignment="1" applyProtection="1">
      <alignment vertical="center"/>
      <protection locked="0"/>
    </xf>
    <xf numFmtId="1" fontId="7" fillId="4" borderId="278" xfId="0" applyNumberFormat="1" applyFont="1" applyFill="1" applyBorder="1" applyAlignment="1" applyProtection="1">
      <alignment vertical="center"/>
      <protection locked="0"/>
    </xf>
    <xf numFmtId="1" fontId="7" fillId="0" borderId="282" xfId="0" applyNumberFormat="1" applyFont="1" applyBorder="1" applyAlignment="1">
      <alignment vertical="center" wrapText="1"/>
    </xf>
    <xf numFmtId="1" fontId="7" fillId="0" borderId="289" xfId="0" applyNumberFormat="1" applyFont="1" applyBorder="1" applyAlignment="1">
      <alignment horizontal="center" vertical="center" wrapText="1"/>
    </xf>
    <xf numFmtId="1" fontId="7" fillId="0" borderId="285" xfId="0" applyNumberFormat="1" applyFont="1" applyBorder="1" applyAlignment="1">
      <alignment horizontal="center" vertical="center"/>
    </xf>
    <xf numFmtId="1" fontId="7" fillId="0" borderId="288" xfId="0" applyNumberFormat="1" applyFont="1" applyBorder="1" applyAlignment="1">
      <alignment horizontal="center" vertical="center" wrapText="1"/>
    </xf>
    <xf numFmtId="164" fontId="7" fillId="0" borderId="287" xfId="2" applyNumberFormat="1" applyFont="1" applyBorder="1" applyAlignment="1" applyProtection="1">
      <alignment horizontal="center" vertical="center"/>
    </xf>
    <xf numFmtId="164" fontId="7" fillId="0" borderId="285" xfId="2" applyNumberFormat="1" applyFont="1" applyBorder="1" applyAlignment="1" applyProtection="1">
      <alignment horizontal="center" vertical="center"/>
    </xf>
    <xf numFmtId="166" fontId="7" fillId="0" borderId="289" xfId="2" applyNumberFormat="1" applyFont="1" applyBorder="1" applyAlignment="1" applyProtection="1">
      <alignment horizontal="right" vertical="center"/>
    </xf>
    <xf numFmtId="166" fontId="7" fillId="0" borderId="287" xfId="2" applyNumberFormat="1" applyFont="1" applyBorder="1" applyAlignment="1" applyProtection="1">
      <alignment horizontal="right" vertical="center"/>
    </xf>
    <xf numFmtId="166" fontId="7" fillId="0" borderId="288" xfId="2" applyNumberFormat="1" applyFont="1" applyBorder="1" applyAlignment="1" applyProtection="1">
      <alignment horizontal="right" vertical="center"/>
    </xf>
    <xf numFmtId="0" fontId="7" fillId="0" borderId="288" xfId="1" applyFont="1" applyBorder="1" applyAlignment="1">
      <alignment horizontal="center" vertical="center" wrapText="1"/>
    </xf>
    <xf numFmtId="1" fontId="7" fillId="0" borderId="288" xfId="1" applyNumberFormat="1" applyFont="1" applyBorder="1" applyAlignment="1">
      <alignment horizontal="right" vertical="center" wrapText="1"/>
    </xf>
    <xf numFmtId="1" fontId="7" fillId="0" borderId="291" xfId="0" applyNumberFormat="1" applyFont="1" applyBorder="1" applyAlignment="1">
      <alignment horizontal="center" vertical="center" wrapText="1"/>
    </xf>
    <xf numFmtId="164" fontId="7" fillId="0" borderId="293" xfId="2" applyNumberFormat="1" applyFont="1" applyBorder="1" applyAlignment="1" applyProtection="1">
      <alignment horizontal="center" vertical="center"/>
    </xf>
    <xf numFmtId="164" fontId="7" fillId="0" borderId="288" xfId="2" applyNumberFormat="1" applyFont="1" applyBorder="1" applyAlignment="1" applyProtection="1">
      <alignment horizontal="center" vertical="center" wrapText="1"/>
    </xf>
    <xf numFmtId="164" fontId="7" fillId="0" borderId="288" xfId="2" applyNumberFormat="1" applyFont="1" applyBorder="1" applyAlignment="1" applyProtection="1">
      <alignment horizontal="center" vertical="center"/>
    </xf>
    <xf numFmtId="164" fontId="7" fillId="0" borderId="309" xfId="2" applyNumberFormat="1" applyFont="1" applyBorder="1" applyAlignment="1" applyProtection="1">
      <alignment horizontal="center" vertical="center" wrapText="1"/>
    </xf>
    <xf numFmtId="166" fontId="7" fillId="0" borderId="310" xfId="5" applyNumberFormat="1" applyFont="1" applyFill="1" applyBorder="1" applyAlignment="1" applyProtection="1">
      <alignment horizontal="right" vertical="center"/>
    </xf>
    <xf numFmtId="166" fontId="7" fillId="0" borderId="311" xfId="5" applyNumberFormat="1" applyFont="1" applyFill="1" applyBorder="1" applyAlignment="1" applyProtection="1">
      <alignment horizontal="right" vertical="center"/>
    </xf>
    <xf numFmtId="166" fontId="7" fillId="0" borderId="312" xfId="5" applyNumberFormat="1" applyFont="1" applyFill="1" applyBorder="1" applyAlignment="1" applyProtection="1">
      <alignment horizontal="right" vertical="center"/>
    </xf>
    <xf numFmtId="1" fontId="7" fillId="0" borderId="310" xfId="0" applyNumberFormat="1" applyFont="1" applyBorder="1" applyAlignment="1">
      <alignment horizontal="center" vertical="center"/>
    </xf>
    <xf numFmtId="1" fontId="7" fillId="0" borderId="311" xfId="0" applyNumberFormat="1" applyFont="1" applyBorder="1" applyAlignment="1">
      <alignment horizontal="center" vertical="center"/>
    </xf>
    <xf numFmtId="1" fontId="7" fillId="0" borderId="322" xfId="0" applyNumberFormat="1" applyFont="1" applyBorder="1" applyAlignment="1">
      <alignment horizontal="center" vertical="center" wrapText="1"/>
    </xf>
    <xf numFmtId="1" fontId="7" fillId="0" borderId="315" xfId="0" applyNumberFormat="1" applyFont="1" applyBorder="1" applyAlignment="1">
      <alignment horizontal="center" vertical="center" wrapText="1"/>
    </xf>
    <xf numFmtId="1" fontId="7" fillId="0" borderId="318" xfId="0" applyNumberFormat="1" applyFont="1" applyBorder="1" applyAlignment="1">
      <alignment horizontal="center" vertical="center" wrapText="1"/>
    </xf>
    <xf numFmtId="164" fontId="7" fillId="0" borderId="318" xfId="2" applyNumberFormat="1" applyFont="1" applyBorder="1" applyAlignment="1" applyProtection="1">
      <alignment horizontal="center" vertical="center" wrapText="1"/>
    </xf>
    <xf numFmtId="1" fontId="7" fillId="0" borderId="314" xfId="0" applyNumberFormat="1" applyFont="1" applyBorder="1" applyAlignment="1">
      <alignment vertical="center"/>
    </xf>
    <xf numFmtId="1" fontId="7" fillId="0" borderId="315" xfId="0" applyNumberFormat="1" applyFont="1" applyBorder="1" applyAlignment="1">
      <alignment vertical="center"/>
    </xf>
    <xf numFmtId="1" fontId="7" fillId="0" borderId="320" xfId="0" applyNumberFormat="1" applyFont="1" applyBorder="1" applyAlignment="1">
      <alignment horizontal="right" vertical="center"/>
    </xf>
    <xf numFmtId="1" fontId="7" fillId="0" borderId="315" xfId="0" applyNumberFormat="1" applyFont="1" applyBorder="1" applyAlignment="1">
      <alignment horizontal="right" vertical="center"/>
    </xf>
    <xf numFmtId="1" fontId="7" fillId="4" borderId="322" xfId="0" applyNumberFormat="1" applyFont="1" applyFill="1" applyBorder="1" applyAlignment="1" applyProtection="1">
      <alignment vertical="center"/>
      <protection locked="0"/>
    </xf>
    <xf numFmtId="1" fontId="7" fillId="4" borderId="315" xfId="0" applyNumberFormat="1" applyFont="1" applyFill="1" applyBorder="1" applyAlignment="1" applyProtection="1">
      <alignment vertical="center"/>
      <protection locked="0"/>
    </xf>
    <xf numFmtId="1" fontId="7" fillId="4" borderId="318" xfId="0" applyNumberFormat="1" applyFont="1" applyFill="1" applyBorder="1" applyAlignment="1" applyProtection="1">
      <alignment vertical="center"/>
      <protection locked="0"/>
    </xf>
    <xf numFmtId="1" fontId="7" fillId="4" borderId="310" xfId="0" applyNumberFormat="1" applyFont="1" applyFill="1" applyBorder="1" applyAlignment="1" applyProtection="1">
      <alignment vertical="center"/>
      <protection locked="0"/>
    </xf>
    <xf numFmtId="1" fontId="7" fillId="4" borderId="311" xfId="0" applyNumberFormat="1" applyFont="1" applyFill="1" applyBorder="1" applyAlignment="1" applyProtection="1">
      <alignment vertical="center"/>
      <protection locked="0"/>
    </xf>
    <xf numFmtId="1" fontId="7" fillId="0" borderId="323" xfId="0" applyNumberFormat="1" applyFont="1" applyBorder="1" applyAlignment="1">
      <alignment vertical="center" wrapText="1"/>
    </xf>
    <xf numFmtId="1" fontId="7" fillId="0" borderId="309" xfId="0" applyNumberFormat="1" applyFont="1" applyBorder="1" applyAlignment="1">
      <alignment vertical="center"/>
    </xf>
    <xf numFmtId="1" fontId="7" fillId="0" borderId="313" xfId="0" applyNumberFormat="1" applyFont="1" applyBorder="1" applyAlignment="1">
      <alignment horizontal="center" vertical="center" wrapText="1"/>
    </xf>
    <xf numFmtId="1" fontId="7" fillId="0" borderId="309" xfId="0" applyNumberFormat="1" applyFont="1" applyBorder="1" applyAlignment="1">
      <alignment horizontal="center" vertical="center" wrapText="1"/>
    </xf>
    <xf numFmtId="1" fontId="7" fillId="0" borderId="313" xfId="0" applyNumberFormat="1" applyFont="1" applyBorder="1" applyAlignment="1">
      <alignment horizontal="right" vertical="center" wrapText="1"/>
    </xf>
    <xf numFmtId="1" fontId="7" fillId="0" borderId="311" xfId="0" applyNumberFormat="1" applyFont="1" applyBorder="1" applyAlignment="1">
      <alignment horizontal="right" vertical="center"/>
    </xf>
    <xf numFmtId="1" fontId="7" fillId="0" borderId="310" xfId="0" applyNumberFormat="1" applyFont="1" applyBorder="1" applyAlignment="1">
      <alignment horizontal="center" vertical="center" wrapText="1"/>
    </xf>
    <xf numFmtId="164" fontId="7" fillId="0" borderId="312" xfId="2" applyNumberFormat="1" applyFont="1" applyBorder="1" applyAlignment="1" applyProtection="1">
      <alignment horizontal="center" vertical="center"/>
    </xf>
    <xf numFmtId="1" fontId="7" fillId="0" borderId="311" xfId="0" applyNumberFormat="1" applyFont="1" applyBorder="1" applyAlignment="1">
      <alignment horizontal="center" vertical="center" wrapText="1"/>
    </xf>
    <xf numFmtId="1" fontId="7" fillId="0" borderId="312" xfId="0" applyNumberFormat="1" applyFont="1" applyBorder="1" applyAlignment="1">
      <alignment horizontal="center" vertical="center" wrapText="1"/>
    </xf>
    <xf numFmtId="1" fontId="7" fillId="2" borderId="326" xfId="7" applyNumberFormat="1" applyFont="1" applyFill="1" applyBorder="1" applyAlignment="1">
      <alignment horizontal="right" vertical="center"/>
    </xf>
    <xf numFmtId="1" fontId="7" fillId="2" borderId="327" xfId="7" applyNumberFormat="1" applyFont="1" applyFill="1" applyBorder="1" applyAlignment="1">
      <alignment horizontal="right" vertical="center"/>
    </xf>
    <xf numFmtId="1" fontId="7" fillId="2" borderId="328" xfId="7" applyNumberFormat="1" applyFont="1" applyFill="1" applyBorder="1" applyAlignment="1">
      <alignment horizontal="right" vertical="center"/>
    </xf>
    <xf numFmtId="0" fontId="7" fillId="0" borderId="311" xfId="0" applyFont="1" applyBorder="1" applyAlignment="1">
      <alignment horizontal="center" vertical="center" wrapText="1"/>
    </xf>
    <xf numFmtId="1" fontId="7" fillId="3" borderId="313" xfId="0" applyNumberFormat="1" applyFont="1" applyFill="1" applyBorder="1" applyAlignment="1">
      <alignment horizontal="center" vertical="center" wrapText="1"/>
    </xf>
    <xf numFmtId="1" fontId="7" fillId="3" borderId="322" xfId="0" applyNumberFormat="1" applyFont="1" applyFill="1" applyBorder="1" applyAlignment="1">
      <alignment horizontal="center" vertical="center" wrapText="1"/>
    </xf>
    <xf numFmtId="0" fontId="7" fillId="3" borderId="321" xfId="0" applyFont="1" applyFill="1" applyBorder="1" applyAlignment="1">
      <alignment horizontal="center" vertical="center" wrapText="1"/>
    </xf>
    <xf numFmtId="1" fontId="7" fillId="3" borderId="309" xfId="0" applyNumberFormat="1" applyFont="1" applyFill="1" applyBorder="1" applyAlignment="1">
      <alignment horizontal="center" vertical="center" wrapText="1"/>
    </xf>
    <xf numFmtId="1" fontId="7" fillId="3" borderId="311" xfId="0" applyNumberFormat="1" applyFont="1" applyFill="1" applyBorder="1" applyAlignment="1">
      <alignment horizontal="center" vertical="center" wrapText="1"/>
    </xf>
    <xf numFmtId="0" fontId="7" fillId="0" borderId="310" xfId="0" applyFont="1" applyBorder="1" applyAlignment="1">
      <alignment horizontal="center" vertical="center" wrapText="1"/>
    </xf>
    <xf numFmtId="0" fontId="7" fillId="0" borderId="313" xfId="0" applyFont="1" applyBorder="1" applyAlignment="1">
      <alignment horizontal="center" vertical="center" wrapText="1"/>
    </xf>
    <xf numFmtId="1" fontId="7" fillId="3" borderId="313" xfId="0" applyNumberFormat="1" applyFont="1" applyFill="1" applyBorder="1" applyAlignment="1">
      <alignment vertical="center" wrapText="1"/>
    </xf>
    <xf numFmtId="1" fontId="11" fillId="4" borderId="310" xfId="0" applyNumberFormat="1" applyFont="1" applyFill="1" applyBorder="1" applyAlignment="1" applyProtection="1">
      <alignment vertical="center"/>
      <protection locked="0"/>
    </xf>
    <xf numFmtId="1" fontId="7" fillId="0" borderId="278" xfId="0" applyNumberFormat="1" applyFont="1" applyBorder="1" applyAlignment="1">
      <alignment horizontal="center" vertical="center" wrapText="1"/>
    </xf>
    <xf numFmtId="1" fontId="7" fillId="0" borderId="275" xfId="0" applyNumberFormat="1" applyFont="1" applyBorder="1" applyAlignment="1">
      <alignment horizontal="center" vertical="center" wrapText="1"/>
    </xf>
    <xf numFmtId="1" fontId="7" fillId="0" borderId="290" xfId="0" applyNumberFormat="1" applyFont="1" applyBorder="1" applyAlignment="1">
      <alignment horizontal="center" vertical="center"/>
    </xf>
    <xf numFmtId="1" fontId="7" fillId="0" borderId="292" xfId="0" applyNumberFormat="1" applyFont="1" applyBorder="1" applyAlignment="1">
      <alignment horizontal="center" vertical="center" wrapText="1"/>
    </xf>
    <xf numFmtId="164" fontId="7" fillId="0" borderId="290" xfId="2" applyNumberFormat="1" applyFont="1" applyBorder="1" applyAlignment="1" applyProtection="1">
      <alignment horizontal="center" vertical="center"/>
    </xf>
    <xf numFmtId="166" fontId="7" fillId="0" borderId="291" xfId="2" applyNumberFormat="1" applyFont="1" applyBorder="1" applyAlignment="1" applyProtection="1">
      <alignment horizontal="right" vertical="center"/>
    </xf>
    <xf numFmtId="166" fontId="7" fillId="0" borderId="293" xfId="2" applyNumberFormat="1" applyFont="1" applyBorder="1" applyAlignment="1" applyProtection="1">
      <alignment horizontal="right" vertical="center"/>
    </xf>
    <xf numFmtId="166" fontId="7" fillId="0" borderId="292" xfId="2" applyNumberFormat="1" applyFont="1" applyBorder="1" applyAlignment="1" applyProtection="1">
      <alignment horizontal="right" vertical="center"/>
    </xf>
    <xf numFmtId="0" fontId="7" fillId="0" borderId="292" xfId="1" applyFont="1" applyBorder="1" applyAlignment="1">
      <alignment horizontal="center" vertical="center" wrapText="1"/>
    </xf>
    <xf numFmtId="1" fontId="7" fillId="0" borderId="292" xfId="1" applyNumberFormat="1" applyFont="1" applyBorder="1" applyAlignment="1">
      <alignment horizontal="right" vertical="center" wrapText="1"/>
    </xf>
    <xf numFmtId="164" fontId="7" fillId="0" borderId="292" xfId="2" applyNumberFormat="1" applyFont="1" applyBorder="1" applyAlignment="1" applyProtection="1">
      <alignment horizontal="center" vertical="center" wrapText="1"/>
    </xf>
    <xf numFmtId="164" fontId="7" fillId="0" borderId="292" xfId="2" applyNumberFormat="1" applyFont="1" applyBorder="1" applyAlignment="1" applyProtection="1">
      <alignment horizontal="center" vertical="center"/>
    </xf>
    <xf numFmtId="164" fontId="7" fillId="0" borderId="337" xfId="2" applyNumberFormat="1" applyFont="1" applyBorder="1" applyAlignment="1" applyProtection="1">
      <alignment horizontal="center" vertical="center" wrapText="1"/>
    </xf>
    <xf numFmtId="166" fontId="7" fillId="0" borderId="338" xfId="5" applyNumberFormat="1" applyFont="1" applyFill="1" applyBorder="1" applyAlignment="1" applyProtection="1">
      <alignment horizontal="right" vertical="center"/>
    </xf>
    <xf numFmtId="166" fontId="7" fillId="0" borderId="339" xfId="5" applyNumberFormat="1" applyFont="1" applyFill="1" applyBorder="1" applyAlignment="1" applyProtection="1">
      <alignment horizontal="right" vertical="center"/>
    </xf>
    <xf numFmtId="166" fontId="7" fillId="0" borderId="340" xfId="5" applyNumberFormat="1" applyFont="1" applyFill="1" applyBorder="1" applyAlignment="1" applyProtection="1">
      <alignment horizontal="right" vertical="center"/>
    </xf>
    <xf numFmtId="1" fontId="7" fillId="0" borderId="346" xfId="0" applyNumberFormat="1" applyFont="1" applyBorder="1" applyAlignment="1">
      <alignment horizontal="center" vertical="center"/>
    </xf>
    <xf numFmtId="1" fontId="7" fillId="0" borderId="344" xfId="0" applyNumberFormat="1" applyFont="1" applyBorder="1" applyAlignment="1">
      <alignment horizontal="center" vertical="center"/>
    </xf>
    <xf numFmtId="1" fontId="7" fillId="4" borderId="346" xfId="0" applyNumberFormat="1" applyFont="1" applyFill="1" applyBorder="1" applyAlignment="1" applyProtection="1">
      <alignment vertical="center"/>
      <protection locked="0"/>
    </xf>
    <xf numFmtId="1" fontId="7" fillId="4" borderId="344" xfId="0" applyNumberFormat="1" applyFont="1" applyFill="1" applyBorder="1" applyAlignment="1" applyProtection="1">
      <alignment vertical="center"/>
      <protection locked="0"/>
    </xf>
    <xf numFmtId="1" fontId="7" fillId="0" borderId="343" xfId="0" applyNumberFormat="1" applyFont="1" applyBorder="1" applyAlignment="1">
      <alignment vertical="center"/>
    </xf>
    <xf numFmtId="1" fontId="7" fillId="0" borderId="347" xfId="0" applyNumberFormat="1" applyFont="1" applyBorder="1" applyAlignment="1">
      <alignment horizontal="center" vertical="center" wrapText="1"/>
    </xf>
    <xf numFmtId="1" fontId="7" fillId="0" borderId="343" xfId="0" applyNumberFormat="1" applyFont="1" applyBorder="1" applyAlignment="1">
      <alignment horizontal="center" vertical="center" wrapText="1"/>
    </xf>
    <xf numFmtId="1" fontId="7" fillId="0" borderId="347" xfId="0" applyNumberFormat="1" applyFont="1" applyBorder="1" applyAlignment="1">
      <alignment horizontal="right" vertical="center" wrapText="1"/>
    </xf>
    <xf numFmtId="1" fontId="7" fillId="0" borderId="344" xfId="0" applyNumberFormat="1" applyFont="1" applyBorder="1" applyAlignment="1">
      <alignment horizontal="right" vertical="center"/>
    </xf>
    <xf numFmtId="1" fontId="7" fillId="0" borderId="338" xfId="0" applyNumberFormat="1" applyFont="1" applyBorder="1" applyAlignment="1">
      <alignment horizontal="center" vertical="center" wrapText="1"/>
    </xf>
    <xf numFmtId="164" fontId="7" fillId="0" borderId="345" xfId="2" applyNumberFormat="1" applyFont="1" applyBorder="1" applyAlignment="1" applyProtection="1">
      <alignment horizontal="center" vertical="center"/>
    </xf>
    <xf numFmtId="1" fontId="7" fillId="0" borderId="344" xfId="0" applyNumberFormat="1" applyFont="1" applyBorder="1" applyAlignment="1">
      <alignment horizontal="center" vertical="center" wrapText="1"/>
    </xf>
    <xf numFmtId="1" fontId="7" fillId="0" borderId="345" xfId="0" applyNumberFormat="1" applyFont="1" applyBorder="1" applyAlignment="1">
      <alignment horizontal="center" vertical="center" wrapText="1"/>
    </xf>
    <xf numFmtId="1" fontId="7" fillId="2" borderId="349" xfId="7" applyNumberFormat="1" applyFont="1" applyFill="1" applyBorder="1" applyAlignment="1">
      <alignment horizontal="right" vertical="center"/>
    </xf>
    <xf numFmtId="1" fontId="7" fillId="2" borderId="350" xfId="7" applyNumberFormat="1" applyFont="1" applyFill="1" applyBorder="1" applyAlignment="1">
      <alignment horizontal="right" vertical="center"/>
    </xf>
    <xf numFmtId="1" fontId="7" fillId="2" borderId="351" xfId="7" applyNumberFormat="1" applyFont="1" applyFill="1" applyBorder="1" applyAlignment="1">
      <alignment horizontal="right" vertical="center"/>
    </xf>
    <xf numFmtId="0" fontId="7" fillId="0" borderId="344" xfId="0" applyFont="1" applyBorder="1" applyAlignment="1">
      <alignment horizontal="center" vertical="center" wrapText="1"/>
    </xf>
    <xf numFmtId="1" fontId="7" fillId="3" borderId="347" xfId="0" applyNumberFormat="1" applyFont="1" applyFill="1" applyBorder="1" applyAlignment="1">
      <alignment horizontal="center" vertical="center" wrapText="1"/>
    </xf>
    <xf numFmtId="1" fontId="7" fillId="3" borderId="281" xfId="0" applyNumberFormat="1" applyFont="1" applyFill="1" applyBorder="1" applyAlignment="1">
      <alignment horizontal="center" vertical="center" wrapText="1"/>
    </xf>
    <xf numFmtId="0" fontId="7" fillId="3" borderId="348" xfId="0" applyFont="1" applyFill="1" applyBorder="1" applyAlignment="1">
      <alignment horizontal="center" vertical="center" wrapText="1"/>
    </xf>
    <xf numFmtId="1" fontId="7" fillId="3" borderId="337" xfId="0" applyNumberFormat="1" applyFont="1" applyFill="1" applyBorder="1" applyAlignment="1">
      <alignment horizontal="center" vertical="center" wrapText="1"/>
    </xf>
    <xf numFmtId="1" fontId="7" fillId="3" borderId="344" xfId="0" applyNumberFormat="1" applyFont="1" applyFill="1" applyBorder="1" applyAlignment="1">
      <alignment horizontal="center" vertical="center" wrapText="1"/>
    </xf>
    <xf numFmtId="0" fontId="7" fillId="0" borderId="338" xfId="0" applyFont="1" applyBorder="1" applyAlignment="1">
      <alignment horizontal="center" vertical="center" wrapText="1"/>
    </xf>
    <xf numFmtId="0" fontId="7" fillId="0" borderId="347" xfId="0" applyFont="1" applyBorder="1" applyAlignment="1">
      <alignment horizontal="center" vertical="center" wrapText="1"/>
    </xf>
    <xf numFmtId="1" fontId="7" fillId="3" borderId="347" xfId="0" applyNumberFormat="1" applyFont="1" applyFill="1" applyBorder="1" applyAlignment="1">
      <alignment vertical="center" wrapText="1"/>
    </xf>
    <xf numFmtId="1" fontId="11" fillId="4" borderId="338" xfId="0" applyNumberFormat="1" applyFont="1" applyFill="1" applyBorder="1" applyAlignment="1" applyProtection="1">
      <alignment vertical="center"/>
      <protection locked="0"/>
    </xf>
    <xf numFmtId="1" fontId="7" fillId="0" borderId="337" xfId="0" applyNumberFormat="1" applyFont="1" applyBorder="1" applyAlignment="1">
      <alignment horizontal="center" vertical="center" wrapText="1"/>
    </xf>
    <xf numFmtId="1" fontId="7" fillId="4" borderId="338" xfId="0" applyNumberFormat="1" applyFont="1" applyFill="1" applyBorder="1" applyAlignment="1" applyProtection="1">
      <alignment vertical="center"/>
      <protection locked="0"/>
    </xf>
    <xf numFmtId="164" fontId="7" fillId="0" borderId="337" xfId="2" applyNumberFormat="1" applyFont="1" applyBorder="1" applyAlignment="1" applyProtection="1">
      <alignment horizontal="center" vertical="center"/>
    </xf>
    <xf numFmtId="166" fontId="7" fillId="0" borderId="338" xfId="2" applyNumberFormat="1" applyFont="1" applyBorder="1" applyAlignment="1" applyProtection="1">
      <alignment horizontal="right" vertical="center"/>
    </xf>
    <xf numFmtId="166" fontId="7" fillId="0" borderId="345" xfId="2" applyNumberFormat="1" applyFont="1" applyBorder="1" applyAlignment="1" applyProtection="1">
      <alignment horizontal="right" vertical="center"/>
    </xf>
    <xf numFmtId="166" fontId="7" fillId="0" borderId="344" xfId="2" applyNumberFormat="1" applyFont="1" applyBorder="1" applyAlignment="1" applyProtection="1">
      <alignment horizontal="right" vertical="center"/>
    </xf>
    <xf numFmtId="0" fontId="7" fillId="0" borderId="344" xfId="1" applyFont="1" applyBorder="1" applyAlignment="1">
      <alignment horizontal="center" vertical="center" wrapText="1"/>
    </xf>
    <xf numFmtId="1" fontId="7" fillId="0" borderId="344" xfId="1" applyNumberFormat="1" applyFont="1" applyBorder="1" applyAlignment="1">
      <alignment horizontal="right" vertical="center" wrapText="1"/>
    </xf>
    <xf numFmtId="164" fontId="7" fillId="0" borderId="344" xfId="2" applyNumberFormat="1" applyFont="1" applyBorder="1" applyAlignment="1" applyProtection="1">
      <alignment horizontal="center" vertical="center" wrapText="1"/>
    </xf>
    <xf numFmtId="164" fontId="7" fillId="0" borderId="344" xfId="2" applyNumberFormat="1" applyFont="1" applyBorder="1" applyAlignment="1" applyProtection="1">
      <alignment horizontal="center" vertical="center"/>
    </xf>
    <xf numFmtId="1" fontId="7" fillId="0" borderId="337" xfId="0" applyNumberFormat="1" applyFont="1" applyBorder="1" applyAlignment="1">
      <alignment horizontal="center" vertical="center"/>
    </xf>
    <xf numFmtId="164" fontId="7" fillId="0" borderId="352" xfId="2" applyNumberFormat="1" applyFont="1" applyBorder="1" applyAlignment="1" applyProtection="1">
      <alignment horizontal="center" vertical="center" wrapText="1"/>
    </xf>
    <xf numFmtId="166" fontId="7" fillId="0" borderId="353" xfId="5" applyNumberFormat="1" applyFont="1" applyFill="1" applyBorder="1" applyAlignment="1" applyProtection="1">
      <alignment horizontal="right" vertical="center"/>
    </xf>
    <xf numFmtId="166" fontId="7" fillId="0" borderId="354" xfId="5" applyNumberFormat="1" applyFont="1" applyFill="1" applyBorder="1" applyAlignment="1" applyProtection="1">
      <alignment horizontal="right" vertical="center"/>
    </xf>
    <xf numFmtId="166" fontId="7" fillId="0" borderId="355" xfId="5" applyNumberFormat="1" applyFont="1" applyFill="1" applyBorder="1" applyAlignment="1" applyProtection="1">
      <alignment horizontal="right" vertical="center"/>
    </xf>
    <xf numFmtId="1" fontId="7" fillId="0" borderId="353" xfId="0" applyNumberFormat="1" applyFont="1" applyBorder="1" applyAlignment="1">
      <alignment horizontal="center" vertical="center"/>
    </xf>
    <xf numFmtId="1" fontId="7" fillId="0" borderId="354" xfId="0" applyNumberFormat="1" applyFont="1" applyBorder="1" applyAlignment="1">
      <alignment horizontal="center" vertical="center"/>
    </xf>
    <xf numFmtId="1" fontId="7" fillId="0" borderId="365" xfId="0" applyNumberFormat="1" applyFont="1" applyBorder="1" applyAlignment="1">
      <alignment horizontal="center" vertical="center" wrapText="1"/>
    </xf>
    <xf numFmtId="1" fontId="7" fillId="0" borderId="358" xfId="0" applyNumberFormat="1" applyFont="1" applyBorder="1" applyAlignment="1">
      <alignment horizontal="center" vertical="center" wrapText="1"/>
    </xf>
    <xf numFmtId="1" fontId="7" fillId="0" borderId="361" xfId="0" applyNumberFormat="1" applyFont="1" applyBorder="1" applyAlignment="1">
      <alignment horizontal="center" vertical="center" wrapText="1"/>
    </xf>
    <xf numFmtId="164" fontId="7" fillId="0" borderId="361" xfId="2" applyNumberFormat="1" applyFont="1" applyBorder="1" applyAlignment="1" applyProtection="1">
      <alignment horizontal="center" vertical="center" wrapText="1"/>
    </xf>
    <xf numFmtId="1" fontId="7" fillId="0" borderId="357" xfId="0" applyNumberFormat="1" applyFont="1" applyBorder="1" applyAlignment="1">
      <alignment vertical="center"/>
    </xf>
    <xf numFmtId="1" fontId="7" fillId="0" borderId="358" xfId="0" applyNumberFormat="1" applyFont="1" applyBorder="1" applyAlignment="1">
      <alignment vertical="center"/>
    </xf>
    <xf numFmtId="1" fontId="7" fillId="0" borderId="363" xfId="0" applyNumberFormat="1" applyFont="1" applyBorder="1" applyAlignment="1">
      <alignment horizontal="right" vertical="center"/>
    </xf>
    <xf numFmtId="1" fontId="7" fillId="0" borderId="358" xfId="0" applyNumberFormat="1" applyFont="1" applyBorder="1" applyAlignment="1">
      <alignment horizontal="right" vertical="center"/>
    </xf>
    <xf numFmtId="1" fontId="7" fillId="4" borderId="365" xfId="0" applyNumberFormat="1" applyFont="1" applyFill="1" applyBorder="1" applyAlignment="1" applyProtection="1">
      <alignment vertical="center"/>
      <protection locked="0"/>
    </xf>
    <xf numFmtId="1" fontId="7" fillId="4" borderId="358" xfId="0" applyNumberFormat="1" applyFont="1" applyFill="1" applyBorder="1" applyAlignment="1" applyProtection="1">
      <alignment vertical="center"/>
      <protection locked="0"/>
    </xf>
    <xf numFmtId="1" fontId="7" fillId="4" borderId="361" xfId="0" applyNumberFormat="1" applyFont="1" applyFill="1" applyBorder="1" applyAlignment="1" applyProtection="1">
      <alignment vertical="center"/>
      <protection locked="0"/>
    </xf>
    <xf numFmtId="1" fontId="7" fillId="4" borderId="353" xfId="0" applyNumberFormat="1" applyFont="1" applyFill="1" applyBorder="1" applyAlignment="1" applyProtection="1">
      <alignment vertical="center"/>
      <protection locked="0"/>
    </xf>
    <xf numFmtId="1" fontId="7" fillId="4" borderId="354" xfId="0" applyNumberFormat="1" applyFont="1" applyFill="1" applyBorder="1" applyAlignment="1" applyProtection="1">
      <alignment vertical="center"/>
      <protection locked="0"/>
    </xf>
    <xf numFmtId="1" fontId="7" fillId="0" borderId="366" xfId="0" applyNumberFormat="1" applyFont="1" applyBorder="1" applyAlignment="1">
      <alignment vertical="center" wrapText="1"/>
    </xf>
    <xf numFmtId="1" fontId="7" fillId="0" borderId="352" xfId="0" applyNumberFormat="1" applyFont="1" applyBorder="1" applyAlignment="1">
      <alignment vertical="center"/>
    </xf>
    <xf numFmtId="1" fontId="7" fillId="0" borderId="356" xfId="0" applyNumberFormat="1" applyFont="1" applyBorder="1" applyAlignment="1">
      <alignment horizontal="center" vertical="center" wrapText="1"/>
    </xf>
    <xf numFmtId="1" fontId="7" fillId="0" borderId="352" xfId="0" applyNumberFormat="1" applyFont="1" applyBorder="1" applyAlignment="1">
      <alignment horizontal="center" vertical="center" wrapText="1"/>
    </xf>
    <xf numFmtId="1" fontId="7" fillId="0" borderId="356" xfId="0" applyNumberFormat="1" applyFont="1" applyBorder="1" applyAlignment="1">
      <alignment horizontal="right" vertical="center" wrapText="1"/>
    </xf>
    <xf numFmtId="1" fontId="7" fillId="0" borderId="354" xfId="0" applyNumberFormat="1" applyFont="1" applyBorder="1" applyAlignment="1">
      <alignment horizontal="right" vertical="center"/>
    </xf>
    <xf numFmtId="1" fontId="7" fillId="0" borderId="353" xfId="0" applyNumberFormat="1" applyFont="1" applyBorder="1" applyAlignment="1">
      <alignment horizontal="center" vertical="center" wrapText="1"/>
    </xf>
    <xf numFmtId="164" fontId="7" fillId="0" borderId="355" xfId="2" applyNumberFormat="1" applyFont="1" applyBorder="1" applyAlignment="1" applyProtection="1">
      <alignment horizontal="center" vertical="center"/>
    </xf>
    <xf numFmtId="1" fontId="7" fillId="0" borderId="354" xfId="0" applyNumberFormat="1" applyFont="1" applyBorder="1" applyAlignment="1">
      <alignment horizontal="center" vertical="center" wrapText="1"/>
    </xf>
    <xf numFmtId="1" fontId="7" fillId="0" borderId="355" xfId="0" applyNumberFormat="1" applyFont="1" applyBorder="1" applyAlignment="1">
      <alignment horizontal="center" vertical="center" wrapText="1"/>
    </xf>
    <xf numFmtId="1" fontId="7" fillId="2" borderId="369" xfId="7" applyNumberFormat="1" applyFont="1" applyFill="1" applyBorder="1" applyAlignment="1">
      <alignment horizontal="right" vertical="center"/>
    </xf>
    <xf numFmtId="1" fontId="7" fillId="2" borderId="370" xfId="7" applyNumberFormat="1" applyFont="1" applyFill="1" applyBorder="1" applyAlignment="1">
      <alignment horizontal="right" vertical="center"/>
    </xf>
    <xf numFmtId="1" fontId="7" fillId="2" borderId="371" xfId="7" applyNumberFormat="1" applyFont="1" applyFill="1" applyBorder="1" applyAlignment="1">
      <alignment horizontal="right" vertical="center"/>
    </xf>
    <xf numFmtId="0" fontId="7" fillId="0" borderId="354" xfId="0" applyFont="1" applyBorder="1" applyAlignment="1">
      <alignment horizontal="center" vertical="center" wrapText="1"/>
    </xf>
    <xf numFmtId="1" fontId="7" fillId="3" borderId="356" xfId="0" applyNumberFormat="1" applyFont="1" applyFill="1" applyBorder="1" applyAlignment="1">
      <alignment horizontal="center" vertical="center" wrapText="1"/>
    </xf>
    <xf numFmtId="1" fontId="7" fillId="3" borderId="365" xfId="0" applyNumberFormat="1" applyFont="1" applyFill="1" applyBorder="1" applyAlignment="1">
      <alignment horizontal="center" vertical="center" wrapText="1"/>
    </xf>
    <xf numFmtId="0" fontId="7" fillId="3" borderId="364" xfId="0" applyFont="1" applyFill="1" applyBorder="1" applyAlignment="1">
      <alignment horizontal="center" vertical="center" wrapText="1"/>
    </xf>
    <xf numFmtId="1" fontId="7" fillId="3" borderId="352" xfId="0" applyNumberFormat="1" applyFont="1" applyFill="1" applyBorder="1" applyAlignment="1">
      <alignment horizontal="center" vertical="center" wrapText="1"/>
    </xf>
    <xf numFmtId="1" fontId="7" fillId="3" borderId="354" xfId="0" applyNumberFormat="1" applyFont="1" applyFill="1" applyBorder="1" applyAlignment="1">
      <alignment horizontal="center" vertical="center" wrapText="1"/>
    </xf>
    <xf numFmtId="0" fontId="7" fillId="0" borderId="353" xfId="0" applyFont="1" applyBorder="1" applyAlignment="1">
      <alignment horizontal="center" vertical="center" wrapText="1"/>
    </xf>
    <xf numFmtId="0" fontId="7" fillId="0" borderId="356" xfId="0" applyFont="1" applyBorder="1" applyAlignment="1">
      <alignment horizontal="center" vertical="center" wrapText="1"/>
    </xf>
    <xf numFmtId="1" fontId="7" fillId="3" borderId="356" xfId="0" applyNumberFormat="1" applyFont="1" applyFill="1" applyBorder="1" applyAlignment="1">
      <alignment vertical="center" wrapText="1"/>
    </xf>
    <xf numFmtId="1" fontId="11" fillId="4" borderId="353" xfId="0" applyNumberFormat="1" applyFont="1" applyFill="1" applyBorder="1" applyAlignment="1" applyProtection="1">
      <alignment vertical="center"/>
      <protection locked="0"/>
    </xf>
    <xf numFmtId="164" fontId="7" fillId="0" borderId="352" xfId="2" applyNumberFormat="1" applyFont="1" applyBorder="1" applyAlignment="1" applyProtection="1">
      <alignment horizontal="center" vertical="center"/>
    </xf>
    <xf numFmtId="166" fontId="7" fillId="0" borderId="353" xfId="2" applyNumberFormat="1" applyFont="1" applyBorder="1" applyAlignment="1" applyProtection="1">
      <alignment horizontal="right" vertical="center"/>
    </xf>
    <xf numFmtId="166" fontId="7" fillId="0" borderId="355" xfId="2" applyNumberFormat="1" applyFont="1" applyBorder="1" applyAlignment="1" applyProtection="1">
      <alignment horizontal="right" vertical="center"/>
    </xf>
    <xf numFmtId="166" fontId="7" fillId="0" borderId="354" xfId="2" applyNumberFormat="1" applyFont="1" applyBorder="1" applyAlignment="1" applyProtection="1">
      <alignment horizontal="right" vertical="center"/>
    </xf>
    <xf numFmtId="0" fontId="7" fillId="0" borderId="354" xfId="1" applyFont="1" applyBorder="1" applyAlignment="1">
      <alignment horizontal="center" vertical="center" wrapText="1"/>
    </xf>
    <xf numFmtId="1" fontId="7" fillId="0" borderId="354" xfId="1" applyNumberFormat="1" applyFont="1" applyBorder="1" applyAlignment="1">
      <alignment horizontal="right" vertical="center" wrapText="1"/>
    </xf>
    <xf numFmtId="164" fontId="7" fillId="0" borderId="354" xfId="2" applyNumberFormat="1" applyFont="1" applyBorder="1" applyAlignment="1" applyProtection="1">
      <alignment horizontal="center" vertical="center" wrapText="1"/>
    </xf>
    <xf numFmtId="164" fontId="7" fillId="0" borderId="354" xfId="2" applyNumberFormat="1" applyFont="1" applyBorder="1" applyAlignment="1" applyProtection="1">
      <alignment horizontal="center" vertical="center"/>
    </xf>
    <xf numFmtId="1" fontId="7" fillId="0" borderId="352" xfId="0" applyNumberFormat="1" applyFont="1" applyBorder="1" applyAlignment="1">
      <alignment horizontal="center" vertical="center"/>
    </xf>
    <xf numFmtId="1" fontId="7" fillId="0" borderId="377" xfId="0" applyNumberFormat="1" applyFont="1" applyBorder="1" applyAlignment="1">
      <alignment horizontal="center" vertical="center" wrapText="1"/>
    </xf>
    <xf numFmtId="1" fontId="7" fillId="4" borderId="377" xfId="0" applyNumberFormat="1" applyFont="1" applyFill="1" applyBorder="1" applyAlignment="1" applyProtection="1">
      <alignment vertical="center"/>
      <protection locked="0"/>
    </xf>
    <xf numFmtId="1" fontId="7" fillId="0" borderId="380" xfId="0" applyNumberFormat="1" applyFont="1" applyBorder="1" applyAlignment="1">
      <alignment vertical="center"/>
    </xf>
    <xf numFmtId="1" fontId="7" fillId="0" borderId="383" xfId="0" applyNumberFormat="1" applyFont="1" applyBorder="1" applyAlignment="1">
      <alignment horizontal="center" vertical="center" wrapText="1"/>
    </xf>
    <xf numFmtId="1" fontId="7" fillId="0" borderId="380" xfId="0" applyNumberFormat="1" applyFont="1" applyBorder="1" applyAlignment="1">
      <alignment horizontal="center" vertical="center" wrapText="1"/>
    </xf>
    <xf numFmtId="1" fontId="7" fillId="0" borderId="383" xfId="0" applyNumberFormat="1" applyFont="1" applyBorder="1" applyAlignment="1">
      <alignment horizontal="right" vertical="center" wrapText="1"/>
    </xf>
    <xf numFmtId="1" fontId="7" fillId="0" borderId="381" xfId="0" applyNumberFormat="1" applyFont="1" applyBorder="1" applyAlignment="1">
      <alignment horizontal="right" vertical="center"/>
    </xf>
    <xf numFmtId="1" fontId="7" fillId="0" borderId="389" xfId="0" applyNumberFormat="1" applyFont="1" applyBorder="1" applyAlignment="1">
      <alignment horizontal="center" vertical="center" wrapText="1"/>
    </xf>
    <xf numFmtId="164" fontId="7" fillId="0" borderId="384" xfId="2" applyNumberFormat="1" applyFont="1" applyBorder="1" applyAlignment="1" applyProtection="1">
      <alignment horizontal="center" vertical="center"/>
    </xf>
    <xf numFmtId="1" fontId="7" fillId="0" borderId="381" xfId="0" applyNumberFormat="1" applyFont="1" applyBorder="1" applyAlignment="1">
      <alignment horizontal="center" vertical="center" wrapText="1"/>
    </xf>
    <xf numFmtId="1" fontId="7" fillId="0" borderId="384" xfId="0" applyNumberFormat="1" applyFont="1" applyBorder="1" applyAlignment="1">
      <alignment horizontal="center" vertical="center" wrapText="1"/>
    </xf>
    <xf numFmtId="1" fontId="7" fillId="2" borderId="393" xfId="7" applyNumberFormat="1" applyFont="1" applyFill="1" applyBorder="1" applyAlignment="1">
      <alignment horizontal="right" vertical="center"/>
    </xf>
    <xf numFmtId="1" fontId="7" fillId="2" borderId="394" xfId="7" applyNumberFormat="1" applyFont="1" applyFill="1" applyBorder="1" applyAlignment="1">
      <alignment horizontal="right" vertical="center"/>
    </xf>
    <xf numFmtId="1" fontId="7" fillId="2" borderId="395" xfId="7" applyNumberFormat="1" applyFont="1" applyFill="1" applyBorder="1" applyAlignment="1">
      <alignment horizontal="right" vertical="center"/>
    </xf>
    <xf numFmtId="0" fontId="7" fillId="0" borderId="381" xfId="0" applyFont="1" applyBorder="1" applyAlignment="1">
      <alignment horizontal="center" vertical="center" wrapText="1"/>
    </xf>
    <xf numFmtId="1" fontId="7" fillId="3" borderId="383" xfId="0" applyNumberFormat="1" applyFont="1" applyFill="1" applyBorder="1" applyAlignment="1">
      <alignment horizontal="center" vertical="center" wrapText="1"/>
    </xf>
    <xf numFmtId="1" fontId="7" fillId="3" borderId="396" xfId="0" applyNumberFormat="1" applyFont="1" applyFill="1" applyBorder="1" applyAlignment="1">
      <alignment horizontal="center" vertical="center" wrapText="1"/>
    </xf>
    <xf numFmtId="0" fontId="7" fillId="3" borderId="391" xfId="0" applyFont="1" applyFill="1" applyBorder="1" applyAlignment="1">
      <alignment horizontal="center" vertical="center" wrapText="1"/>
    </xf>
    <xf numFmtId="1" fontId="7" fillId="3" borderId="380" xfId="0" applyNumberFormat="1" applyFont="1" applyFill="1" applyBorder="1" applyAlignment="1">
      <alignment horizontal="center" vertical="center" wrapText="1"/>
    </xf>
    <xf numFmtId="1" fontId="7" fillId="3" borderId="381" xfId="0" applyNumberFormat="1" applyFont="1" applyFill="1" applyBorder="1" applyAlignment="1">
      <alignment horizontal="center" vertical="center" wrapText="1"/>
    </xf>
    <xf numFmtId="0" fontId="7" fillId="0" borderId="389" xfId="0" applyFont="1" applyBorder="1" applyAlignment="1">
      <alignment horizontal="center" vertical="center" wrapText="1"/>
    </xf>
    <xf numFmtId="0" fontId="7" fillId="0" borderId="383" xfId="0" applyFont="1" applyBorder="1" applyAlignment="1">
      <alignment horizontal="center" vertical="center" wrapText="1"/>
    </xf>
    <xf numFmtId="1" fontId="7" fillId="3" borderId="383" xfId="0" applyNumberFormat="1" applyFont="1" applyFill="1" applyBorder="1" applyAlignment="1">
      <alignment vertical="center" wrapText="1"/>
    </xf>
    <xf numFmtId="1" fontId="11" fillId="4" borderId="389" xfId="0" applyNumberFormat="1" applyFont="1" applyFill="1" applyBorder="1" applyAlignment="1" applyProtection="1">
      <alignment vertical="center"/>
      <protection locked="0"/>
    </xf>
    <xf numFmtId="1" fontId="7" fillId="4" borderId="389" xfId="0" applyNumberFormat="1" applyFont="1" applyFill="1" applyBorder="1" applyAlignment="1" applyProtection="1">
      <alignment vertical="center"/>
      <protection locked="0"/>
    </xf>
    <xf numFmtId="164" fontId="7" fillId="0" borderId="405" xfId="2" applyNumberFormat="1" applyFont="1" applyBorder="1" applyAlignment="1" applyProtection="1">
      <alignment horizontal="center" vertical="center" wrapText="1"/>
    </xf>
    <xf numFmtId="166" fontId="7" fillId="0" borderId="406" xfId="5" applyNumberFormat="1" applyFont="1" applyFill="1" applyBorder="1" applyAlignment="1" applyProtection="1">
      <alignment horizontal="right" vertical="center"/>
    </xf>
    <xf numFmtId="166" fontId="7" fillId="0" borderId="407" xfId="5" applyNumberFormat="1" applyFont="1" applyFill="1" applyBorder="1" applyAlignment="1" applyProtection="1">
      <alignment horizontal="right" vertical="center"/>
    </xf>
    <xf numFmtId="166" fontId="7" fillId="0" borderId="408" xfId="5" applyNumberFormat="1" applyFont="1" applyFill="1" applyBorder="1" applyAlignment="1" applyProtection="1">
      <alignment horizontal="right" vertical="center"/>
    </xf>
    <xf numFmtId="1" fontId="7" fillId="0" borderId="405" xfId="0" applyNumberFormat="1" applyFont="1" applyBorder="1" applyAlignment="1">
      <alignment horizontal="center" vertical="center" wrapText="1"/>
    </xf>
    <xf numFmtId="1" fontId="7" fillId="0" borderId="407" xfId="0" applyNumberFormat="1" applyFont="1" applyBorder="1" applyAlignment="1">
      <alignment horizontal="center" vertical="center" wrapText="1"/>
    </xf>
    <xf numFmtId="1" fontId="7" fillId="0" borderId="407" xfId="0" applyNumberFormat="1" applyFont="1" applyBorder="1" applyAlignment="1">
      <alignment horizontal="center" vertical="center"/>
    </xf>
    <xf numFmtId="1" fontId="7" fillId="0" borderId="406" xfId="0" applyNumberFormat="1" applyFont="1" applyBorder="1" applyAlignment="1">
      <alignment horizontal="center" vertical="center"/>
    </xf>
    <xf numFmtId="1" fontId="7" fillId="4" borderId="406" xfId="0" applyNumberFormat="1" applyFont="1" applyFill="1" applyBorder="1" applyAlignment="1" applyProtection="1">
      <alignment vertical="center"/>
      <protection locked="0"/>
    </xf>
    <xf numFmtId="1" fontId="7" fillId="4" borderId="407" xfId="0" applyNumberFormat="1" applyFont="1" applyFill="1" applyBorder="1" applyAlignment="1" applyProtection="1">
      <alignment vertical="center"/>
      <protection locked="0"/>
    </xf>
    <xf numFmtId="1" fontId="7" fillId="0" borderId="405" xfId="0" applyNumberFormat="1" applyFont="1" applyBorder="1" applyAlignment="1">
      <alignment vertical="center"/>
    </xf>
    <xf numFmtId="1" fontId="7" fillId="0" borderId="409" xfId="0" applyNumberFormat="1" applyFont="1" applyBorder="1" applyAlignment="1">
      <alignment horizontal="center" vertical="center" wrapText="1"/>
    </xf>
    <xf numFmtId="1" fontId="7" fillId="0" borderId="408" xfId="0" applyNumberFormat="1" applyFont="1" applyBorder="1" applyAlignment="1">
      <alignment horizontal="center" vertical="center" wrapText="1"/>
    </xf>
    <xf numFmtId="1" fontId="7" fillId="0" borderId="409" xfId="0" applyNumberFormat="1" applyFont="1" applyBorder="1" applyAlignment="1">
      <alignment horizontal="right" vertical="center" wrapText="1"/>
    </xf>
    <xf numFmtId="1" fontId="7" fillId="0" borderId="407" xfId="0" applyNumberFormat="1" applyFont="1" applyBorder="1" applyAlignment="1">
      <alignment horizontal="right" vertical="center"/>
    </xf>
    <xf numFmtId="1" fontId="7" fillId="0" borderId="406" xfId="0" applyNumberFormat="1" applyFont="1" applyBorder="1" applyAlignment="1">
      <alignment horizontal="center" vertical="center" wrapText="1"/>
    </xf>
    <xf numFmtId="164" fontId="7" fillId="0" borderId="408" xfId="2" applyNumberFormat="1" applyFont="1" applyBorder="1" applyAlignment="1" applyProtection="1">
      <alignment horizontal="center" vertical="center"/>
    </xf>
    <xf numFmtId="0" fontId="7" fillId="0" borderId="407" xfId="0" applyFont="1" applyBorder="1" applyAlignment="1">
      <alignment horizontal="center" vertical="center" wrapText="1"/>
    </xf>
    <xf numFmtId="1" fontId="7" fillId="2" borderId="411" xfId="7" applyNumberFormat="1" applyFont="1" applyFill="1" applyBorder="1" applyAlignment="1">
      <alignment horizontal="right" vertical="center"/>
    </xf>
    <xf numFmtId="1" fontId="7" fillId="2" borderId="412" xfId="7" applyNumberFormat="1" applyFont="1" applyFill="1" applyBorder="1" applyAlignment="1">
      <alignment horizontal="right" vertical="center"/>
    </xf>
    <xf numFmtId="1" fontId="7" fillId="2" borderId="413" xfId="7" applyNumberFormat="1" applyFont="1" applyFill="1" applyBorder="1" applyAlignment="1">
      <alignment horizontal="right" vertical="center"/>
    </xf>
    <xf numFmtId="0" fontId="7" fillId="0" borderId="409" xfId="0" applyFont="1" applyBorder="1" applyAlignment="1">
      <alignment horizontal="center" vertical="center" wrapText="1"/>
    </xf>
    <xf numFmtId="1" fontId="7" fillId="3" borderId="409" xfId="0" applyNumberFormat="1" applyFont="1" applyFill="1" applyBorder="1" applyAlignment="1">
      <alignment horizontal="center" vertical="center" wrapText="1"/>
    </xf>
    <xf numFmtId="0" fontId="7" fillId="3" borderId="410" xfId="0" applyFont="1" applyFill="1" applyBorder="1" applyAlignment="1">
      <alignment horizontal="center" vertical="center" wrapText="1"/>
    </xf>
    <xf numFmtId="1" fontId="7" fillId="3" borderId="405" xfId="0" applyNumberFormat="1" applyFont="1" applyFill="1" applyBorder="1" applyAlignment="1">
      <alignment horizontal="center" vertical="center" wrapText="1"/>
    </xf>
    <xf numFmtId="1" fontId="7" fillId="3" borderId="407" xfId="0" applyNumberFormat="1" applyFont="1" applyFill="1" applyBorder="1" applyAlignment="1">
      <alignment horizontal="center" vertical="center" wrapText="1"/>
    </xf>
    <xf numFmtId="0" fontId="7" fillId="0" borderId="406" xfId="0" applyFont="1" applyBorder="1" applyAlignment="1">
      <alignment horizontal="center" vertical="center" wrapText="1"/>
    </xf>
    <xf numFmtId="1" fontId="7" fillId="3" borderId="409" xfId="0" applyNumberFormat="1" applyFont="1" applyFill="1" applyBorder="1" applyAlignment="1">
      <alignment vertical="center" wrapText="1"/>
    </xf>
    <xf numFmtId="1" fontId="11" fillId="4" borderId="406" xfId="0" applyNumberFormat="1" applyFont="1" applyFill="1" applyBorder="1" applyAlignment="1" applyProtection="1">
      <alignment vertical="center"/>
      <protection locked="0"/>
    </xf>
    <xf numFmtId="166" fontId="7" fillId="0" borderId="406" xfId="2" applyNumberFormat="1" applyFont="1" applyBorder="1" applyAlignment="1" applyProtection="1">
      <alignment horizontal="right" vertical="center"/>
    </xf>
    <xf numFmtId="166" fontId="7" fillId="0" borderId="408" xfId="2" applyNumberFormat="1" applyFont="1" applyBorder="1" applyAlignment="1" applyProtection="1">
      <alignment horizontal="right" vertical="center"/>
    </xf>
    <xf numFmtId="166" fontId="7" fillId="0" borderId="407" xfId="2" applyNumberFormat="1" applyFont="1" applyBorder="1" applyAlignment="1" applyProtection="1">
      <alignment horizontal="right" vertical="center"/>
    </xf>
    <xf numFmtId="0" fontId="7" fillId="0" borderId="407" xfId="1" applyFont="1" applyBorder="1" applyAlignment="1">
      <alignment horizontal="center" vertical="center" wrapText="1"/>
    </xf>
    <xf numFmtId="1" fontId="7" fillId="0" borderId="407" xfId="1" applyNumberFormat="1" applyFont="1" applyBorder="1" applyAlignment="1">
      <alignment horizontal="right" vertical="center" wrapText="1"/>
    </xf>
    <xf numFmtId="164" fontId="7" fillId="0" borderId="417" xfId="2" applyNumberFormat="1" applyFont="1" applyBorder="1" applyAlignment="1" applyProtection="1">
      <alignment horizontal="center" vertical="center" wrapText="1"/>
    </xf>
    <xf numFmtId="1" fontId="7" fillId="0" borderId="417" xfId="0" applyNumberFormat="1" applyFont="1" applyBorder="1" applyAlignment="1">
      <alignment horizontal="center" vertical="center" wrapText="1"/>
    </xf>
    <xf numFmtId="1" fontId="7" fillId="0" borderId="418" xfId="0" applyNumberFormat="1" applyFont="1" applyBorder="1" applyAlignment="1">
      <alignment horizontal="center" vertical="center" wrapText="1"/>
    </xf>
    <xf numFmtId="164" fontId="7" fillId="0" borderId="415" xfId="2" applyNumberFormat="1" applyFont="1" applyBorder="1" applyAlignment="1" applyProtection="1">
      <alignment horizontal="center" vertical="center"/>
    </xf>
    <xf numFmtId="164" fontId="7" fillId="0" borderId="417" xfId="2" applyNumberFormat="1" applyFont="1" applyBorder="1" applyAlignment="1" applyProtection="1">
      <alignment horizontal="center" vertical="center"/>
    </xf>
    <xf numFmtId="1" fontId="7" fillId="0" borderId="414" xfId="0" applyNumberFormat="1" applyFont="1" applyBorder="1" applyAlignment="1">
      <alignment horizontal="center" vertical="center"/>
    </xf>
    <xf numFmtId="164" fontId="7" fillId="0" borderId="419" xfId="2" applyNumberFormat="1" applyFont="1" applyBorder="1" applyAlignment="1" applyProtection="1">
      <alignment horizontal="center" vertical="center" wrapText="1"/>
    </xf>
    <xf numFmtId="166" fontId="7" fillId="0" borderId="420" xfId="5" applyNumberFormat="1" applyFont="1" applyFill="1" applyBorder="1" applyAlignment="1" applyProtection="1">
      <alignment horizontal="right" vertical="center"/>
    </xf>
    <xf numFmtId="166" fontId="7" fillId="0" borderId="421" xfId="5" applyNumberFormat="1" applyFont="1" applyFill="1" applyBorder="1" applyAlignment="1" applyProtection="1">
      <alignment horizontal="right" vertical="center"/>
    </xf>
    <xf numFmtId="166" fontId="7" fillId="0" borderId="422" xfId="5" applyNumberFormat="1" applyFont="1" applyFill="1" applyBorder="1" applyAlignment="1" applyProtection="1">
      <alignment horizontal="right" vertical="center"/>
    </xf>
    <xf numFmtId="1" fontId="7" fillId="0" borderId="419" xfId="0" applyNumberFormat="1" applyFont="1" applyBorder="1" applyAlignment="1">
      <alignment horizontal="center" vertical="center" wrapText="1"/>
    </xf>
    <xf numFmtId="1" fontId="7" fillId="0" borderId="421" xfId="0" applyNumberFormat="1" applyFont="1" applyBorder="1" applyAlignment="1">
      <alignment horizontal="center" vertical="center" wrapText="1"/>
    </xf>
    <xf numFmtId="1" fontId="7" fillId="0" borderId="421" xfId="0" applyNumberFormat="1" applyFont="1" applyBorder="1" applyAlignment="1">
      <alignment horizontal="center" vertical="center"/>
    </xf>
    <xf numFmtId="1" fontId="7" fillId="0" borderId="420" xfId="0" applyNumberFormat="1" applyFont="1" applyBorder="1" applyAlignment="1">
      <alignment horizontal="center" vertical="center"/>
    </xf>
    <xf numFmtId="1" fontId="7" fillId="4" borderId="420" xfId="0" applyNumberFormat="1" applyFont="1" applyFill="1" applyBorder="1" applyAlignment="1" applyProtection="1">
      <alignment vertical="center"/>
      <protection locked="0"/>
    </xf>
    <xf numFmtId="1" fontId="7" fillId="4" borderId="421" xfId="0" applyNumberFormat="1" applyFont="1" applyFill="1" applyBorder="1" applyAlignment="1" applyProtection="1">
      <alignment vertical="center"/>
      <protection locked="0"/>
    </xf>
    <xf numFmtId="1" fontId="7" fillId="0" borderId="419" xfId="0" applyNumberFormat="1" applyFont="1" applyBorder="1" applyAlignment="1">
      <alignment vertical="center"/>
    </xf>
    <xf numFmtId="1" fontId="7" fillId="0" borderId="423" xfId="0" applyNumberFormat="1" applyFont="1" applyBorder="1" applyAlignment="1">
      <alignment horizontal="center" vertical="center" wrapText="1"/>
    </xf>
    <xf numFmtId="1" fontId="7" fillId="0" borderId="422" xfId="0" applyNumberFormat="1" applyFont="1" applyBorder="1" applyAlignment="1">
      <alignment horizontal="center" vertical="center" wrapText="1"/>
    </xf>
    <xf numFmtId="1" fontId="7" fillId="0" borderId="423" xfId="0" applyNumberFormat="1" applyFont="1" applyBorder="1" applyAlignment="1">
      <alignment horizontal="right" vertical="center" wrapText="1"/>
    </xf>
    <xf numFmtId="1" fontId="7" fillId="0" borderId="421" xfId="0" applyNumberFormat="1" applyFont="1" applyBorder="1" applyAlignment="1">
      <alignment horizontal="right" vertical="center"/>
    </xf>
    <xf numFmtId="1" fontId="7" fillId="0" borderId="420" xfId="0" applyNumberFormat="1" applyFont="1" applyBorder="1" applyAlignment="1">
      <alignment horizontal="center" vertical="center" wrapText="1"/>
    </xf>
    <xf numFmtId="164" fontId="7" fillId="0" borderId="422" xfId="2" applyNumberFormat="1" applyFont="1" applyBorder="1" applyAlignment="1" applyProtection="1">
      <alignment horizontal="center" vertical="center"/>
    </xf>
    <xf numFmtId="0" fontId="7" fillId="0" borderId="421" xfId="0" applyFont="1" applyBorder="1" applyAlignment="1">
      <alignment horizontal="center" vertical="center" wrapText="1"/>
    </xf>
    <xf numFmtId="1" fontId="7" fillId="2" borderId="425" xfId="7" applyNumberFormat="1" applyFont="1" applyFill="1" applyBorder="1" applyAlignment="1">
      <alignment horizontal="right" vertical="center"/>
    </xf>
    <xf numFmtId="1" fontId="7" fillId="2" borderId="426" xfId="7" applyNumberFormat="1" applyFont="1" applyFill="1" applyBorder="1" applyAlignment="1">
      <alignment horizontal="right" vertical="center"/>
    </xf>
    <xf numFmtId="1" fontId="7" fillId="2" borderId="427" xfId="7" applyNumberFormat="1" applyFont="1" applyFill="1" applyBorder="1" applyAlignment="1">
      <alignment horizontal="right" vertical="center"/>
    </xf>
    <xf numFmtId="0" fontId="7" fillId="0" borderId="423" xfId="0" applyFont="1" applyBorder="1" applyAlignment="1">
      <alignment horizontal="center" vertical="center" wrapText="1"/>
    </xf>
    <xf numFmtId="1" fontId="7" fillId="3" borderId="423" xfId="0" applyNumberFormat="1" applyFont="1" applyFill="1" applyBorder="1" applyAlignment="1">
      <alignment horizontal="center" vertical="center" wrapText="1"/>
    </xf>
    <xf numFmtId="0" fontId="7" fillId="3" borderId="424" xfId="0" applyFont="1" applyFill="1" applyBorder="1" applyAlignment="1">
      <alignment horizontal="center" vertical="center" wrapText="1"/>
    </xf>
    <xf numFmtId="1" fontId="7" fillId="3" borderId="419" xfId="0" applyNumberFormat="1" applyFont="1" applyFill="1" applyBorder="1" applyAlignment="1">
      <alignment horizontal="center" vertical="center" wrapText="1"/>
    </xf>
    <xf numFmtId="1" fontId="7" fillId="3" borderId="421" xfId="0" applyNumberFormat="1" applyFont="1" applyFill="1" applyBorder="1" applyAlignment="1">
      <alignment horizontal="center" vertical="center" wrapText="1"/>
    </xf>
    <xf numFmtId="0" fontId="7" fillId="0" borderId="420" xfId="0" applyFont="1" applyBorder="1" applyAlignment="1">
      <alignment horizontal="center" vertical="center" wrapText="1"/>
    </xf>
    <xf numFmtId="1" fontId="7" fillId="3" borderId="423" xfId="0" applyNumberFormat="1" applyFont="1" applyFill="1" applyBorder="1" applyAlignment="1">
      <alignment vertical="center" wrapText="1"/>
    </xf>
    <xf numFmtId="1" fontId="11" fillId="4" borderId="420" xfId="0" applyNumberFormat="1" applyFont="1" applyFill="1" applyBorder="1" applyAlignment="1" applyProtection="1">
      <alignment vertical="center"/>
      <protection locked="0"/>
    </xf>
    <xf numFmtId="1" fontId="7" fillId="0" borderId="428" xfId="0" applyNumberFormat="1" applyFont="1" applyBorder="1" applyAlignment="1">
      <alignment horizontal="center" vertical="center"/>
    </xf>
    <xf numFmtId="1" fontId="7" fillId="0" borderId="430" xfId="0" applyNumberFormat="1" applyFont="1" applyBorder="1" applyAlignment="1">
      <alignment horizontal="center" vertical="center" wrapText="1"/>
    </xf>
    <xf numFmtId="1" fontId="7" fillId="0" borderId="429" xfId="0" applyNumberFormat="1" applyFont="1" applyBorder="1" applyAlignment="1">
      <alignment horizontal="center" vertical="center" wrapText="1"/>
    </xf>
    <xf numFmtId="164" fontId="7" fillId="0" borderId="431" xfId="2" applyNumberFormat="1" applyFont="1" applyBorder="1" applyAlignment="1" applyProtection="1">
      <alignment horizontal="center" vertical="center"/>
    </xf>
    <xf numFmtId="164" fontId="7" fillId="0" borderId="428" xfId="2" applyNumberFormat="1" applyFont="1" applyBorder="1" applyAlignment="1" applyProtection="1">
      <alignment horizontal="center" vertical="center"/>
    </xf>
    <xf numFmtId="166" fontId="7" fillId="0" borderId="429" xfId="2" applyNumberFormat="1" applyFont="1" applyBorder="1" applyAlignment="1" applyProtection="1">
      <alignment horizontal="right" vertical="center"/>
    </xf>
    <xf numFmtId="166" fontId="7" fillId="0" borderId="431" xfId="2" applyNumberFormat="1" applyFont="1" applyBorder="1" applyAlignment="1" applyProtection="1">
      <alignment horizontal="right" vertical="center"/>
    </xf>
    <xf numFmtId="166" fontId="7" fillId="0" borderId="430" xfId="2" applyNumberFormat="1" applyFont="1" applyBorder="1" applyAlignment="1" applyProtection="1">
      <alignment horizontal="right" vertical="center"/>
    </xf>
    <xf numFmtId="0" fontId="7" fillId="0" borderId="430" xfId="1" applyFont="1" applyBorder="1" applyAlignment="1">
      <alignment horizontal="center" vertical="center" wrapText="1"/>
    </xf>
    <xf numFmtId="1" fontId="7" fillId="0" borderId="430" xfId="1" applyNumberFormat="1" applyFont="1" applyBorder="1" applyAlignment="1">
      <alignment horizontal="right" vertical="center" wrapText="1"/>
    </xf>
    <xf numFmtId="164" fontId="7" fillId="0" borderId="430" xfId="2" applyNumberFormat="1" applyFont="1" applyBorder="1" applyAlignment="1" applyProtection="1">
      <alignment horizontal="center" vertical="center" wrapText="1"/>
    </xf>
    <xf numFmtId="164" fontId="7" fillId="0" borderId="430" xfId="2" applyNumberFormat="1" applyFont="1" applyBorder="1" applyAlignment="1" applyProtection="1">
      <alignment horizontal="center" vertical="center"/>
    </xf>
    <xf numFmtId="164" fontId="7" fillId="0" borderId="439" xfId="2" applyNumberFormat="1" applyFont="1" applyBorder="1" applyAlignment="1" applyProtection="1">
      <alignment horizontal="center" vertical="center" wrapText="1"/>
    </xf>
    <xf numFmtId="166" fontId="7" fillId="0" borderId="440" xfId="5" applyNumberFormat="1" applyFont="1" applyFill="1" applyBorder="1" applyAlignment="1" applyProtection="1">
      <alignment horizontal="right" vertical="center"/>
    </xf>
    <xf numFmtId="166" fontId="7" fillId="0" borderId="441" xfId="5" applyNumberFormat="1" applyFont="1" applyFill="1" applyBorder="1" applyAlignment="1" applyProtection="1">
      <alignment horizontal="right" vertical="center"/>
    </xf>
    <xf numFmtId="166" fontId="7" fillId="0" borderId="442" xfId="5" applyNumberFormat="1" applyFont="1" applyFill="1" applyBorder="1" applyAlignment="1" applyProtection="1">
      <alignment horizontal="right" vertical="center"/>
    </xf>
    <xf numFmtId="1" fontId="7" fillId="0" borderId="439" xfId="0" applyNumberFormat="1" applyFont="1" applyBorder="1" applyAlignment="1">
      <alignment horizontal="center" vertical="center"/>
    </xf>
    <xf numFmtId="1" fontId="7" fillId="0" borderId="448" xfId="0" applyNumberFormat="1" applyFont="1" applyBorder="1" applyAlignment="1">
      <alignment horizontal="center" vertical="center" wrapText="1"/>
    </xf>
    <xf numFmtId="1" fontId="7" fillId="0" borderId="445" xfId="0" applyNumberFormat="1" applyFont="1" applyBorder="1" applyAlignment="1">
      <alignment horizontal="center" vertical="center" wrapText="1"/>
    </xf>
    <xf numFmtId="1" fontId="7" fillId="0" borderId="439" xfId="0" applyNumberFormat="1" applyFont="1" applyBorder="1" applyAlignment="1">
      <alignment horizontal="center" vertical="center" wrapText="1"/>
    </xf>
    <xf numFmtId="1" fontId="7" fillId="0" borderId="441" xfId="0" applyNumberFormat="1" applyFont="1" applyBorder="1" applyAlignment="1">
      <alignment horizontal="center" vertical="center" wrapText="1"/>
    </xf>
    <xf numFmtId="1" fontId="7" fillId="0" borderId="441" xfId="0" applyNumberFormat="1" applyFont="1" applyBorder="1" applyAlignment="1">
      <alignment horizontal="center" vertical="center"/>
    </xf>
    <xf numFmtId="1" fontId="7" fillId="0" borderId="440" xfId="0" applyNumberFormat="1" applyFont="1" applyBorder="1" applyAlignment="1">
      <alignment horizontal="center" vertical="center"/>
    </xf>
    <xf numFmtId="1" fontId="7" fillId="0" borderId="452" xfId="0" applyNumberFormat="1" applyFont="1" applyBorder="1" applyAlignment="1">
      <alignment horizontal="center" vertical="center" wrapText="1"/>
    </xf>
    <xf numFmtId="164" fontId="7" fillId="0" borderId="448" xfId="2" applyNumberFormat="1" applyFont="1" applyBorder="1" applyAlignment="1" applyProtection="1">
      <alignment horizontal="center" vertical="center" wrapText="1"/>
    </xf>
    <xf numFmtId="1" fontId="7" fillId="0" borderId="444" xfId="0" applyNumberFormat="1" applyFont="1" applyBorder="1" applyAlignment="1">
      <alignment vertical="center"/>
    </xf>
    <xf numFmtId="1" fontId="7" fillId="0" borderId="445" xfId="0" applyNumberFormat="1" applyFont="1" applyBorder="1" applyAlignment="1">
      <alignment vertical="center"/>
    </xf>
    <xf numFmtId="1" fontId="7" fillId="0" borderId="450" xfId="0" applyNumberFormat="1" applyFont="1" applyBorder="1" applyAlignment="1">
      <alignment horizontal="right" vertical="center"/>
    </xf>
    <xf numFmtId="1" fontId="7" fillId="0" borderId="445" xfId="0" applyNumberFormat="1" applyFont="1" applyBorder="1" applyAlignment="1">
      <alignment horizontal="right" vertical="center"/>
    </xf>
    <xf numFmtId="1" fontId="7" fillId="4" borderId="452" xfId="0" applyNumberFormat="1" applyFont="1" applyFill="1" applyBorder="1" applyAlignment="1" applyProtection="1">
      <alignment vertical="center"/>
      <protection locked="0"/>
    </xf>
    <xf numFmtId="1" fontId="7" fillId="4" borderId="445" xfId="0" applyNumberFormat="1" applyFont="1" applyFill="1" applyBorder="1" applyAlignment="1" applyProtection="1">
      <alignment vertical="center"/>
      <protection locked="0"/>
    </xf>
    <xf numFmtId="1" fontId="7" fillId="4" borderId="448" xfId="0" applyNumberFormat="1" applyFont="1" applyFill="1" applyBorder="1" applyAlignment="1" applyProtection="1">
      <alignment vertical="center"/>
      <protection locked="0"/>
    </xf>
    <xf numFmtId="1" fontId="7" fillId="4" borderId="440" xfId="0" applyNumberFormat="1" applyFont="1" applyFill="1" applyBorder="1" applyAlignment="1" applyProtection="1">
      <alignment vertical="center"/>
      <protection locked="0"/>
    </xf>
    <xf numFmtId="1" fontId="7" fillId="4" borderId="441" xfId="0" applyNumberFormat="1" applyFont="1" applyFill="1" applyBorder="1" applyAlignment="1" applyProtection="1">
      <alignment vertical="center"/>
      <protection locked="0"/>
    </xf>
    <xf numFmtId="1" fontId="7" fillId="0" borderId="453" xfId="0" applyNumberFormat="1" applyFont="1" applyBorder="1" applyAlignment="1">
      <alignment vertical="center" wrapText="1"/>
    </xf>
    <xf numFmtId="1" fontId="7" fillId="0" borderId="439" xfId="0" applyNumberFormat="1" applyFont="1" applyBorder="1" applyAlignment="1">
      <alignment vertical="center"/>
    </xf>
    <xf numFmtId="1" fontId="7" fillId="0" borderId="443" xfId="0" applyNumberFormat="1" applyFont="1" applyBorder="1" applyAlignment="1">
      <alignment horizontal="center" vertical="center" wrapText="1"/>
    </xf>
    <xf numFmtId="1" fontId="7" fillId="0" borderId="442" xfId="0" applyNumberFormat="1" applyFont="1" applyBorder="1" applyAlignment="1">
      <alignment horizontal="center" vertical="center" wrapText="1"/>
    </xf>
    <xf numFmtId="1" fontId="7" fillId="0" borderId="443" xfId="0" applyNumberFormat="1" applyFont="1" applyBorder="1" applyAlignment="1">
      <alignment horizontal="right" vertical="center" wrapText="1"/>
    </xf>
    <xf numFmtId="1" fontId="7" fillId="0" borderId="441" xfId="0" applyNumberFormat="1" applyFont="1" applyBorder="1" applyAlignment="1">
      <alignment horizontal="right" vertical="center"/>
    </xf>
    <xf numFmtId="1" fontId="7" fillId="0" borderId="440" xfId="0" applyNumberFormat="1" applyFont="1" applyBorder="1" applyAlignment="1">
      <alignment horizontal="center" vertical="center" wrapText="1"/>
    </xf>
    <xf numFmtId="164" fontId="7" fillId="0" borderId="442" xfId="2" applyNumberFormat="1" applyFont="1" applyBorder="1" applyAlignment="1" applyProtection="1">
      <alignment horizontal="center" vertical="center"/>
    </xf>
    <xf numFmtId="0" fontId="7" fillId="0" borderId="441" xfId="0" applyFont="1" applyBorder="1" applyAlignment="1">
      <alignment horizontal="center" vertical="center" wrapText="1"/>
    </xf>
    <xf numFmtId="1" fontId="7" fillId="2" borderId="456" xfId="7" applyNumberFormat="1" applyFont="1" applyFill="1" applyBorder="1" applyAlignment="1">
      <alignment horizontal="right" vertical="center"/>
    </xf>
    <xf numFmtId="1" fontId="7" fillId="2" borderId="457" xfId="7" applyNumberFormat="1" applyFont="1" applyFill="1" applyBorder="1" applyAlignment="1">
      <alignment horizontal="right" vertical="center"/>
    </xf>
    <xf numFmtId="1" fontId="7" fillId="2" borderId="458" xfId="7" applyNumberFormat="1" applyFont="1" applyFill="1" applyBorder="1" applyAlignment="1">
      <alignment horizontal="right" vertical="center"/>
    </xf>
    <xf numFmtId="0" fontId="7" fillId="0" borderId="443" xfId="0" applyFont="1" applyBorder="1" applyAlignment="1">
      <alignment horizontal="center" vertical="center" wrapText="1"/>
    </xf>
    <xf numFmtId="1" fontId="7" fillId="3" borderId="443" xfId="0" applyNumberFormat="1" applyFont="1" applyFill="1" applyBorder="1" applyAlignment="1">
      <alignment horizontal="center" vertical="center" wrapText="1"/>
    </xf>
    <xf numFmtId="1" fontId="7" fillId="3" borderId="452" xfId="0" applyNumberFormat="1" applyFont="1" applyFill="1" applyBorder="1" applyAlignment="1">
      <alignment horizontal="center" vertical="center" wrapText="1"/>
    </xf>
    <xf numFmtId="0" fontId="7" fillId="3" borderId="451" xfId="0" applyFont="1" applyFill="1" applyBorder="1" applyAlignment="1">
      <alignment horizontal="center" vertical="center" wrapText="1"/>
    </xf>
    <xf numFmtId="1" fontId="7" fillId="3" borderId="439" xfId="0" applyNumberFormat="1" applyFont="1" applyFill="1" applyBorder="1" applyAlignment="1">
      <alignment horizontal="center" vertical="center" wrapText="1"/>
    </xf>
    <xf numFmtId="1" fontId="7" fillId="3" borderId="441" xfId="0" applyNumberFormat="1" applyFont="1" applyFill="1" applyBorder="1" applyAlignment="1">
      <alignment horizontal="center" vertical="center" wrapText="1"/>
    </xf>
    <xf numFmtId="0" fontId="7" fillId="0" borderId="440" xfId="0" applyFont="1" applyBorder="1" applyAlignment="1">
      <alignment horizontal="center" vertical="center" wrapText="1"/>
    </xf>
    <xf numFmtId="1" fontId="7" fillId="3" borderId="443" xfId="0" applyNumberFormat="1" applyFont="1" applyFill="1" applyBorder="1" applyAlignment="1">
      <alignment vertical="center" wrapText="1"/>
    </xf>
    <xf numFmtId="1" fontId="11" fillId="4" borderId="440" xfId="0" applyNumberFormat="1" applyFont="1" applyFill="1" applyBorder="1" applyAlignment="1" applyProtection="1">
      <alignment vertical="center"/>
      <protection locked="0"/>
    </xf>
    <xf numFmtId="1" fontId="7" fillId="0" borderId="462" xfId="0" applyNumberFormat="1" applyFont="1" applyBorder="1" applyAlignment="1">
      <alignment horizontal="center" vertical="center" wrapText="1"/>
    </xf>
    <xf numFmtId="164" fontId="7" fillId="0" borderId="439" xfId="2" applyNumberFormat="1" applyFont="1" applyBorder="1" applyAlignment="1" applyProtection="1">
      <alignment horizontal="center" vertical="center"/>
    </xf>
    <xf numFmtId="166" fontId="7" fillId="0" borderId="440" xfId="2" applyNumberFormat="1" applyFont="1" applyBorder="1" applyAlignment="1" applyProtection="1">
      <alignment horizontal="right" vertical="center"/>
    </xf>
    <xf numFmtId="166" fontId="7" fillId="0" borderId="442" xfId="2" applyNumberFormat="1" applyFont="1" applyBorder="1" applyAlignment="1" applyProtection="1">
      <alignment horizontal="right" vertical="center"/>
    </xf>
    <xf numFmtId="166" fontId="7" fillId="0" borderId="441" xfId="2" applyNumberFormat="1" applyFont="1" applyBorder="1" applyAlignment="1" applyProtection="1">
      <alignment horizontal="right" vertical="center"/>
    </xf>
    <xf numFmtId="0" fontId="7" fillId="0" borderId="441" xfId="1" applyFont="1" applyBorder="1" applyAlignment="1">
      <alignment horizontal="center" vertical="center" wrapText="1"/>
    </xf>
    <xf numFmtId="1" fontId="7" fillId="0" borderId="441" xfId="1" applyNumberFormat="1" applyFont="1" applyBorder="1" applyAlignment="1">
      <alignment horizontal="right" vertical="center" wrapText="1"/>
    </xf>
    <xf numFmtId="164" fontId="7" fillId="0" borderId="441" xfId="2" applyNumberFormat="1" applyFont="1" applyBorder="1" applyAlignment="1" applyProtection="1">
      <alignment horizontal="center" vertical="center" wrapText="1"/>
    </xf>
    <xf numFmtId="164" fontId="7" fillId="0" borderId="441" xfId="2" applyNumberFormat="1" applyFont="1" applyBorder="1" applyAlignment="1" applyProtection="1">
      <alignment horizontal="center" vertical="center"/>
    </xf>
    <xf numFmtId="1" fontId="7" fillId="0" borderId="465" xfId="0" applyNumberFormat="1" applyFont="1" applyBorder="1" applyAlignment="1">
      <alignment horizontal="center" vertical="center" wrapText="1"/>
    </xf>
    <xf numFmtId="1" fontId="7" fillId="0" borderId="468" xfId="0" applyNumberFormat="1" applyFont="1" applyBorder="1" applyAlignment="1">
      <alignment horizontal="center" vertical="center" wrapText="1"/>
    </xf>
    <xf numFmtId="164" fontId="7" fillId="0" borderId="465" xfId="2" applyNumberFormat="1" applyFont="1" applyBorder="1" applyAlignment="1" applyProtection="1">
      <alignment horizontal="center" vertical="center" wrapText="1"/>
    </xf>
    <xf numFmtId="1" fontId="7" fillId="0" borderId="460" xfId="0" applyNumberFormat="1" applyFont="1" applyBorder="1" applyAlignment="1">
      <alignment vertical="center"/>
    </xf>
    <xf numFmtId="1" fontId="7" fillId="0" borderId="462" xfId="0" applyNumberFormat="1" applyFont="1" applyBorder="1" applyAlignment="1">
      <alignment vertical="center"/>
    </xf>
    <xf numFmtId="1" fontId="7" fillId="0" borderId="467" xfId="0" applyNumberFormat="1" applyFont="1" applyBorder="1" applyAlignment="1">
      <alignment horizontal="right" vertical="center"/>
    </xf>
    <xf numFmtId="1" fontId="7" fillId="0" borderId="462" xfId="0" applyNumberFormat="1" applyFont="1" applyBorder="1" applyAlignment="1">
      <alignment horizontal="right" vertical="center"/>
    </xf>
    <xf numFmtId="1" fontId="7" fillId="4" borderId="468" xfId="0" applyNumberFormat="1" applyFont="1" applyFill="1" applyBorder="1" applyAlignment="1" applyProtection="1">
      <alignment vertical="center"/>
      <protection locked="0"/>
    </xf>
    <xf numFmtId="1" fontId="7" fillId="4" borderId="462" xfId="0" applyNumberFormat="1" applyFont="1" applyFill="1" applyBorder="1" applyAlignment="1" applyProtection="1">
      <alignment vertical="center"/>
      <protection locked="0"/>
    </xf>
    <xf numFmtId="1" fontId="7" fillId="4" borderId="465" xfId="0" applyNumberFormat="1" applyFont="1" applyFill="1" applyBorder="1" applyAlignment="1" applyProtection="1">
      <alignment vertical="center"/>
      <protection locked="0"/>
    </xf>
    <xf numFmtId="1" fontId="7" fillId="4" borderId="469" xfId="0" applyNumberFormat="1" applyFont="1" applyFill="1" applyBorder="1" applyAlignment="1" applyProtection="1">
      <alignment vertical="center"/>
      <protection locked="0"/>
    </xf>
    <xf numFmtId="1" fontId="7" fillId="0" borderId="459" xfId="0" applyNumberFormat="1" applyFont="1" applyBorder="1" applyAlignment="1">
      <alignment vertical="center" wrapText="1"/>
    </xf>
    <xf numFmtId="1" fontId="7" fillId="2" borderId="471" xfId="7" applyNumberFormat="1" applyFont="1" applyFill="1" applyBorder="1" applyAlignment="1">
      <alignment horizontal="right" vertical="center"/>
    </xf>
    <xf numFmtId="1" fontId="7" fillId="2" borderId="472" xfId="7" applyNumberFormat="1" applyFont="1" applyFill="1" applyBorder="1" applyAlignment="1">
      <alignment horizontal="right" vertical="center"/>
    </xf>
    <xf numFmtId="1" fontId="7" fillId="3" borderId="468" xfId="0" applyNumberFormat="1" applyFont="1" applyFill="1" applyBorder="1" applyAlignment="1">
      <alignment horizontal="center" vertical="center" wrapText="1"/>
    </xf>
    <xf numFmtId="0" fontId="4" fillId="0" borderId="128" xfId="0" applyFont="1" applyBorder="1" applyAlignment="1">
      <alignment horizontal="left" vertical="center"/>
    </xf>
    <xf numFmtId="1" fontId="7" fillId="0" borderId="115" xfId="0" applyNumberFormat="1" applyFont="1" applyBorder="1" applyAlignment="1" applyProtection="1">
      <alignment horizontal="center" vertical="center" wrapText="1"/>
      <protection hidden="1"/>
    </xf>
    <xf numFmtId="1" fontId="7" fillId="0" borderId="10" xfId="0" applyNumberFormat="1" applyFont="1" applyBorder="1" applyAlignment="1" applyProtection="1">
      <alignment horizontal="center" vertical="center" wrapText="1"/>
      <protection hidden="1"/>
    </xf>
    <xf numFmtId="1" fontId="7" fillId="0" borderId="111" xfId="0" applyNumberFormat="1" applyFont="1" applyBorder="1" applyAlignment="1">
      <alignment horizontal="center" vertical="center"/>
    </xf>
    <xf numFmtId="1" fontId="7" fillId="0" borderId="128" xfId="0" applyNumberFormat="1" applyFont="1" applyBorder="1" applyAlignment="1">
      <alignment horizontal="center" vertical="center"/>
    </xf>
    <xf numFmtId="1" fontId="7" fillId="0" borderId="125" xfId="0" applyNumberFormat="1" applyFont="1" applyBorder="1" applyAlignment="1">
      <alignment horizontal="center" vertical="center"/>
    </xf>
    <xf numFmtId="0" fontId="4" fillId="3" borderId="128" xfId="0" applyFont="1" applyFill="1" applyBorder="1" applyAlignment="1">
      <alignment horizontal="left" vertical="center"/>
    </xf>
    <xf numFmtId="1" fontId="7" fillId="0" borderId="115" xfId="0" applyNumberFormat="1" applyFont="1" applyBorder="1" applyAlignment="1">
      <alignment horizontal="center" vertical="center"/>
    </xf>
    <xf numFmtId="1" fontId="7" fillId="0" borderId="45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1" fontId="7" fillId="0" borderId="111" xfId="0" applyNumberFormat="1" applyFont="1" applyBorder="1" applyAlignment="1">
      <alignment horizontal="center" vertical="center" wrapText="1"/>
    </xf>
    <xf numFmtId="1" fontId="7" fillId="0" borderId="125" xfId="0" applyNumberFormat="1" applyFont="1" applyBorder="1" applyAlignment="1">
      <alignment horizontal="center" vertical="center" wrapText="1"/>
    </xf>
    <xf numFmtId="0" fontId="7" fillId="3" borderId="12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1" xfId="0" applyFont="1" applyBorder="1" applyAlignment="1">
      <alignment horizontal="center" vertical="center" wrapText="1"/>
    </xf>
    <xf numFmtId="0" fontId="7" fillId="0" borderId="125" xfId="0" applyFont="1" applyBorder="1" applyAlignment="1">
      <alignment horizontal="center" vertical="center" wrapText="1"/>
    </xf>
    <xf numFmtId="0" fontId="7" fillId="0" borderId="128" xfId="0" applyFont="1" applyBorder="1" applyAlignment="1">
      <alignment horizontal="center" vertical="center" wrapText="1"/>
    </xf>
    <xf numFmtId="0" fontId="7" fillId="0" borderId="113" xfId="0" applyFont="1" applyBorder="1" applyAlignment="1">
      <alignment horizontal="center" vertical="center" wrapText="1"/>
    </xf>
    <xf numFmtId="0" fontId="7" fillId="0" borderId="123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5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1" xfId="0" applyFont="1" applyFill="1" applyBorder="1" applyAlignment="1">
      <alignment horizontal="center" vertical="center" wrapText="1"/>
    </xf>
    <xf numFmtId="0" fontId="7" fillId="3" borderId="125" xfId="0" applyFont="1" applyFill="1" applyBorder="1" applyAlignment="1">
      <alignment horizontal="center" vertical="center" wrapText="1"/>
    </xf>
    <xf numFmtId="0" fontId="7" fillId="3" borderId="128" xfId="0" applyFont="1" applyFill="1" applyBorder="1" applyAlignment="1">
      <alignment horizontal="center" vertical="center" wrapText="1"/>
    </xf>
    <xf numFmtId="0" fontId="7" fillId="3" borderId="131" xfId="0" applyFont="1" applyFill="1" applyBorder="1" applyAlignment="1">
      <alignment horizontal="center" vertical="center" wrapText="1"/>
    </xf>
    <xf numFmtId="0" fontId="7" fillId="3" borderId="77" xfId="0" applyFont="1" applyFill="1" applyBorder="1" applyAlignment="1">
      <alignment horizontal="center" vertical="center" wrapText="1"/>
    </xf>
    <xf numFmtId="1" fontId="7" fillId="0" borderId="115" xfId="0" applyNumberFormat="1" applyFont="1" applyBorder="1" applyAlignment="1">
      <alignment horizontal="left" vertical="center" wrapText="1"/>
    </xf>
    <xf numFmtId="1" fontId="7" fillId="0" borderId="45" xfId="0" applyNumberFormat="1" applyFont="1" applyBorder="1" applyAlignment="1">
      <alignment horizontal="left" vertical="center" wrapText="1"/>
    </xf>
    <xf numFmtId="1" fontId="7" fillId="0" borderId="10" xfId="0" applyNumberFormat="1" applyFont="1" applyBorder="1" applyAlignment="1">
      <alignment horizontal="left" vertical="center" wrapText="1"/>
    </xf>
    <xf numFmtId="0" fontId="7" fillId="0" borderId="12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" fontId="7" fillId="3" borderId="115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10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119" xfId="0" applyNumberFormat="1" applyFont="1" applyFill="1" applyBorder="1" applyAlignment="1">
      <alignment horizontal="center" vertical="center" wrapText="1"/>
    </xf>
    <xf numFmtId="1" fontId="7" fillId="3" borderId="120" xfId="0" applyNumberFormat="1" applyFont="1" applyFill="1" applyBorder="1" applyAlignment="1">
      <alignment horizontal="center" vertical="center" wrapText="1"/>
    </xf>
    <xf numFmtId="1" fontId="7" fillId="3" borderId="121" xfId="0" applyNumberFormat="1" applyFont="1" applyFill="1" applyBorder="1" applyAlignment="1">
      <alignment horizontal="center" vertical="center" wrapText="1"/>
    </xf>
    <xf numFmtId="0" fontId="7" fillId="0" borderId="119" xfId="0" applyFont="1" applyBorder="1" applyAlignment="1">
      <alignment horizontal="center" vertical="center"/>
    </xf>
    <xf numFmtId="0" fontId="7" fillId="0" borderId="120" xfId="0" applyFont="1" applyBorder="1" applyAlignment="1">
      <alignment horizontal="center" vertical="center"/>
    </xf>
    <xf numFmtId="0" fontId="7" fillId="0" borderId="111" xfId="0" applyFont="1" applyBorder="1" applyAlignment="1">
      <alignment horizontal="center" vertical="center"/>
    </xf>
    <xf numFmtId="0" fontId="7" fillId="0" borderId="128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/>
    </xf>
    <xf numFmtId="1" fontId="7" fillId="0" borderId="119" xfId="0" applyNumberFormat="1" applyFont="1" applyBorder="1" applyAlignment="1">
      <alignment horizontal="center" vertical="center"/>
    </xf>
    <xf numFmtId="1" fontId="7" fillId="0" borderId="12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15" xfId="0" applyNumberFormat="1" applyFont="1" applyBorder="1" applyAlignment="1">
      <alignment horizontal="center" vertical="center"/>
    </xf>
    <xf numFmtId="1" fontId="7" fillId="0" borderId="115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7" fillId="3" borderId="111" xfId="0" applyNumberFormat="1" applyFont="1" applyFill="1" applyBorder="1" applyAlignment="1">
      <alignment horizontal="center" vertical="center" wrapText="1"/>
    </xf>
    <xf numFmtId="1" fontId="7" fillId="3" borderId="128" xfId="0" applyNumberFormat="1" applyFont="1" applyFill="1" applyBorder="1" applyAlignment="1">
      <alignment horizontal="center" vertical="center" wrapText="1"/>
    </xf>
    <xf numFmtId="1" fontId="7" fillId="3" borderId="125" xfId="0" applyNumberFormat="1" applyFont="1" applyFill="1" applyBorder="1" applyAlignment="1">
      <alignment horizontal="center" vertical="center" wrapText="1"/>
    </xf>
    <xf numFmtId="1" fontId="7" fillId="0" borderId="128" xfId="0" applyNumberFormat="1" applyFont="1" applyBorder="1" applyAlignment="1">
      <alignment horizontal="center" vertical="center" wrapText="1"/>
    </xf>
    <xf numFmtId="1" fontId="7" fillId="0" borderId="124" xfId="0" applyNumberFormat="1" applyFont="1" applyBorder="1" applyAlignment="1">
      <alignment horizontal="center" vertical="center" wrapText="1"/>
    </xf>
    <xf numFmtId="1" fontId="7" fillId="0" borderId="127" xfId="0" applyNumberFormat="1" applyFont="1" applyBorder="1" applyAlignment="1">
      <alignment horizontal="center" vertical="center" wrapText="1"/>
    </xf>
    <xf numFmtId="1" fontId="7" fillId="0" borderId="39" xfId="0" applyNumberFormat="1" applyFont="1" applyBorder="1" applyAlignment="1">
      <alignment horizontal="center" vertical="center" wrapText="1"/>
    </xf>
    <xf numFmtId="1" fontId="7" fillId="0" borderId="121" xfId="0" applyNumberFormat="1" applyFont="1" applyBorder="1" applyAlignment="1">
      <alignment horizontal="center" vertical="center" wrapText="1"/>
    </xf>
    <xf numFmtId="1" fontId="7" fillId="0" borderId="47" xfId="0" applyNumberFormat="1" applyFont="1" applyBorder="1" applyAlignment="1">
      <alignment horizontal="center" vertical="center" wrapText="1"/>
    </xf>
    <xf numFmtId="1" fontId="7" fillId="0" borderId="15" xfId="0" applyNumberFormat="1" applyFont="1" applyBorder="1" applyAlignment="1">
      <alignment horizontal="center" vertical="center" wrapText="1"/>
    </xf>
    <xf numFmtId="1" fontId="7" fillId="0" borderId="122" xfId="0" applyNumberFormat="1" applyFont="1" applyBorder="1" applyAlignment="1">
      <alignment horizontal="center" vertical="center"/>
    </xf>
    <xf numFmtId="1" fontId="7" fillId="0" borderId="119" xfId="0" applyNumberFormat="1" applyFont="1" applyBorder="1" applyAlignment="1">
      <alignment horizontal="center" vertical="center" wrapText="1"/>
    </xf>
    <xf numFmtId="1" fontId="7" fillId="0" borderId="120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122" xfId="0" applyNumberFormat="1" applyFont="1" applyBorder="1" applyAlignment="1">
      <alignment horizontal="center" vertical="center" wrapText="1"/>
    </xf>
    <xf numFmtId="1" fontId="7" fillId="0" borderId="113" xfId="0" applyNumberFormat="1" applyFont="1" applyBorder="1" applyAlignment="1">
      <alignment horizontal="center" vertical="center" wrapText="1"/>
    </xf>
    <xf numFmtId="1" fontId="7" fillId="0" borderId="123" xfId="0" applyNumberFormat="1" applyFont="1" applyBorder="1" applyAlignment="1">
      <alignment horizontal="center" vertical="center" wrapText="1"/>
    </xf>
    <xf numFmtId="1" fontId="7" fillId="0" borderId="126" xfId="0" applyNumberFormat="1" applyFont="1" applyBorder="1" applyAlignment="1">
      <alignment horizontal="center" vertical="center" wrapText="1"/>
    </xf>
    <xf numFmtId="1" fontId="7" fillId="0" borderId="38" xfId="0" applyNumberFormat="1" applyFont="1" applyBorder="1" applyAlignment="1">
      <alignment horizontal="center" vertical="center" wrapText="1"/>
    </xf>
    <xf numFmtId="1" fontId="7" fillId="0" borderId="112" xfId="0" applyNumberFormat="1" applyFont="1" applyBorder="1" applyAlignment="1">
      <alignment horizontal="center" vertical="center"/>
    </xf>
    <xf numFmtId="1" fontId="7" fillId="0" borderId="112" xfId="0" applyNumberFormat="1" applyFont="1" applyBorder="1" applyAlignment="1">
      <alignment horizontal="center" vertical="center" wrapText="1"/>
    </xf>
    <xf numFmtId="1" fontId="7" fillId="0" borderId="80" xfId="0" applyNumberFormat="1" applyFont="1" applyBorder="1" applyAlignment="1">
      <alignment horizontal="left" vertical="center" wrapText="1"/>
    </xf>
    <xf numFmtId="1" fontId="7" fillId="0" borderId="80" xfId="0" applyNumberFormat="1" applyFont="1" applyBorder="1" applyAlignment="1">
      <alignment horizontal="center" vertical="center"/>
    </xf>
    <xf numFmtId="1" fontId="7" fillId="0" borderId="63" xfId="0" applyNumberFormat="1" applyFont="1" applyBorder="1" applyAlignment="1">
      <alignment horizontal="center" vertical="center" wrapText="1"/>
    </xf>
    <xf numFmtId="1" fontId="7" fillId="0" borderId="109" xfId="0" applyNumberFormat="1" applyFont="1" applyBorder="1" applyAlignment="1">
      <alignment horizontal="center" vertical="center" wrapText="1"/>
    </xf>
    <xf numFmtId="1" fontId="7" fillId="0" borderId="110" xfId="0" applyNumberFormat="1" applyFont="1" applyBorder="1" applyAlignment="1">
      <alignment horizontal="center" vertical="center" wrapText="1"/>
    </xf>
    <xf numFmtId="1" fontId="7" fillId="0" borderId="58" xfId="0" applyNumberFormat="1" applyFont="1" applyBorder="1" applyAlignment="1">
      <alignment horizontal="center" vertical="center" wrapText="1"/>
    </xf>
    <xf numFmtId="1" fontId="7" fillId="0" borderId="62" xfId="0" applyNumberFormat="1" applyFont="1" applyBorder="1" applyAlignment="1">
      <alignment horizontal="center" vertical="center" wrapText="1"/>
    </xf>
    <xf numFmtId="1" fontId="7" fillId="0" borderId="61" xfId="0" applyNumberFormat="1" applyFont="1" applyBorder="1" applyAlignment="1">
      <alignment horizontal="center" vertical="center" wrapText="1"/>
    </xf>
    <xf numFmtId="1" fontId="7" fillId="0" borderId="68" xfId="0" applyNumberFormat="1" applyFont="1" applyBorder="1" applyAlignment="1">
      <alignment horizontal="center" vertical="center" wrapText="1"/>
    </xf>
    <xf numFmtId="1" fontId="7" fillId="0" borderId="72" xfId="0" applyNumberFormat="1" applyFont="1" applyBorder="1" applyAlignment="1">
      <alignment horizontal="center" vertical="center" wrapText="1"/>
    </xf>
    <xf numFmtId="1" fontId="7" fillId="0" borderId="77" xfId="0" applyNumberFormat="1" applyFont="1" applyBorder="1" applyAlignment="1">
      <alignment horizontal="center" vertical="center" wrapText="1"/>
    </xf>
    <xf numFmtId="1" fontId="7" fillId="0" borderId="58" xfId="0" applyNumberFormat="1" applyFont="1" applyBorder="1" applyAlignment="1">
      <alignment horizontal="center" vertical="center"/>
    </xf>
    <xf numFmtId="1" fontId="7" fillId="0" borderId="60" xfId="0" applyNumberFormat="1" applyFont="1" applyBorder="1" applyAlignment="1">
      <alignment horizontal="center" vertical="center"/>
    </xf>
    <xf numFmtId="1" fontId="7" fillId="0" borderId="113" xfId="0" applyNumberFormat="1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 wrapText="1"/>
    </xf>
    <xf numFmtId="1" fontId="7" fillId="0" borderId="70" xfId="0" applyNumberFormat="1" applyFont="1" applyBorder="1" applyAlignment="1">
      <alignment horizontal="center" vertical="center" wrapText="1"/>
    </xf>
    <xf numFmtId="1" fontId="7" fillId="0" borderId="74" xfId="0" applyNumberFormat="1" applyFont="1" applyBorder="1" applyAlignment="1">
      <alignment horizontal="center" vertical="center" wrapText="1"/>
    </xf>
    <xf numFmtId="1" fontId="7" fillId="0" borderId="40" xfId="0" applyNumberFormat="1" applyFont="1" applyBorder="1" applyAlignment="1">
      <alignment horizontal="center" vertical="center" wrapText="1"/>
    </xf>
    <xf numFmtId="1" fontId="7" fillId="0" borderId="95" xfId="0" applyNumberFormat="1" applyFont="1" applyBorder="1" applyAlignment="1">
      <alignment horizontal="center" vertical="center" wrapText="1"/>
    </xf>
    <xf numFmtId="1" fontId="7" fillId="0" borderId="100" xfId="0" applyNumberFormat="1" applyFont="1" applyBorder="1" applyAlignment="1">
      <alignment horizontal="center" vertical="center" wrapText="1"/>
    </xf>
    <xf numFmtId="1" fontId="7" fillId="0" borderId="41" xfId="0" applyNumberFormat="1" applyFont="1" applyBorder="1" applyAlignment="1">
      <alignment horizontal="center" vertical="center" wrapText="1"/>
    </xf>
    <xf numFmtId="1" fontId="7" fillId="0" borderId="60" xfId="0" applyNumberFormat="1" applyFont="1" applyBorder="1" applyAlignment="1">
      <alignment horizontal="center" vertical="center" wrapText="1"/>
    </xf>
    <xf numFmtId="1" fontId="7" fillId="0" borderId="61" xfId="0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1" fontId="7" fillId="0" borderId="65" xfId="0" applyNumberFormat="1" applyFont="1" applyBorder="1" applyAlignment="1">
      <alignment horizontal="center" vertical="center" wrapText="1"/>
    </xf>
    <xf numFmtId="1" fontId="7" fillId="0" borderId="64" xfId="0" applyNumberFormat="1" applyFont="1" applyBorder="1" applyAlignment="1">
      <alignment horizontal="center" vertical="center" wrapText="1"/>
    </xf>
    <xf numFmtId="1" fontId="7" fillId="0" borderId="62" xfId="0" applyNumberFormat="1" applyFont="1" applyBorder="1" applyAlignment="1">
      <alignment horizontal="center" vertical="center"/>
    </xf>
    <xf numFmtId="1" fontId="7" fillId="0" borderId="76" xfId="0" applyNumberFormat="1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" fontId="7" fillId="0" borderId="80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 applyProtection="1">
      <alignment horizontal="center" vertical="center" wrapText="1"/>
      <protection hidden="1"/>
    </xf>
    <xf numFmtId="164" fontId="7" fillId="0" borderId="48" xfId="3" applyNumberFormat="1" applyFont="1" applyBorder="1" applyAlignment="1">
      <alignment horizontal="center" vertical="center"/>
    </xf>
    <xf numFmtId="164" fontId="7" fillId="0" borderId="94" xfId="3" applyNumberFormat="1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 wrapText="1"/>
    </xf>
    <xf numFmtId="0" fontId="4" fillId="0" borderId="65" xfId="6" applyFont="1" applyBorder="1" applyAlignment="1" applyProtection="1">
      <alignment horizontal="left" vertical="center"/>
    </xf>
    <xf numFmtId="1" fontId="7" fillId="0" borderId="90" xfId="0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" fontId="7" fillId="0" borderId="69" xfId="0" applyNumberFormat="1" applyFont="1" applyBorder="1" applyAlignment="1">
      <alignment horizontal="center" vertical="center" wrapText="1"/>
    </xf>
    <xf numFmtId="1" fontId="7" fillId="0" borderId="73" xfId="0" applyNumberFormat="1" applyFont="1" applyBorder="1" applyAlignment="1">
      <alignment horizontal="center" vertical="center" wrapText="1"/>
    </xf>
    <xf numFmtId="1" fontId="7" fillId="0" borderId="78" xfId="0" applyNumberFormat="1" applyFont="1" applyBorder="1" applyAlignment="1">
      <alignment horizontal="center" vertical="center" wrapText="1"/>
    </xf>
    <xf numFmtId="0" fontId="4" fillId="0" borderId="62" xfId="1" applyFont="1" applyBorder="1" applyAlignment="1">
      <alignment horizontal="left" vertical="center" wrapText="1"/>
    </xf>
    <xf numFmtId="1" fontId="7" fillId="0" borderId="63" xfId="0" applyNumberFormat="1" applyFont="1" applyBorder="1" applyAlignment="1">
      <alignment horizontal="center" vertical="center"/>
    </xf>
    <xf numFmtId="1" fontId="7" fillId="0" borderId="64" xfId="0" applyNumberFormat="1" applyFont="1" applyBorder="1" applyAlignment="1">
      <alignment horizontal="center" vertical="center"/>
    </xf>
    <xf numFmtId="1" fontId="7" fillId="0" borderId="44" xfId="0" applyNumberFormat="1" applyFont="1" applyBorder="1" applyAlignment="1">
      <alignment horizontal="center" vertical="center"/>
    </xf>
    <xf numFmtId="1" fontId="7" fillId="0" borderId="47" xfId="0" applyNumberFormat="1" applyFont="1" applyBorder="1" applyAlignment="1">
      <alignment horizontal="center" vertical="center"/>
    </xf>
    <xf numFmtId="1" fontId="7" fillId="0" borderId="65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66" xfId="0" applyNumberFormat="1" applyFont="1" applyBorder="1" applyAlignment="1">
      <alignment horizontal="center" vertical="center" wrapText="1"/>
    </xf>
    <xf numFmtId="1" fontId="7" fillId="0" borderId="67" xfId="0" applyNumberFormat="1" applyFont="1" applyBorder="1" applyAlignment="1">
      <alignment horizontal="center" vertical="center" wrapText="1"/>
    </xf>
    <xf numFmtId="1" fontId="7" fillId="0" borderId="71" xfId="0" applyNumberFormat="1" applyFont="1" applyBorder="1" applyAlignment="1">
      <alignment horizontal="center" vertical="center" wrapText="1"/>
    </xf>
    <xf numFmtId="1" fontId="7" fillId="0" borderId="42" xfId="0" applyNumberFormat="1" applyFont="1" applyBorder="1" applyAlignment="1">
      <alignment horizontal="center" vertical="center" wrapText="1"/>
    </xf>
    <xf numFmtId="164" fontId="7" fillId="0" borderId="8" xfId="2" applyNumberFormat="1" applyFont="1" applyBorder="1" applyAlignment="1" applyProtection="1">
      <alignment horizontal="center" vertical="center" wrapText="1"/>
    </xf>
    <xf numFmtId="164" fontId="7" fillId="0" borderId="31" xfId="2" applyNumberFormat="1" applyFont="1" applyBorder="1" applyAlignment="1" applyProtection="1">
      <alignment horizontal="center" vertical="center" wrapText="1"/>
    </xf>
    <xf numFmtId="164" fontId="7" fillId="0" borderId="30" xfId="2" applyNumberFormat="1" applyFont="1" applyBorder="1" applyAlignment="1" applyProtection="1">
      <alignment horizontal="center" vertical="center" wrapText="1"/>
    </xf>
    <xf numFmtId="164" fontId="7" fillId="0" borderId="30" xfId="3" applyNumberFormat="1" applyFont="1" applyBorder="1" applyAlignment="1">
      <alignment horizontal="center" vertical="center"/>
    </xf>
    <xf numFmtId="164" fontId="7" fillId="0" borderId="3" xfId="3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7" fillId="0" borderId="31" xfId="0" applyNumberFormat="1" applyFont="1" applyBorder="1" applyAlignment="1">
      <alignment horizontal="center" vertical="center"/>
    </xf>
    <xf numFmtId="1" fontId="7" fillId="0" borderId="30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 wrapText="1"/>
    </xf>
    <xf numFmtId="1" fontId="7" fillId="0" borderId="31" xfId="0" applyNumberFormat="1" applyFont="1" applyBorder="1" applyAlignment="1">
      <alignment horizontal="center" vertical="center" wrapText="1"/>
    </xf>
    <xf numFmtId="1" fontId="7" fillId="0" borderId="30" xfId="0" applyNumberFormat="1" applyFont="1" applyBorder="1" applyAlignment="1">
      <alignment horizontal="center" vertical="center" wrapText="1"/>
    </xf>
    <xf numFmtId="1" fontId="7" fillId="0" borderId="43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" fontId="7" fillId="0" borderId="46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45" xfId="0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44" xfId="0" applyNumberFormat="1" applyFont="1" applyBorder="1" applyAlignment="1">
      <alignment horizontal="center" vertical="center" wrapText="1"/>
    </xf>
    <xf numFmtId="164" fontId="7" fillId="0" borderId="4" xfId="2" applyNumberFormat="1" applyFont="1" applyBorder="1" applyAlignment="1" applyProtection="1">
      <alignment horizontal="center" vertical="center"/>
    </xf>
    <xf numFmtId="164" fontId="7" fillId="0" borderId="45" xfId="2" applyNumberFormat="1" applyFont="1" applyBorder="1" applyAlignment="1" applyProtection="1">
      <alignment horizontal="center" vertical="center"/>
    </xf>
    <xf numFmtId="164" fontId="7" fillId="0" borderId="10" xfId="2" applyNumberFormat="1" applyFont="1" applyBorder="1" applyAlignment="1" applyProtection="1">
      <alignment horizontal="center" vertical="center"/>
    </xf>
    <xf numFmtId="164" fontId="7" fillId="0" borderId="8" xfId="2" applyNumberFormat="1" applyFont="1" applyBorder="1" applyAlignment="1" applyProtection="1">
      <alignment horizontal="center" vertical="center"/>
    </xf>
    <xf numFmtId="164" fontId="7" fillId="0" borderId="31" xfId="2" applyNumberFormat="1" applyFont="1" applyBorder="1" applyAlignment="1" applyProtection="1">
      <alignment horizontal="center" vertical="center"/>
    </xf>
    <xf numFmtId="164" fontId="7" fillId="0" borderId="30" xfId="2" applyNumberFormat="1" applyFont="1" applyBorder="1" applyAlignment="1" applyProtection="1">
      <alignment horizontal="center" vertical="center"/>
    </xf>
    <xf numFmtId="164" fontId="7" fillId="0" borderId="5" xfId="2" applyNumberFormat="1" applyFont="1" applyBorder="1" applyAlignment="1" applyProtection="1">
      <alignment horizontal="center" vertical="center"/>
    </xf>
    <xf numFmtId="164" fontId="7" fillId="0" borderId="7" xfId="2" applyNumberFormat="1" applyFont="1" applyBorder="1" applyAlignment="1" applyProtection="1">
      <alignment horizontal="center" vertical="center"/>
    </xf>
    <xf numFmtId="164" fontId="7" fillId="0" borderId="1" xfId="2" applyNumberFormat="1" applyFont="1" applyBorder="1" applyAlignment="1" applyProtection="1">
      <alignment horizontal="center" vertical="center"/>
    </xf>
    <xf numFmtId="164" fontId="7" fillId="0" borderId="15" xfId="2" applyNumberFormat="1" applyFont="1" applyBorder="1" applyAlignment="1" applyProtection="1">
      <alignment horizontal="center" vertical="center"/>
    </xf>
    <xf numFmtId="164" fontId="7" fillId="0" borderId="8" xfId="3" applyNumberFormat="1" applyFont="1" applyBorder="1" applyAlignment="1">
      <alignment horizontal="center" vertical="center"/>
    </xf>
    <xf numFmtId="164" fontId="7" fillId="0" borderId="9" xfId="3" applyNumberFormat="1" applyFont="1" applyBorder="1" applyAlignment="1">
      <alignment horizontal="center" vertical="center"/>
    </xf>
    <xf numFmtId="1" fontId="7" fillId="0" borderId="3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31" xfId="1" applyFont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64" fontId="7" fillId="0" borderId="3" xfId="2" applyNumberFormat="1" applyFont="1" applyBorder="1" applyAlignment="1" applyProtection="1">
      <alignment horizontal="center" vertical="center"/>
    </xf>
    <xf numFmtId="164" fontId="7" fillId="0" borderId="5" xfId="2" applyNumberFormat="1" applyFont="1" applyBorder="1" applyAlignment="1" applyProtection="1">
      <alignment horizontal="center" vertical="center" wrapText="1"/>
    </xf>
    <xf numFmtId="164" fontId="7" fillId="0" borderId="6" xfId="2" applyNumberFormat="1" applyFont="1" applyBorder="1" applyAlignment="1" applyProtection="1">
      <alignment horizontal="center" vertical="center" wrapText="1"/>
    </xf>
    <xf numFmtId="164" fontId="7" fillId="0" borderId="7" xfId="2" applyNumberFormat="1" applyFont="1" applyBorder="1" applyAlignment="1" applyProtection="1">
      <alignment horizontal="center" vertical="center" wrapText="1"/>
    </xf>
    <xf numFmtId="0" fontId="4" fillId="0" borderId="192" xfId="0" applyFont="1" applyBorder="1" applyAlignment="1">
      <alignment horizontal="left" vertical="center"/>
    </xf>
    <xf numFmtId="1" fontId="7" fillId="0" borderId="204" xfId="0" applyNumberFormat="1" applyFont="1" applyBorder="1" applyAlignment="1" applyProtection="1">
      <alignment horizontal="center" vertical="center" wrapText="1"/>
      <protection hidden="1"/>
    </xf>
    <xf numFmtId="1" fontId="7" fillId="0" borderId="196" xfId="0" applyNumberFormat="1" applyFont="1" applyBorder="1" applyAlignment="1">
      <alignment horizontal="center" vertical="center"/>
    </xf>
    <xf numFmtId="1" fontId="7" fillId="0" borderId="192" xfId="0" applyNumberFormat="1" applyFont="1" applyBorder="1" applyAlignment="1">
      <alignment horizontal="center" vertical="center"/>
    </xf>
    <xf numFmtId="1" fontId="7" fillId="0" borderId="197" xfId="0" applyNumberFormat="1" applyFont="1" applyBorder="1" applyAlignment="1">
      <alignment horizontal="center" vertical="center"/>
    </xf>
    <xf numFmtId="0" fontId="4" fillId="3" borderId="192" xfId="0" applyFont="1" applyFill="1" applyBorder="1" applyAlignment="1">
      <alignment horizontal="left" vertical="center"/>
    </xf>
    <xf numFmtId="1" fontId="7" fillId="0" borderId="204" xfId="0" applyNumberFormat="1" applyFont="1" applyBorder="1" applyAlignment="1">
      <alignment horizontal="center" vertical="center"/>
    </xf>
    <xf numFmtId="1" fontId="7" fillId="0" borderId="196" xfId="0" applyNumberFormat="1" applyFont="1" applyBorder="1" applyAlignment="1">
      <alignment horizontal="center" vertical="center" wrapText="1"/>
    </xf>
    <xf numFmtId="1" fontId="7" fillId="0" borderId="197" xfId="0" applyNumberFormat="1" applyFont="1" applyBorder="1" applyAlignment="1">
      <alignment horizontal="center" vertical="center" wrapText="1"/>
    </xf>
    <xf numFmtId="0" fontId="7" fillId="3" borderId="194" xfId="0" applyFont="1" applyFill="1" applyBorder="1" applyAlignment="1">
      <alignment horizontal="center" vertical="center" wrapText="1"/>
    </xf>
    <xf numFmtId="0" fontId="7" fillId="0" borderId="199" xfId="0" applyFont="1" applyBorder="1" applyAlignment="1">
      <alignment horizontal="center" vertical="center" wrapText="1"/>
    </xf>
    <xf numFmtId="0" fontId="7" fillId="0" borderId="196" xfId="0" applyFont="1" applyBorder="1" applyAlignment="1">
      <alignment horizontal="center" vertical="center" wrapText="1"/>
    </xf>
    <xf numFmtId="0" fontId="7" fillId="0" borderId="197" xfId="0" applyFont="1" applyBorder="1" applyAlignment="1">
      <alignment horizontal="center" vertical="center" wrapText="1"/>
    </xf>
    <xf numFmtId="0" fontId="7" fillId="0" borderId="192" xfId="0" applyFont="1" applyBorder="1" applyAlignment="1">
      <alignment horizontal="center" vertical="center" wrapText="1"/>
    </xf>
    <xf numFmtId="0" fontId="7" fillId="0" borderId="202" xfId="0" applyFont="1" applyBorder="1" applyAlignment="1">
      <alignment horizontal="center" vertical="center" wrapText="1"/>
    </xf>
    <xf numFmtId="0" fontId="7" fillId="0" borderId="203" xfId="0" applyFont="1" applyBorder="1" applyAlignment="1">
      <alignment horizontal="center" vertical="center" wrapText="1"/>
    </xf>
    <xf numFmtId="0" fontId="7" fillId="0" borderId="204" xfId="0" applyFont="1" applyBorder="1" applyAlignment="1">
      <alignment horizontal="center" vertical="center" wrapText="1"/>
    </xf>
    <xf numFmtId="0" fontId="7" fillId="3" borderId="199" xfId="0" applyFont="1" applyFill="1" applyBorder="1" applyAlignment="1">
      <alignment horizontal="center" vertical="center" wrapText="1"/>
    </xf>
    <xf numFmtId="0" fontId="7" fillId="3" borderId="195" xfId="0" applyFont="1" applyFill="1" applyBorder="1" applyAlignment="1">
      <alignment horizontal="center" vertical="center" wrapText="1"/>
    </xf>
    <xf numFmtId="0" fontId="7" fillId="3" borderId="196" xfId="0" applyFont="1" applyFill="1" applyBorder="1" applyAlignment="1">
      <alignment horizontal="center" vertical="center" wrapText="1"/>
    </xf>
    <xf numFmtId="0" fontId="7" fillId="3" borderId="197" xfId="0" applyFont="1" applyFill="1" applyBorder="1" applyAlignment="1">
      <alignment horizontal="center" vertical="center" wrapText="1"/>
    </xf>
    <xf numFmtId="0" fontId="7" fillId="3" borderId="192" xfId="0" applyFont="1" applyFill="1" applyBorder="1" applyAlignment="1">
      <alignment horizontal="center" vertical="center" wrapText="1"/>
    </xf>
    <xf numFmtId="0" fontId="7" fillId="3" borderId="200" xfId="0" applyFont="1" applyFill="1" applyBorder="1" applyAlignment="1">
      <alignment horizontal="center" vertical="center" wrapText="1"/>
    </xf>
    <xf numFmtId="1" fontId="7" fillId="0" borderId="195" xfId="0" applyNumberFormat="1" applyFont="1" applyBorder="1" applyAlignment="1">
      <alignment horizontal="left" vertical="center" wrapText="1"/>
    </xf>
    <xf numFmtId="1" fontId="7" fillId="0" borderId="180" xfId="0" applyNumberFormat="1" applyFont="1" applyBorder="1" applyAlignment="1">
      <alignment horizontal="center" vertical="center"/>
    </xf>
    <xf numFmtId="0" fontId="7" fillId="0" borderId="164" xfId="0" applyFont="1" applyBorder="1" applyAlignment="1">
      <alignment horizontal="center" vertical="center" wrapText="1"/>
    </xf>
    <xf numFmtId="0" fontId="7" fillId="0" borderId="168" xfId="0" applyFont="1" applyBorder="1" applyAlignment="1">
      <alignment horizontal="center" vertical="center" wrapText="1"/>
    </xf>
    <xf numFmtId="0" fontId="7" fillId="0" borderId="166" xfId="0" applyFont="1" applyBorder="1" applyAlignment="1">
      <alignment horizontal="center" vertical="center" wrapText="1"/>
    </xf>
    <xf numFmtId="0" fontId="7" fillId="0" borderId="170" xfId="0" applyFont="1" applyBorder="1" applyAlignment="1">
      <alignment horizontal="center" vertical="center"/>
    </xf>
    <xf numFmtId="1" fontId="7" fillId="3" borderId="180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169" xfId="0" applyNumberFormat="1" applyFont="1" applyFill="1" applyBorder="1" applyAlignment="1">
      <alignment horizontal="center" vertical="center" wrapText="1"/>
    </xf>
    <xf numFmtId="1" fontId="7" fillId="3" borderId="171" xfId="0" applyNumberFormat="1" applyFont="1" applyFill="1" applyBorder="1" applyAlignment="1">
      <alignment horizontal="center" vertical="center" wrapText="1"/>
    </xf>
    <xf numFmtId="1" fontId="7" fillId="3" borderId="170" xfId="0" applyNumberFormat="1" applyFont="1" applyFill="1" applyBorder="1" applyAlignment="1">
      <alignment horizontal="center" vertical="center" wrapText="1"/>
    </xf>
    <xf numFmtId="0" fontId="7" fillId="0" borderId="180" xfId="0" applyFont="1" applyBorder="1" applyAlignment="1">
      <alignment horizontal="center" vertical="center" wrapText="1"/>
    </xf>
    <xf numFmtId="0" fontId="7" fillId="0" borderId="169" xfId="0" applyFont="1" applyBorder="1" applyAlignment="1">
      <alignment horizontal="center" vertical="center"/>
    </xf>
    <xf numFmtId="0" fontId="7" fillId="0" borderId="171" xfId="0" applyFont="1" applyBorder="1" applyAlignment="1">
      <alignment horizontal="center" vertical="center"/>
    </xf>
    <xf numFmtId="0" fontId="7" fillId="0" borderId="164" xfId="0" applyFont="1" applyBorder="1" applyAlignment="1">
      <alignment horizontal="center" vertical="center"/>
    </xf>
    <xf numFmtId="0" fontId="7" fillId="0" borderId="168" xfId="0" applyFont="1" applyBorder="1" applyAlignment="1">
      <alignment horizontal="center" vertical="center"/>
    </xf>
    <xf numFmtId="0" fontId="7" fillId="0" borderId="166" xfId="0" applyFont="1" applyBorder="1" applyAlignment="1">
      <alignment horizontal="center" vertical="center"/>
    </xf>
    <xf numFmtId="1" fontId="7" fillId="0" borderId="193" xfId="0" applyNumberFormat="1" applyFont="1" applyBorder="1" applyAlignment="1">
      <alignment horizontal="center" vertical="center"/>
    </xf>
    <xf numFmtId="1" fontId="7" fillId="0" borderId="194" xfId="0" applyNumberFormat="1" applyFont="1" applyBorder="1" applyAlignment="1">
      <alignment horizontal="center" vertical="center"/>
    </xf>
    <xf numFmtId="1" fontId="7" fillId="0" borderId="195" xfId="0" applyNumberFormat="1" applyFont="1" applyBorder="1" applyAlignment="1">
      <alignment horizontal="center" vertical="center" wrapText="1"/>
    </xf>
    <xf numFmtId="1" fontId="7" fillId="3" borderId="196" xfId="0" applyNumberFormat="1" applyFont="1" applyFill="1" applyBorder="1" applyAlignment="1">
      <alignment horizontal="center" vertical="center" wrapText="1"/>
    </xf>
    <xf numFmtId="1" fontId="7" fillId="3" borderId="192" xfId="0" applyNumberFormat="1" applyFont="1" applyFill="1" applyBorder="1" applyAlignment="1">
      <alignment horizontal="center" vertical="center" wrapText="1"/>
    </xf>
    <xf numFmtId="1" fontId="7" fillId="3" borderId="197" xfId="0" applyNumberFormat="1" applyFont="1" applyFill="1" applyBorder="1" applyAlignment="1">
      <alignment horizontal="center" vertical="center" wrapText="1"/>
    </xf>
    <xf numFmtId="1" fontId="7" fillId="0" borderId="192" xfId="0" applyNumberFormat="1" applyFont="1" applyBorder="1" applyAlignment="1">
      <alignment horizontal="center" vertical="center" wrapText="1"/>
    </xf>
    <xf numFmtId="1" fontId="7" fillId="0" borderId="177" xfId="0" applyNumberFormat="1" applyFont="1" applyBorder="1" applyAlignment="1">
      <alignment horizontal="center" vertical="center" wrapText="1"/>
    </xf>
    <xf numFmtId="1" fontId="7" fillId="0" borderId="170" xfId="0" applyNumberFormat="1" applyFont="1" applyBorder="1" applyAlignment="1">
      <alignment horizontal="center" vertical="center" wrapText="1"/>
    </xf>
    <xf numFmtId="1" fontId="7" fillId="0" borderId="164" xfId="0" applyNumberFormat="1" applyFont="1" applyBorder="1" applyAlignment="1">
      <alignment horizontal="center" vertical="center" wrapText="1"/>
    </xf>
    <xf numFmtId="1" fontId="7" fillId="0" borderId="166" xfId="0" applyNumberFormat="1" applyFont="1" applyBorder="1" applyAlignment="1">
      <alignment horizontal="center" vertical="center" wrapText="1"/>
    </xf>
    <xf numFmtId="1" fontId="7" fillId="0" borderId="164" xfId="0" applyNumberFormat="1" applyFont="1" applyBorder="1" applyAlignment="1">
      <alignment horizontal="center" vertical="center"/>
    </xf>
    <xf numFmtId="1" fontId="7" fillId="0" borderId="166" xfId="0" applyNumberFormat="1" applyFont="1" applyBorder="1" applyAlignment="1">
      <alignment horizontal="center" vertical="center"/>
    </xf>
    <xf numFmtId="1" fontId="7" fillId="0" borderId="168" xfId="0" applyNumberFormat="1" applyFont="1" applyBorder="1" applyAlignment="1">
      <alignment horizontal="center" vertical="center"/>
    </xf>
    <xf numFmtId="1" fontId="7" fillId="0" borderId="180" xfId="0" applyNumberFormat="1" applyFont="1" applyBorder="1" applyAlignment="1">
      <alignment horizontal="left" vertical="center" wrapText="1"/>
    </xf>
    <xf numFmtId="1" fontId="7" fillId="0" borderId="169" xfId="0" applyNumberFormat="1" applyFont="1" applyBorder="1" applyAlignment="1">
      <alignment horizontal="center" vertical="center" wrapText="1"/>
    </xf>
    <xf numFmtId="1" fontId="7" fillId="0" borderId="171" xfId="0" applyNumberFormat="1" applyFont="1" applyBorder="1" applyAlignment="1">
      <alignment horizontal="center" vertical="center" wrapText="1"/>
    </xf>
    <xf numFmtId="1" fontId="7" fillId="0" borderId="168" xfId="0" applyNumberFormat="1" applyFont="1" applyBorder="1" applyAlignment="1">
      <alignment horizontal="center" vertical="center" wrapText="1"/>
    </xf>
    <xf numFmtId="1" fontId="7" fillId="0" borderId="167" xfId="0" applyNumberFormat="1" applyFont="1" applyBorder="1" applyAlignment="1">
      <alignment horizontal="center" vertical="center" wrapText="1"/>
    </xf>
    <xf numFmtId="1" fontId="7" fillId="0" borderId="181" xfId="0" applyNumberFormat="1" applyFont="1" applyBorder="1" applyAlignment="1">
      <alignment horizontal="center" vertical="center" wrapText="1"/>
    </xf>
    <xf numFmtId="1" fontId="7" fillId="0" borderId="174" xfId="0" applyNumberFormat="1" applyFont="1" applyBorder="1" applyAlignment="1">
      <alignment horizontal="center" vertical="center" wrapText="1"/>
    </xf>
    <xf numFmtId="1" fontId="7" fillId="0" borderId="167" xfId="0" applyNumberFormat="1" applyFont="1" applyBorder="1" applyAlignment="1">
      <alignment horizontal="center" vertical="center"/>
    </xf>
    <xf numFmtId="1" fontId="7" fillId="0" borderId="176" xfId="0" applyNumberFormat="1" applyFont="1" applyBorder="1" applyAlignment="1">
      <alignment horizontal="center" vertical="center" wrapText="1"/>
    </xf>
    <xf numFmtId="1" fontId="7" fillId="0" borderId="183" xfId="0" applyNumberFormat="1" applyFont="1" applyBorder="1" applyAlignment="1">
      <alignment horizontal="center" vertical="center" wrapText="1"/>
    </xf>
    <xf numFmtId="1" fontId="7" fillId="0" borderId="178" xfId="0" applyNumberFormat="1" applyFont="1" applyBorder="1" applyAlignment="1">
      <alignment horizontal="center" vertical="center" wrapText="1"/>
    </xf>
    <xf numFmtId="0" fontId="7" fillId="0" borderId="170" xfId="0" applyFont="1" applyBorder="1" applyAlignment="1">
      <alignment horizontal="center" vertical="center" wrapText="1"/>
    </xf>
    <xf numFmtId="1" fontId="7" fillId="0" borderId="180" xfId="0" applyNumberFormat="1" applyFont="1" applyBorder="1" applyAlignment="1">
      <alignment horizontal="center" vertical="center" wrapText="1"/>
    </xf>
    <xf numFmtId="1" fontId="7" fillId="0" borderId="160" xfId="0" applyNumberFormat="1" applyFont="1" applyBorder="1" applyAlignment="1" applyProtection="1">
      <alignment horizontal="center" vertical="center" wrapText="1"/>
      <protection hidden="1"/>
    </xf>
    <xf numFmtId="164" fontId="7" fillId="0" borderId="163" xfId="3" applyNumberFormat="1" applyFont="1" applyBorder="1" applyAlignment="1">
      <alignment horizontal="center" vertical="center"/>
    </xf>
    <xf numFmtId="164" fontId="7" fillId="0" borderId="182" xfId="3" applyNumberFormat="1" applyFont="1" applyBorder="1" applyAlignment="1">
      <alignment horizontal="center" vertical="center"/>
    </xf>
    <xf numFmtId="0" fontId="4" fillId="0" borderId="171" xfId="6" applyFont="1" applyBorder="1" applyAlignment="1" applyProtection="1">
      <alignment horizontal="left" vertical="center"/>
    </xf>
    <xf numFmtId="1" fontId="7" fillId="0" borderId="175" xfId="0" applyNumberFormat="1" applyFont="1" applyBorder="1" applyAlignment="1">
      <alignment horizontal="center" vertical="center" wrapText="1"/>
    </xf>
    <xf numFmtId="0" fontId="4" fillId="0" borderId="168" xfId="1" applyFont="1" applyBorder="1" applyAlignment="1">
      <alignment horizontal="left" vertical="center" wrapText="1"/>
    </xf>
    <xf numFmtId="1" fontId="7" fillId="0" borderId="169" xfId="0" applyNumberFormat="1" applyFont="1" applyBorder="1" applyAlignment="1">
      <alignment horizontal="center" vertical="center"/>
    </xf>
    <xf numFmtId="1" fontId="7" fillId="0" borderId="170" xfId="0" applyNumberFormat="1" applyFont="1" applyBorder="1" applyAlignment="1">
      <alignment horizontal="center" vertical="center"/>
    </xf>
    <xf numFmtId="1" fontId="7" fillId="0" borderId="171" xfId="0" applyNumberFormat="1" applyFont="1" applyBorder="1" applyAlignment="1">
      <alignment horizontal="center" vertical="center"/>
    </xf>
    <xf numFmtId="1" fontId="7" fillId="0" borderId="172" xfId="0" applyNumberFormat="1" applyFont="1" applyBorder="1" applyAlignment="1">
      <alignment horizontal="center" vertical="center" wrapText="1"/>
    </xf>
    <xf numFmtId="1" fontId="7" fillId="0" borderId="173" xfId="0" applyNumberFormat="1" applyFont="1" applyBorder="1" applyAlignment="1">
      <alignment horizontal="center" vertical="center" wrapText="1"/>
    </xf>
    <xf numFmtId="0" fontId="7" fillId="0" borderId="160" xfId="0" applyFont="1" applyBorder="1" applyAlignment="1">
      <alignment horizontal="center" vertical="center" wrapText="1"/>
    </xf>
    <xf numFmtId="164" fontId="7" fillId="0" borderId="158" xfId="2" applyNumberFormat="1" applyFont="1" applyBorder="1" applyAlignment="1" applyProtection="1">
      <alignment horizontal="center" vertical="center" wrapText="1"/>
    </xf>
    <xf numFmtId="164" fontId="7" fillId="0" borderId="156" xfId="2" applyNumberFormat="1" applyFont="1" applyBorder="1" applyAlignment="1" applyProtection="1">
      <alignment horizontal="center" vertical="center" wrapText="1"/>
    </xf>
    <xf numFmtId="164" fontId="7" fillId="0" borderId="155" xfId="2" applyNumberFormat="1" applyFont="1" applyBorder="1" applyAlignment="1" applyProtection="1">
      <alignment horizontal="center" vertical="center" wrapText="1"/>
    </xf>
    <xf numFmtId="164" fontId="7" fillId="0" borderId="155" xfId="3" applyNumberFormat="1" applyFont="1" applyBorder="1" applyAlignment="1">
      <alignment horizontal="center" vertical="center"/>
    </xf>
    <xf numFmtId="164" fontId="7" fillId="0" borderId="160" xfId="3" applyNumberFormat="1" applyFont="1" applyBorder="1" applyAlignment="1">
      <alignment horizontal="center" vertical="center"/>
    </xf>
    <xf numFmtId="1" fontId="7" fillId="0" borderId="158" xfId="0" applyNumberFormat="1" applyFont="1" applyBorder="1" applyAlignment="1">
      <alignment horizontal="center" vertical="center"/>
    </xf>
    <xf numFmtId="1" fontId="7" fillId="0" borderId="156" xfId="0" applyNumberFormat="1" applyFont="1" applyBorder="1" applyAlignment="1">
      <alignment horizontal="center" vertical="center"/>
    </xf>
    <xf numFmtId="1" fontId="7" fillId="0" borderId="155" xfId="0" applyNumberFormat="1" applyFont="1" applyBorder="1" applyAlignment="1">
      <alignment horizontal="center" vertical="center"/>
    </xf>
    <xf numFmtId="1" fontId="7" fillId="0" borderId="158" xfId="0" applyNumberFormat="1" applyFont="1" applyBorder="1" applyAlignment="1">
      <alignment horizontal="center" vertical="center" wrapText="1"/>
    </xf>
    <xf numFmtId="1" fontId="7" fillId="0" borderId="156" xfId="0" applyNumberFormat="1" applyFont="1" applyBorder="1" applyAlignment="1">
      <alignment horizontal="center" vertical="center" wrapText="1"/>
    </xf>
    <xf numFmtId="1" fontId="7" fillId="0" borderId="155" xfId="0" applyNumberFormat="1" applyFont="1" applyBorder="1" applyAlignment="1">
      <alignment horizontal="center" vertical="center" wrapText="1"/>
    </xf>
    <xf numFmtId="1" fontId="7" fillId="0" borderId="146" xfId="0" applyNumberFormat="1" applyFont="1" applyBorder="1" applyAlignment="1">
      <alignment horizontal="center" vertical="center" wrapText="1"/>
    </xf>
    <xf numFmtId="1" fontId="7" fillId="0" borderId="145" xfId="0" applyNumberFormat="1" applyFont="1" applyBorder="1" applyAlignment="1">
      <alignment horizontal="center" vertical="center" wrapText="1"/>
    </xf>
    <xf numFmtId="1" fontId="7" fillId="0" borderId="148" xfId="0" applyNumberFormat="1" applyFont="1" applyBorder="1" applyAlignment="1">
      <alignment horizontal="center" vertical="center" wrapText="1"/>
    </xf>
    <xf numFmtId="0" fontId="4" fillId="0" borderId="109" xfId="1" applyFont="1" applyBorder="1" applyAlignment="1">
      <alignment horizontal="left" vertical="center" wrapText="1"/>
    </xf>
    <xf numFmtId="1" fontId="7" fillId="0" borderId="144" xfId="0" applyNumberFormat="1" applyFont="1" applyBorder="1" applyAlignment="1">
      <alignment horizontal="center" vertical="center" wrapText="1"/>
    </xf>
    <xf numFmtId="164" fontId="7" fillId="0" borderId="148" xfId="2" applyNumberFormat="1" applyFont="1" applyBorder="1" applyAlignment="1" applyProtection="1">
      <alignment horizontal="center" vertical="center"/>
    </xf>
    <xf numFmtId="164" fontId="7" fillId="0" borderId="158" xfId="2" applyNumberFormat="1" applyFont="1" applyBorder="1" applyAlignment="1" applyProtection="1">
      <alignment horizontal="center" vertical="center"/>
    </xf>
    <xf numFmtId="164" fontId="7" fillId="0" borderId="156" xfId="2" applyNumberFormat="1" applyFont="1" applyBorder="1" applyAlignment="1" applyProtection="1">
      <alignment horizontal="center" vertical="center"/>
    </xf>
    <xf numFmtId="164" fontId="7" fillId="0" borderId="155" xfId="2" applyNumberFormat="1" applyFont="1" applyBorder="1" applyAlignment="1" applyProtection="1">
      <alignment horizontal="center" vertical="center"/>
    </xf>
    <xf numFmtId="164" fontId="7" fillId="0" borderId="144" xfId="2" applyNumberFormat="1" applyFont="1" applyBorder="1" applyAlignment="1" applyProtection="1">
      <alignment horizontal="center" vertical="center"/>
    </xf>
    <xf numFmtId="164" fontId="7" fillId="0" borderId="145" xfId="2" applyNumberFormat="1" applyFont="1" applyBorder="1" applyAlignment="1" applyProtection="1">
      <alignment horizontal="center" vertical="center"/>
    </xf>
    <xf numFmtId="164" fontId="7" fillId="0" borderId="158" xfId="3" applyNumberFormat="1" applyFont="1" applyBorder="1" applyAlignment="1">
      <alignment horizontal="center" vertical="center"/>
    </xf>
    <xf numFmtId="164" fontId="7" fillId="0" borderId="150" xfId="3" applyNumberFormat="1" applyFont="1" applyBorder="1" applyAlignment="1">
      <alignment horizontal="center" vertical="center"/>
    </xf>
    <xf numFmtId="1" fontId="7" fillId="0" borderId="149" xfId="0" applyNumberFormat="1" applyFont="1" applyBorder="1" applyAlignment="1">
      <alignment horizontal="center" vertical="center" wrapText="1"/>
    </xf>
    <xf numFmtId="0" fontId="7" fillId="0" borderId="145" xfId="0" applyFont="1" applyBorder="1" applyAlignment="1">
      <alignment horizontal="center" vertical="center" wrapText="1"/>
    </xf>
    <xf numFmtId="0" fontId="4" fillId="0" borderId="158" xfId="1" applyFont="1" applyBorder="1" applyAlignment="1">
      <alignment horizontal="left" vertical="center" wrapText="1"/>
    </xf>
    <xf numFmtId="0" fontId="4" fillId="0" borderId="156" xfId="1" applyFont="1" applyBorder="1" applyAlignment="1">
      <alignment horizontal="left" vertical="center" wrapText="1"/>
    </xf>
    <xf numFmtId="164" fontId="7" fillId="0" borderId="160" xfId="2" applyNumberFormat="1" applyFont="1" applyBorder="1" applyAlignment="1" applyProtection="1">
      <alignment horizontal="center" vertical="center"/>
    </xf>
    <xf numFmtId="164" fontId="7" fillId="0" borderId="144" xfId="2" applyNumberFormat="1" applyFont="1" applyBorder="1" applyAlignment="1" applyProtection="1">
      <alignment horizontal="center" vertical="center" wrapText="1"/>
    </xf>
    <xf numFmtId="164" fontId="7" fillId="0" borderId="109" xfId="2" applyNumberFormat="1" applyFont="1" applyBorder="1" applyAlignment="1" applyProtection="1">
      <alignment horizontal="center" vertical="center" wrapText="1"/>
    </xf>
    <xf numFmtId="164" fontId="7" fillId="0" borderId="145" xfId="2" applyNumberFormat="1" applyFont="1" applyBorder="1" applyAlignment="1" applyProtection="1">
      <alignment horizontal="center" vertical="center" wrapText="1"/>
    </xf>
    <xf numFmtId="0" fontId="4" fillId="0" borderId="241" xfId="0" applyFont="1" applyBorder="1" applyAlignment="1">
      <alignment horizontal="left" vertical="center"/>
    </xf>
    <xf numFmtId="1" fontId="7" fillId="0" borderId="234" xfId="0" applyNumberFormat="1" applyFont="1" applyBorder="1" applyAlignment="1" applyProtection="1">
      <alignment horizontal="center" vertical="center" wrapText="1"/>
      <protection hidden="1"/>
    </xf>
    <xf numFmtId="1" fontId="7" fillId="0" borderId="230" xfId="0" applyNumberFormat="1" applyFont="1" applyBorder="1" applyAlignment="1">
      <alignment horizontal="center" vertical="center"/>
    </xf>
    <xf numFmtId="1" fontId="7" fillId="0" borderId="241" xfId="0" applyNumberFormat="1" applyFont="1" applyBorder="1" applyAlignment="1">
      <alignment horizontal="center" vertical="center"/>
    </xf>
    <xf numFmtId="1" fontId="7" fillId="0" borderId="231" xfId="0" applyNumberFormat="1" applyFont="1" applyBorder="1" applyAlignment="1">
      <alignment horizontal="center" vertical="center"/>
    </xf>
    <xf numFmtId="0" fontId="4" fillId="3" borderId="241" xfId="0" applyFont="1" applyFill="1" applyBorder="1" applyAlignment="1">
      <alignment horizontal="left" vertical="center"/>
    </xf>
    <xf numFmtId="1" fontId="7" fillId="0" borderId="234" xfId="0" applyNumberFormat="1" applyFont="1" applyBorder="1" applyAlignment="1">
      <alignment horizontal="center" vertical="center"/>
    </xf>
    <xf numFmtId="1" fontId="7" fillId="0" borderId="230" xfId="0" applyNumberFormat="1" applyFont="1" applyBorder="1" applyAlignment="1">
      <alignment horizontal="center" vertical="center" wrapText="1"/>
    </xf>
    <xf numFmtId="1" fontId="7" fillId="0" borderId="231" xfId="0" applyNumberFormat="1" applyFont="1" applyBorder="1" applyAlignment="1">
      <alignment horizontal="center" vertical="center" wrapText="1"/>
    </xf>
    <xf numFmtId="0" fontId="7" fillId="3" borderId="216" xfId="0" applyFont="1" applyFill="1" applyBorder="1" applyAlignment="1">
      <alignment horizontal="center" vertical="center" wrapText="1"/>
    </xf>
    <xf numFmtId="0" fontId="7" fillId="0" borderId="230" xfId="0" applyFont="1" applyBorder="1" applyAlignment="1">
      <alignment horizontal="center" vertical="center" wrapText="1"/>
    </xf>
    <xf numFmtId="0" fontId="7" fillId="0" borderId="231" xfId="0" applyFont="1" applyBorder="1" applyAlignment="1">
      <alignment horizontal="center" vertical="center" wrapText="1"/>
    </xf>
    <xf numFmtId="0" fontId="7" fillId="0" borderId="241" xfId="0" applyFont="1" applyBorder="1" applyAlignment="1">
      <alignment horizontal="center" vertical="center" wrapText="1"/>
    </xf>
    <xf numFmtId="0" fontId="7" fillId="0" borderId="232" xfId="0" applyFont="1" applyBorder="1" applyAlignment="1">
      <alignment horizontal="center" vertical="center" wrapText="1"/>
    </xf>
    <xf numFmtId="0" fontId="7" fillId="0" borderId="242" xfId="0" applyFont="1" applyBorder="1" applyAlignment="1">
      <alignment horizontal="center" vertical="center" wrapText="1"/>
    </xf>
    <xf numFmtId="0" fontId="7" fillId="0" borderId="234" xfId="0" applyFont="1" applyBorder="1" applyAlignment="1">
      <alignment horizontal="center" vertical="center" wrapText="1"/>
    </xf>
    <xf numFmtId="0" fontId="7" fillId="3" borderId="234" xfId="0" applyFont="1" applyFill="1" applyBorder="1" applyAlignment="1">
      <alignment horizontal="center" vertical="center" wrapText="1"/>
    </xf>
    <xf numFmtId="0" fontId="7" fillId="3" borderId="230" xfId="0" applyFont="1" applyFill="1" applyBorder="1" applyAlignment="1">
      <alignment horizontal="center" vertical="center" wrapText="1"/>
    </xf>
    <xf numFmtId="0" fontId="7" fillId="3" borderId="231" xfId="0" applyFont="1" applyFill="1" applyBorder="1" applyAlignment="1">
      <alignment horizontal="center" vertical="center" wrapText="1"/>
    </xf>
    <xf numFmtId="0" fontId="7" fillId="3" borderId="241" xfId="0" applyFont="1" applyFill="1" applyBorder="1" applyAlignment="1">
      <alignment horizontal="center" vertical="center" wrapText="1"/>
    </xf>
    <xf numFmtId="0" fontId="7" fillId="3" borderId="246" xfId="0" applyFont="1" applyFill="1" applyBorder="1" applyAlignment="1">
      <alignment horizontal="center" vertical="center" wrapText="1"/>
    </xf>
    <xf numFmtId="1" fontId="7" fillId="0" borderId="234" xfId="0" applyNumberFormat="1" applyFont="1" applyBorder="1" applyAlignment="1">
      <alignment horizontal="left" vertical="center" wrapText="1"/>
    </xf>
    <xf numFmtId="0" fontId="7" fillId="0" borderId="216" xfId="0" applyFont="1" applyBorder="1" applyAlignment="1">
      <alignment horizontal="center" vertical="center"/>
    </xf>
    <xf numFmtId="1" fontId="7" fillId="3" borderId="234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238" xfId="0" applyNumberFormat="1" applyFont="1" applyFill="1" applyBorder="1" applyAlignment="1">
      <alignment horizontal="center" vertical="center" wrapText="1"/>
    </xf>
    <xf numFmtId="1" fontId="7" fillId="3" borderId="218" xfId="0" applyNumberFormat="1" applyFont="1" applyFill="1" applyBorder="1" applyAlignment="1">
      <alignment horizontal="center" vertical="center" wrapText="1"/>
    </xf>
    <xf numFmtId="1" fontId="7" fillId="3" borderId="216" xfId="0" applyNumberFormat="1" applyFont="1" applyFill="1" applyBorder="1" applyAlignment="1">
      <alignment horizontal="center" vertical="center" wrapText="1"/>
    </xf>
    <xf numFmtId="0" fontId="7" fillId="0" borderId="238" xfId="0" applyFont="1" applyBorder="1" applyAlignment="1">
      <alignment horizontal="center" vertical="center"/>
    </xf>
    <xf numFmtId="0" fontId="7" fillId="0" borderId="218" xfId="0" applyFont="1" applyBorder="1" applyAlignment="1">
      <alignment horizontal="center" vertical="center"/>
    </xf>
    <xf numFmtId="0" fontId="7" fillId="0" borderId="230" xfId="0" applyFont="1" applyBorder="1" applyAlignment="1">
      <alignment horizontal="center" vertical="center"/>
    </xf>
    <xf numFmtId="0" fontId="7" fillId="0" borderId="241" xfId="0" applyFont="1" applyBorder="1" applyAlignment="1">
      <alignment horizontal="center" vertical="center"/>
    </xf>
    <xf numFmtId="0" fontId="7" fillId="0" borderId="231" xfId="0" applyFont="1" applyBorder="1" applyAlignment="1">
      <alignment horizontal="center" vertical="center"/>
    </xf>
    <xf numFmtId="1" fontId="7" fillId="0" borderId="238" xfId="0" applyNumberFormat="1" applyFont="1" applyBorder="1" applyAlignment="1">
      <alignment horizontal="center" vertical="center"/>
    </xf>
    <xf numFmtId="1" fontId="7" fillId="0" borderId="216" xfId="0" applyNumberFormat="1" applyFont="1" applyBorder="1" applyAlignment="1">
      <alignment horizontal="center" vertical="center"/>
    </xf>
    <xf numFmtId="1" fontId="7" fillId="0" borderId="234" xfId="0" applyNumberFormat="1" applyFont="1" applyBorder="1" applyAlignment="1">
      <alignment horizontal="center" vertical="center" wrapText="1"/>
    </xf>
    <xf numFmtId="1" fontId="7" fillId="3" borderId="230" xfId="0" applyNumberFormat="1" applyFont="1" applyFill="1" applyBorder="1" applyAlignment="1">
      <alignment horizontal="center" vertical="center" wrapText="1"/>
    </xf>
    <xf numFmtId="1" fontId="7" fillId="3" borderId="241" xfId="0" applyNumberFormat="1" applyFont="1" applyFill="1" applyBorder="1" applyAlignment="1">
      <alignment horizontal="center" vertical="center" wrapText="1"/>
    </xf>
    <xf numFmtId="1" fontId="7" fillId="3" borderId="231" xfId="0" applyNumberFormat="1" applyFont="1" applyFill="1" applyBorder="1" applyAlignment="1">
      <alignment horizontal="center" vertical="center" wrapText="1"/>
    </xf>
    <xf numFmtId="1" fontId="7" fillId="0" borderId="241" xfId="0" applyNumberFormat="1" applyFont="1" applyBorder="1" applyAlignment="1">
      <alignment horizontal="center" vertical="center" wrapText="1"/>
    </xf>
    <xf numFmtId="1" fontId="7" fillId="0" borderId="243" xfId="0" applyNumberFormat="1" applyFont="1" applyBorder="1" applyAlignment="1">
      <alignment horizontal="center" vertical="center" wrapText="1"/>
    </xf>
    <xf numFmtId="1" fontId="7" fillId="0" borderId="240" xfId="0" applyNumberFormat="1" applyFont="1" applyBorder="1" applyAlignment="1">
      <alignment horizontal="center" vertical="center" wrapText="1"/>
    </xf>
    <xf numFmtId="1" fontId="7" fillId="0" borderId="244" xfId="0" applyNumberFormat="1" applyFont="1" applyBorder="1" applyAlignment="1">
      <alignment horizontal="center" vertical="center" wrapText="1"/>
    </xf>
    <xf numFmtId="1" fontId="7" fillId="0" borderId="244" xfId="0" applyNumberFormat="1" applyFont="1" applyBorder="1" applyAlignment="1">
      <alignment horizontal="center" vertical="center"/>
    </xf>
    <xf numFmtId="1" fontId="7" fillId="0" borderId="238" xfId="0" applyNumberFormat="1" applyFont="1" applyBorder="1" applyAlignment="1">
      <alignment horizontal="center" vertical="center" wrapText="1"/>
    </xf>
    <xf numFmtId="1" fontId="7" fillId="0" borderId="239" xfId="0" applyNumberFormat="1" applyFont="1" applyBorder="1" applyAlignment="1">
      <alignment horizontal="center" vertical="center" wrapText="1"/>
    </xf>
    <xf numFmtId="1" fontId="7" fillId="0" borderId="232" xfId="0" applyNumberFormat="1" applyFont="1" applyBorder="1" applyAlignment="1">
      <alignment horizontal="center" vertical="center" wrapText="1"/>
    </xf>
    <xf numFmtId="1" fontId="7" fillId="0" borderId="242" xfId="0" applyNumberFormat="1" applyFont="1" applyBorder="1" applyAlignment="1">
      <alignment horizontal="center" vertical="center" wrapText="1"/>
    </xf>
    <xf numFmtId="1" fontId="7" fillId="0" borderId="215" xfId="0" applyNumberFormat="1" applyFont="1" applyBorder="1" applyAlignment="1">
      <alignment horizontal="left" vertical="center" wrapText="1"/>
    </xf>
    <xf numFmtId="1" fontId="7" fillId="0" borderId="215" xfId="0" applyNumberFormat="1" applyFont="1" applyBorder="1" applyAlignment="1">
      <alignment horizontal="center" vertical="center"/>
    </xf>
    <xf numFmtId="1" fontId="7" fillId="0" borderId="217" xfId="0" applyNumberFormat="1" applyFont="1" applyBorder="1" applyAlignment="1">
      <alignment horizontal="center" vertical="center" wrapText="1"/>
    </xf>
    <xf numFmtId="1" fontId="7" fillId="0" borderId="228" xfId="0" applyNumberFormat="1" applyFont="1" applyBorder="1" applyAlignment="1">
      <alignment horizontal="center" vertical="center" wrapText="1"/>
    </xf>
    <xf numFmtId="1" fontId="7" fillId="0" borderId="229" xfId="0" applyNumberFormat="1" applyFont="1" applyBorder="1" applyAlignment="1">
      <alignment horizontal="center" vertical="center" wrapText="1"/>
    </xf>
    <xf numFmtId="1" fontId="7" fillId="0" borderId="224" xfId="0" applyNumberFormat="1" applyFont="1" applyBorder="1" applyAlignment="1">
      <alignment horizontal="center" vertical="center" wrapText="1"/>
    </xf>
    <xf numFmtId="1" fontId="7" fillId="0" borderId="213" xfId="0" applyNumberFormat="1" applyFont="1" applyBorder="1" applyAlignment="1">
      <alignment horizontal="center" vertical="center" wrapText="1"/>
    </xf>
    <xf numFmtId="1" fontId="7" fillId="0" borderId="202" xfId="0" applyNumberFormat="1" applyFont="1" applyBorder="1" applyAlignment="1">
      <alignment horizontal="center" vertical="center" wrapText="1"/>
    </xf>
    <xf numFmtId="1" fontId="7" fillId="0" borderId="221" xfId="0" applyNumberFormat="1" applyFont="1" applyBorder="1" applyAlignment="1">
      <alignment horizontal="center" vertical="center" wrapText="1"/>
    </xf>
    <xf numFmtId="1" fontId="7" fillId="0" borderId="224" xfId="0" applyNumberFormat="1" applyFont="1" applyBorder="1" applyAlignment="1">
      <alignment horizontal="center" vertical="center"/>
    </xf>
    <xf numFmtId="1" fontId="7" fillId="0" borderId="212" xfId="0" applyNumberFormat="1" applyFont="1" applyBorder="1" applyAlignment="1">
      <alignment horizontal="center" vertical="center"/>
    </xf>
    <xf numFmtId="1" fontId="7" fillId="0" borderId="232" xfId="0" applyNumberFormat="1" applyFont="1" applyBorder="1" applyAlignment="1">
      <alignment horizontal="center" vertical="center"/>
    </xf>
    <xf numFmtId="0" fontId="7" fillId="0" borderId="212" xfId="0" applyFont="1" applyBorder="1" applyAlignment="1">
      <alignment horizontal="center" vertical="center" wrapText="1"/>
    </xf>
    <xf numFmtId="1" fontId="7" fillId="0" borderId="220" xfId="0" applyNumberFormat="1" applyFont="1" applyBorder="1" applyAlignment="1">
      <alignment horizontal="center" vertical="center" wrapText="1"/>
    </xf>
    <xf numFmtId="1" fontId="7" fillId="0" borderId="227" xfId="0" applyNumberFormat="1" applyFont="1" applyBorder="1" applyAlignment="1">
      <alignment horizontal="center" vertical="center" wrapText="1"/>
    </xf>
    <xf numFmtId="1" fontId="7" fillId="0" borderId="212" xfId="0" applyNumberFormat="1" applyFont="1" applyBorder="1" applyAlignment="1">
      <alignment horizontal="center" vertical="center" wrapText="1"/>
    </xf>
    <xf numFmtId="1" fontId="7" fillId="0" borderId="202" xfId="0" applyNumberFormat="1" applyFont="1" applyBorder="1" applyAlignment="1">
      <alignment horizontal="center" vertical="center"/>
    </xf>
    <xf numFmtId="1" fontId="7" fillId="0" borderId="218" xfId="0" applyNumberFormat="1" applyFont="1" applyBorder="1" applyAlignment="1">
      <alignment horizontal="center" vertical="center" wrapText="1"/>
    </xf>
    <xf numFmtId="1" fontId="7" fillId="0" borderId="216" xfId="0" applyNumberFormat="1" applyFont="1" applyBorder="1" applyAlignment="1">
      <alignment horizontal="center" vertical="center" wrapText="1"/>
    </xf>
    <xf numFmtId="1" fontId="7" fillId="0" borderId="213" xfId="0" applyNumberFormat="1" applyFont="1" applyBorder="1" applyAlignment="1">
      <alignment horizontal="center" vertical="center"/>
    </xf>
    <xf numFmtId="0" fontId="7" fillId="0" borderId="216" xfId="0" applyFont="1" applyBorder="1" applyAlignment="1">
      <alignment horizontal="center" vertical="center" wrapText="1"/>
    </xf>
    <xf numFmtId="1" fontId="7" fillId="0" borderId="215" xfId="0" applyNumberFormat="1" applyFont="1" applyBorder="1" applyAlignment="1">
      <alignment horizontal="center" vertical="center" wrapText="1"/>
    </xf>
    <xf numFmtId="1" fontId="7" fillId="0" borderId="199" xfId="0" applyNumberFormat="1" applyFont="1" applyBorder="1" applyAlignment="1" applyProtection="1">
      <alignment horizontal="center" vertical="center" wrapText="1"/>
      <protection hidden="1"/>
    </xf>
    <xf numFmtId="0" fontId="7" fillId="0" borderId="215" xfId="0" applyFont="1" applyBorder="1" applyAlignment="1">
      <alignment horizontal="center" vertical="center" wrapText="1"/>
    </xf>
    <xf numFmtId="0" fontId="4" fillId="0" borderId="218" xfId="6" applyFont="1" applyBorder="1" applyAlignment="1" applyProtection="1">
      <alignment horizontal="left" vertical="center"/>
    </xf>
    <xf numFmtId="1" fontId="7" fillId="0" borderId="222" xfId="0" applyNumberFormat="1" applyFont="1" applyBorder="1" applyAlignment="1">
      <alignment horizontal="center" vertical="center" wrapText="1"/>
    </xf>
    <xf numFmtId="1" fontId="7" fillId="0" borderId="226" xfId="0" applyNumberFormat="1" applyFont="1" applyBorder="1" applyAlignment="1">
      <alignment horizontal="center" vertical="center" wrapText="1"/>
    </xf>
    <xf numFmtId="0" fontId="4" fillId="0" borderId="213" xfId="1" applyFont="1" applyBorder="1" applyAlignment="1">
      <alignment horizontal="left" vertical="center" wrapText="1"/>
    </xf>
    <xf numFmtId="1" fontId="7" fillId="0" borderId="217" xfId="0" applyNumberFormat="1" applyFont="1" applyBorder="1" applyAlignment="1">
      <alignment horizontal="center" vertical="center"/>
    </xf>
    <xf numFmtId="1" fontId="7" fillId="0" borderId="218" xfId="0" applyNumberFormat="1" applyFont="1" applyBorder="1" applyAlignment="1">
      <alignment horizontal="center" vertical="center"/>
    </xf>
    <xf numFmtId="1" fontId="7" fillId="0" borderId="223" xfId="0" applyNumberFormat="1" applyFont="1" applyBorder="1" applyAlignment="1">
      <alignment horizontal="center" vertical="center" wrapText="1"/>
    </xf>
    <xf numFmtId="1" fontId="7" fillId="0" borderId="225" xfId="0" applyNumberFormat="1" applyFont="1" applyBorder="1" applyAlignment="1">
      <alignment horizontal="center" vertical="center" wrapText="1"/>
    </xf>
    <xf numFmtId="164" fontId="7" fillId="0" borderId="196" xfId="2" applyNumberFormat="1" applyFont="1" applyBorder="1" applyAlignment="1" applyProtection="1">
      <alignment horizontal="center" vertical="center" wrapText="1"/>
    </xf>
    <xf numFmtId="164" fontId="7" fillId="0" borderId="213" xfId="2" applyNumberFormat="1" applyFont="1" applyBorder="1" applyAlignment="1" applyProtection="1">
      <alignment horizontal="center" vertical="center" wrapText="1"/>
    </xf>
    <xf numFmtId="164" fontId="7" fillId="0" borderId="212" xfId="2" applyNumberFormat="1" applyFont="1" applyBorder="1" applyAlignment="1" applyProtection="1">
      <alignment horizontal="center" vertical="center" wrapText="1"/>
    </xf>
    <xf numFmtId="164" fontId="7" fillId="0" borderId="212" xfId="3" applyNumberFormat="1" applyFont="1" applyBorder="1" applyAlignment="1">
      <alignment horizontal="center" vertical="center"/>
    </xf>
    <xf numFmtId="164" fontId="7" fillId="0" borderId="199" xfId="3" applyNumberFormat="1" applyFont="1" applyBorder="1" applyAlignment="1">
      <alignment horizontal="center" vertical="center"/>
    </xf>
    <xf numFmtId="0" fontId="4" fillId="0" borderId="218" xfId="1" applyFont="1" applyBorder="1" applyAlignment="1">
      <alignment horizontal="left" vertical="center" wrapText="1"/>
    </xf>
    <xf numFmtId="164" fontId="7" fillId="0" borderId="215" xfId="2" applyNumberFormat="1" applyFont="1" applyBorder="1" applyAlignment="1" applyProtection="1">
      <alignment horizontal="center" vertical="center"/>
    </xf>
    <xf numFmtId="164" fontId="7" fillId="0" borderId="196" xfId="2" applyNumberFormat="1" applyFont="1" applyBorder="1" applyAlignment="1" applyProtection="1">
      <alignment horizontal="center" vertical="center"/>
    </xf>
    <xf numFmtId="164" fontId="7" fillId="0" borderId="213" xfId="2" applyNumberFormat="1" applyFont="1" applyBorder="1" applyAlignment="1" applyProtection="1">
      <alignment horizontal="center" vertical="center"/>
    </xf>
    <xf numFmtId="164" fontId="7" fillId="0" borderId="212" xfId="2" applyNumberFormat="1" applyFont="1" applyBorder="1" applyAlignment="1" applyProtection="1">
      <alignment horizontal="center" vertical="center"/>
    </xf>
    <xf numFmtId="164" fontId="7" fillId="0" borderId="217" xfId="2" applyNumberFormat="1" applyFont="1" applyBorder="1" applyAlignment="1" applyProtection="1">
      <alignment horizontal="center" vertical="center"/>
    </xf>
    <xf numFmtId="164" fontId="7" fillId="0" borderId="216" xfId="2" applyNumberFormat="1" applyFont="1" applyBorder="1" applyAlignment="1" applyProtection="1">
      <alignment horizontal="center" vertical="center"/>
    </xf>
    <xf numFmtId="164" fontId="7" fillId="0" borderId="196" xfId="3" applyNumberFormat="1" applyFont="1" applyBorder="1" applyAlignment="1">
      <alignment horizontal="center" vertical="center"/>
    </xf>
    <xf numFmtId="164" fontId="7" fillId="0" borderId="202" xfId="3" applyNumberFormat="1" applyFont="1" applyBorder="1" applyAlignment="1">
      <alignment horizontal="center" vertical="center"/>
    </xf>
    <xf numFmtId="0" fontId="4" fillId="0" borderId="196" xfId="1" applyFont="1" applyBorder="1" applyAlignment="1">
      <alignment horizontal="left" vertical="center" wrapText="1"/>
    </xf>
    <xf numFmtId="164" fontId="7" fillId="0" borderId="199" xfId="2" applyNumberFormat="1" applyFont="1" applyBorder="1" applyAlignment="1" applyProtection="1">
      <alignment horizontal="center" vertical="center"/>
    </xf>
    <xf numFmtId="164" fontId="7" fillId="0" borderId="217" xfId="2" applyNumberFormat="1" applyFont="1" applyBorder="1" applyAlignment="1" applyProtection="1">
      <alignment horizontal="center" vertical="center" wrapText="1"/>
    </xf>
    <xf numFmtId="164" fontId="7" fillId="0" borderId="218" xfId="2" applyNumberFormat="1" applyFont="1" applyBorder="1" applyAlignment="1" applyProtection="1">
      <alignment horizontal="center" vertical="center" wrapText="1"/>
    </xf>
    <xf numFmtId="164" fontId="7" fillId="0" borderId="216" xfId="2" applyNumberFormat="1" applyFont="1" applyBorder="1" applyAlignment="1" applyProtection="1">
      <alignment horizontal="center" vertical="center" wrapText="1"/>
    </xf>
    <xf numFmtId="0" fontId="4" fillId="0" borderId="271" xfId="0" applyFont="1" applyBorder="1" applyAlignment="1">
      <alignment horizontal="left" vertical="center"/>
    </xf>
    <xf numFmtId="1" fontId="7" fillId="0" borderId="263" xfId="0" applyNumberFormat="1" applyFont="1" applyBorder="1" applyAlignment="1" applyProtection="1">
      <alignment horizontal="center" vertical="center" wrapText="1"/>
      <protection hidden="1"/>
    </xf>
    <xf numFmtId="1" fontId="7" fillId="0" borderId="256" xfId="0" applyNumberFormat="1" applyFont="1" applyBorder="1" applyAlignment="1">
      <alignment horizontal="center" vertical="center"/>
    </xf>
    <xf numFmtId="1" fontId="7" fillId="0" borderId="271" xfId="0" applyNumberFormat="1" applyFont="1" applyBorder="1" applyAlignment="1">
      <alignment horizontal="center" vertical="center"/>
    </xf>
    <xf numFmtId="1" fontId="7" fillId="0" borderId="270" xfId="0" applyNumberFormat="1" applyFont="1" applyBorder="1" applyAlignment="1">
      <alignment horizontal="center" vertical="center"/>
    </xf>
    <xf numFmtId="0" fontId="4" fillId="3" borderId="271" xfId="0" applyFont="1" applyFill="1" applyBorder="1" applyAlignment="1">
      <alignment horizontal="left" vertical="center"/>
    </xf>
    <xf numFmtId="1" fontId="7" fillId="0" borderId="263" xfId="0" applyNumberFormat="1" applyFont="1" applyBorder="1" applyAlignment="1">
      <alignment horizontal="center" vertical="center"/>
    </xf>
    <xf numFmtId="1" fontId="7" fillId="0" borderId="256" xfId="0" applyNumberFormat="1" applyFont="1" applyBorder="1" applyAlignment="1">
      <alignment horizontal="center" vertical="center" wrapText="1"/>
    </xf>
    <xf numFmtId="1" fontId="7" fillId="0" borderId="270" xfId="0" applyNumberFormat="1" applyFont="1" applyBorder="1" applyAlignment="1">
      <alignment horizontal="center" vertical="center" wrapText="1"/>
    </xf>
    <xf numFmtId="0" fontId="7" fillId="3" borderId="266" xfId="0" applyFont="1" applyFill="1" applyBorder="1" applyAlignment="1">
      <alignment horizontal="center" vertical="center" wrapText="1"/>
    </xf>
    <xf numFmtId="0" fontId="7" fillId="0" borderId="256" xfId="0" applyFont="1" applyBorder="1" applyAlignment="1">
      <alignment horizontal="center" vertical="center" wrapText="1"/>
    </xf>
    <xf numFmtId="0" fontId="7" fillId="0" borderId="270" xfId="0" applyFont="1" applyBorder="1" applyAlignment="1">
      <alignment horizontal="center" vertical="center" wrapText="1"/>
    </xf>
    <xf numFmtId="0" fontId="7" fillId="0" borderId="271" xfId="0" applyFont="1" applyBorder="1" applyAlignment="1">
      <alignment horizontal="center" vertical="center" wrapText="1"/>
    </xf>
    <xf numFmtId="0" fontId="7" fillId="0" borderId="258" xfId="0" applyFont="1" applyBorder="1" applyAlignment="1">
      <alignment horizontal="center" vertical="center" wrapText="1"/>
    </xf>
    <xf numFmtId="0" fontId="7" fillId="0" borderId="268" xfId="0" applyFont="1" applyBorder="1" applyAlignment="1">
      <alignment horizontal="center" vertical="center" wrapText="1"/>
    </xf>
    <xf numFmtId="0" fontId="7" fillId="0" borderId="263" xfId="0" applyFont="1" applyBorder="1" applyAlignment="1">
      <alignment horizontal="center" vertical="center" wrapText="1"/>
    </xf>
    <xf numFmtId="0" fontId="7" fillId="3" borderId="263" xfId="0" applyFont="1" applyFill="1" applyBorder="1" applyAlignment="1">
      <alignment horizontal="center" vertical="center" wrapText="1"/>
    </xf>
    <xf numFmtId="0" fontId="7" fillId="3" borderId="256" xfId="0" applyFont="1" applyFill="1" applyBorder="1" applyAlignment="1">
      <alignment horizontal="center" vertical="center" wrapText="1"/>
    </xf>
    <xf numFmtId="0" fontId="7" fillId="3" borderId="270" xfId="0" applyFont="1" applyFill="1" applyBorder="1" applyAlignment="1">
      <alignment horizontal="center" vertical="center" wrapText="1"/>
    </xf>
    <xf numFmtId="0" fontId="7" fillId="3" borderId="271" xfId="0" applyFont="1" applyFill="1" applyBorder="1" applyAlignment="1">
      <alignment horizontal="center" vertical="center" wrapText="1"/>
    </xf>
    <xf numFmtId="0" fontId="7" fillId="3" borderId="273" xfId="0" applyFont="1" applyFill="1" applyBorder="1" applyAlignment="1">
      <alignment horizontal="center" vertical="center" wrapText="1"/>
    </xf>
    <xf numFmtId="1" fontId="7" fillId="0" borderId="263" xfId="0" applyNumberFormat="1" applyFont="1" applyBorder="1" applyAlignment="1">
      <alignment horizontal="left" vertical="center" wrapText="1"/>
    </xf>
    <xf numFmtId="0" fontId="7" fillId="0" borderId="266" xfId="0" applyFont="1" applyBorder="1" applyAlignment="1">
      <alignment horizontal="center" vertical="center"/>
    </xf>
    <xf numFmtId="1" fontId="7" fillId="3" borderId="263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264" xfId="0" applyNumberFormat="1" applyFont="1" applyFill="1" applyBorder="1" applyAlignment="1">
      <alignment horizontal="center" vertical="center" wrapText="1"/>
    </xf>
    <xf numFmtId="1" fontId="7" fillId="3" borderId="265" xfId="0" applyNumberFormat="1" applyFont="1" applyFill="1" applyBorder="1" applyAlignment="1">
      <alignment horizontal="center" vertical="center" wrapText="1"/>
    </xf>
    <xf numFmtId="1" fontId="7" fillId="3" borderId="266" xfId="0" applyNumberFormat="1" applyFont="1" applyFill="1" applyBorder="1" applyAlignment="1">
      <alignment horizontal="center" vertical="center" wrapText="1"/>
    </xf>
    <xf numFmtId="0" fontId="7" fillId="0" borderId="264" xfId="0" applyFont="1" applyBorder="1" applyAlignment="1">
      <alignment horizontal="center" vertical="center"/>
    </xf>
    <xf numFmtId="0" fontId="7" fillId="0" borderId="265" xfId="0" applyFont="1" applyBorder="1" applyAlignment="1">
      <alignment horizontal="center" vertical="center"/>
    </xf>
    <xf numFmtId="0" fontId="7" fillId="0" borderId="256" xfId="0" applyFont="1" applyBorder="1" applyAlignment="1">
      <alignment horizontal="center" vertical="center"/>
    </xf>
    <xf numFmtId="0" fontId="7" fillId="0" borderId="271" xfId="0" applyFont="1" applyBorder="1" applyAlignment="1">
      <alignment horizontal="center" vertical="center"/>
    </xf>
    <xf numFmtId="0" fontId="7" fillId="0" borderId="270" xfId="0" applyFont="1" applyBorder="1" applyAlignment="1">
      <alignment horizontal="center" vertical="center"/>
    </xf>
    <xf numFmtId="1" fontId="7" fillId="0" borderId="264" xfId="0" applyNumberFormat="1" applyFont="1" applyBorder="1" applyAlignment="1">
      <alignment horizontal="center" vertical="center"/>
    </xf>
    <xf numFmtId="1" fontId="7" fillId="0" borderId="266" xfId="0" applyNumberFormat="1" applyFont="1" applyBorder="1" applyAlignment="1">
      <alignment horizontal="center" vertical="center"/>
    </xf>
    <xf numFmtId="1" fontId="7" fillId="0" borderId="263" xfId="0" applyNumberFormat="1" applyFont="1" applyBorder="1" applyAlignment="1">
      <alignment horizontal="center" vertical="center" wrapText="1"/>
    </xf>
    <xf numFmtId="1" fontId="7" fillId="3" borderId="256" xfId="0" applyNumberFormat="1" applyFont="1" applyFill="1" applyBorder="1" applyAlignment="1">
      <alignment horizontal="center" vertical="center" wrapText="1"/>
    </xf>
    <xf numFmtId="1" fontId="7" fillId="3" borderId="271" xfId="0" applyNumberFormat="1" applyFont="1" applyFill="1" applyBorder="1" applyAlignment="1">
      <alignment horizontal="center" vertical="center" wrapText="1"/>
    </xf>
    <xf numFmtId="1" fontId="7" fillId="3" borderId="270" xfId="0" applyNumberFormat="1" applyFont="1" applyFill="1" applyBorder="1" applyAlignment="1">
      <alignment horizontal="center" vertical="center" wrapText="1"/>
    </xf>
    <xf numFmtId="1" fontId="7" fillId="0" borderId="271" xfId="0" applyNumberFormat="1" applyFont="1" applyBorder="1" applyAlignment="1">
      <alignment horizontal="center" vertical="center" wrapText="1"/>
    </xf>
    <xf numFmtId="1" fontId="7" fillId="0" borderId="269" xfId="0" applyNumberFormat="1" applyFont="1" applyBorder="1" applyAlignment="1">
      <alignment horizontal="center" vertical="center" wrapText="1"/>
    </xf>
    <xf numFmtId="1" fontId="7" fillId="0" borderId="266" xfId="0" applyNumberFormat="1" applyFont="1" applyBorder="1" applyAlignment="1">
      <alignment horizontal="center" vertical="center" wrapText="1"/>
    </xf>
    <xf numFmtId="1" fontId="7" fillId="0" borderId="267" xfId="0" applyNumberFormat="1" applyFont="1" applyBorder="1" applyAlignment="1">
      <alignment horizontal="center" vertical="center"/>
    </xf>
    <xf numFmtId="1" fontId="7" fillId="0" borderId="137" xfId="0" applyNumberFormat="1" applyFont="1" applyBorder="1" applyAlignment="1">
      <alignment horizontal="left" vertical="center" wrapText="1"/>
    </xf>
    <xf numFmtId="1" fontId="7" fillId="0" borderId="264" xfId="0" applyNumberFormat="1" applyFont="1" applyBorder="1" applyAlignment="1">
      <alignment horizontal="center" vertical="center" wrapText="1"/>
    </xf>
    <xf numFmtId="1" fontId="7" fillId="0" borderId="265" xfId="0" applyNumberFormat="1" applyFont="1" applyBorder="1" applyAlignment="1">
      <alignment horizontal="center" vertical="center" wrapText="1"/>
    </xf>
    <xf numFmtId="1" fontId="7" fillId="0" borderId="267" xfId="0" applyNumberFormat="1" applyFont="1" applyBorder="1" applyAlignment="1">
      <alignment horizontal="center" vertical="center" wrapText="1"/>
    </xf>
    <xf numFmtId="1" fontId="7" fillId="0" borderId="258" xfId="0" applyNumberFormat="1" applyFont="1" applyBorder="1" applyAlignment="1">
      <alignment horizontal="center" vertical="center" wrapText="1"/>
    </xf>
    <xf numFmtId="1" fontId="7" fillId="0" borderId="268" xfId="0" applyNumberFormat="1" applyFont="1" applyBorder="1" applyAlignment="1">
      <alignment horizontal="center" vertical="center" wrapText="1"/>
    </xf>
    <xf numFmtId="1" fontId="7" fillId="0" borderId="257" xfId="0" applyNumberFormat="1" applyFont="1" applyBorder="1" applyAlignment="1">
      <alignment horizontal="center" vertical="center"/>
    </xf>
    <xf numFmtId="1" fontId="7" fillId="0" borderId="257" xfId="0" applyNumberFormat="1" applyFont="1" applyBorder="1" applyAlignment="1">
      <alignment horizontal="center" vertical="center" wrapText="1"/>
    </xf>
    <xf numFmtId="1" fontId="7" fillId="0" borderId="148" xfId="0" applyNumberFormat="1" applyFont="1" applyBorder="1" applyAlignment="1">
      <alignment horizontal="center" vertical="center"/>
    </xf>
    <xf numFmtId="1" fontId="7" fillId="0" borderId="255" xfId="0" applyNumberFormat="1" applyFont="1" applyBorder="1" applyAlignment="1">
      <alignment horizontal="center" vertical="center" wrapText="1"/>
    </xf>
    <xf numFmtId="1" fontId="7" fillId="0" borderId="147" xfId="0" applyNumberFormat="1" applyFont="1" applyBorder="1" applyAlignment="1">
      <alignment horizontal="center" vertical="center" wrapText="1"/>
    </xf>
    <xf numFmtId="1" fontId="7" fillId="0" borderId="258" xfId="0" applyNumberFormat="1" applyFont="1" applyBorder="1" applyAlignment="1">
      <alignment horizontal="center" vertical="center"/>
    </xf>
    <xf numFmtId="0" fontId="7" fillId="0" borderId="244" xfId="0" applyFont="1" applyBorder="1" applyAlignment="1">
      <alignment horizontal="center" vertical="center" wrapText="1"/>
    </xf>
    <xf numFmtId="1" fontId="7" fillId="0" borderId="245" xfId="0" applyNumberFormat="1" applyFont="1" applyBorder="1" applyAlignment="1">
      <alignment horizontal="center" vertical="center" wrapText="1"/>
    </xf>
    <xf numFmtId="1" fontId="7" fillId="0" borderId="252" xfId="0" applyNumberFormat="1" applyFont="1" applyBorder="1" applyAlignment="1">
      <alignment horizontal="center" vertical="center" wrapText="1"/>
    </xf>
    <xf numFmtId="0" fontId="7" fillId="0" borderId="240" xfId="0" applyFont="1" applyBorder="1" applyAlignment="1">
      <alignment horizontal="center" vertical="center" wrapText="1"/>
    </xf>
    <xf numFmtId="164" fontId="7" fillId="0" borderId="251" xfId="3" applyNumberFormat="1" applyFont="1" applyBorder="1" applyAlignment="1">
      <alignment horizontal="center" vertical="center"/>
    </xf>
    <xf numFmtId="164" fontId="7" fillId="0" borderId="253" xfId="3" applyNumberFormat="1" applyFont="1" applyBorder="1" applyAlignment="1">
      <alignment horizontal="center" vertical="center"/>
    </xf>
    <xf numFmtId="0" fontId="4" fillId="0" borderId="239" xfId="6" applyFont="1" applyBorder="1" applyAlignment="1" applyProtection="1">
      <alignment horizontal="left" vertical="center"/>
    </xf>
    <xf numFmtId="0" fontId="4" fillId="0" borderId="241" xfId="1" applyFont="1" applyBorder="1" applyAlignment="1">
      <alignment horizontal="left" vertical="center" wrapText="1"/>
    </xf>
    <xf numFmtId="1" fontId="7" fillId="0" borderId="240" xfId="0" applyNumberFormat="1" applyFont="1" applyBorder="1" applyAlignment="1">
      <alignment horizontal="center" vertical="center"/>
    </xf>
    <xf numFmtId="1" fontId="7" fillId="0" borderId="239" xfId="0" applyNumberFormat="1" applyFont="1" applyBorder="1" applyAlignment="1">
      <alignment horizontal="center" vertical="center"/>
    </xf>
    <xf numFmtId="1" fontId="7" fillId="0" borderId="246" xfId="0" applyNumberFormat="1" applyFont="1" applyBorder="1" applyAlignment="1">
      <alignment horizontal="center" vertical="center" wrapText="1"/>
    </xf>
    <xf numFmtId="164" fontId="7" fillId="0" borderId="230" xfId="2" applyNumberFormat="1" applyFont="1" applyBorder="1" applyAlignment="1" applyProtection="1">
      <alignment horizontal="center" vertical="center" wrapText="1"/>
    </xf>
    <xf numFmtId="164" fontId="7" fillId="0" borderId="241" xfId="2" applyNumberFormat="1" applyFont="1" applyBorder="1" applyAlignment="1" applyProtection="1">
      <alignment horizontal="center" vertical="center" wrapText="1"/>
    </xf>
    <xf numFmtId="164" fontId="7" fillId="0" borderId="244" xfId="2" applyNumberFormat="1" applyFont="1" applyBorder="1" applyAlignment="1" applyProtection="1">
      <alignment horizontal="center" vertical="center" wrapText="1"/>
    </xf>
    <xf numFmtId="164" fontId="7" fillId="0" borderId="244" xfId="3" applyNumberFormat="1" applyFont="1" applyBorder="1" applyAlignment="1">
      <alignment horizontal="center" vertical="center"/>
    </xf>
    <xf numFmtId="0" fontId="4" fillId="0" borderId="239" xfId="1" applyFont="1" applyBorder="1" applyAlignment="1">
      <alignment horizontal="left" vertical="center" wrapText="1"/>
    </xf>
    <xf numFmtId="164" fontId="7" fillId="0" borderId="234" xfId="2" applyNumberFormat="1" applyFont="1" applyBorder="1" applyAlignment="1" applyProtection="1">
      <alignment horizontal="center" vertical="center"/>
    </xf>
    <xf numFmtId="164" fontId="7" fillId="0" borderId="230" xfId="2" applyNumberFormat="1" applyFont="1" applyBorder="1" applyAlignment="1" applyProtection="1">
      <alignment horizontal="center" vertical="center"/>
    </xf>
    <xf numFmtId="164" fontId="7" fillId="0" borderId="241" xfId="2" applyNumberFormat="1" applyFont="1" applyBorder="1" applyAlignment="1" applyProtection="1">
      <alignment horizontal="center" vertical="center"/>
    </xf>
    <xf numFmtId="164" fontId="7" fillId="0" borderId="244" xfId="2" applyNumberFormat="1" applyFont="1" applyBorder="1" applyAlignment="1" applyProtection="1">
      <alignment horizontal="center" vertical="center"/>
    </xf>
    <xf numFmtId="164" fontId="7" fillId="0" borderId="238" xfId="2" applyNumberFormat="1" applyFont="1" applyBorder="1" applyAlignment="1" applyProtection="1">
      <alignment horizontal="center" vertical="center"/>
    </xf>
    <xf numFmtId="164" fontId="7" fillId="0" borderId="240" xfId="2" applyNumberFormat="1" applyFont="1" applyBorder="1" applyAlignment="1" applyProtection="1">
      <alignment horizontal="center" vertical="center"/>
    </xf>
    <xf numFmtId="164" fontId="7" fillId="0" borderId="230" xfId="3" applyNumberFormat="1" applyFont="1" applyBorder="1" applyAlignment="1">
      <alignment horizontal="center" vertical="center"/>
    </xf>
    <xf numFmtId="164" fontId="7" fillId="0" borderId="232" xfId="3" applyNumberFormat="1" applyFont="1" applyBorder="1" applyAlignment="1">
      <alignment horizontal="center" vertical="center"/>
    </xf>
    <xf numFmtId="0" fontId="4" fillId="0" borderId="230" xfId="1" applyFont="1" applyBorder="1" applyAlignment="1">
      <alignment horizontal="left" vertical="center" wrapText="1"/>
    </xf>
    <xf numFmtId="164" fontId="7" fillId="0" borderId="238" xfId="2" applyNumberFormat="1" applyFont="1" applyBorder="1" applyAlignment="1" applyProtection="1">
      <alignment horizontal="center" vertical="center" wrapText="1"/>
    </xf>
    <xf numFmtId="164" fontId="7" fillId="0" borderId="239" xfId="2" applyNumberFormat="1" applyFont="1" applyBorder="1" applyAlignment="1" applyProtection="1">
      <alignment horizontal="center" vertical="center" wrapText="1"/>
    </xf>
    <xf numFmtId="164" fontId="7" fillId="0" borderId="240" xfId="2" applyNumberFormat="1" applyFont="1" applyBorder="1" applyAlignment="1" applyProtection="1">
      <alignment horizontal="center" vertical="center" wrapText="1"/>
    </xf>
    <xf numFmtId="0" fontId="4" fillId="0" borderId="347" xfId="0" applyFont="1" applyBorder="1" applyAlignment="1">
      <alignment horizontal="left" vertical="center"/>
    </xf>
    <xf numFmtId="1" fontId="7" fillId="0" borderId="282" xfId="0" applyNumberFormat="1" applyFont="1" applyBorder="1" applyAlignment="1" applyProtection="1">
      <alignment horizontal="center" vertical="center" wrapText="1"/>
      <protection hidden="1"/>
    </xf>
    <xf numFmtId="1" fontId="7" fillId="0" borderId="337" xfId="0" applyNumberFormat="1" applyFont="1" applyBorder="1" applyAlignment="1">
      <alignment horizontal="center" vertical="center"/>
    </xf>
    <xf numFmtId="1" fontId="7" fillId="0" borderId="347" xfId="0" applyNumberFormat="1" applyFont="1" applyBorder="1" applyAlignment="1">
      <alignment horizontal="center" vertical="center"/>
    </xf>
    <xf numFmtId="1" fontId="7" fillId="0" borderId="344" xfId="0" applyNumberFormat="1" applyFont="1" applyBorder="1" applyAlignment="1">
      <alignment horizontal="center" vertical="center"/>
    </xf>
    <xf numFmtId="0" fontId="4" fillId="3" borderId="347" xfId="0" applyFont="1" applyFill="1" applyBorder="1" applyAlignment="1">
      <alignment horizontal="left" vertical="center"/>
    </xf>
    <xf numFmtId="1" fontId="7" fillId="0" borderId="282" xfId="0" applyNumberFormat="1" applyFont="1" applyBorder="1" applyAlignment="1">
      <alignment horizontal="center" vertical="center"/>
    </xf>
    <xf numFmtId="1" fontId="7" fillId="0" borderId="337" xfId="0" applyNumberFormat="1" applyFont="1" applyBorder="1" applyAlignment="1">
      <alignment horizontal="center" vertical="center" wrapText="1"/>
    </xf>
    <xf numFmtId="1" fontId="7" fillId="0" borderId="344" xfId="0" applyNumberFormat="1" applyFont="1" applyBorder="1" applyAlignment="1">
      <alignment horizontal="center" vertical="center" wrapText="1"/>
    </xf>
    <xf numFmtId="0" fontId="7" fillId="3" borderId="275" xfId="0" applyFont="1" applyFill="1" applyBorder="1" applyAlignment="1">
      <alignment horizontal="center" vertical="center" wrapText="1"/>
    </xf>
    <xf numFmtId="0" fontId="7" fillId="0" borderId="337" xfId="0" applyFont="1" applyBorder="1" applyAlignment="1">
      <alignment horizontal="center" vertical="center" wrapText="1"/>
    </xf>
    <xf numFmtId="0" fontId="7" fillId="0" borderId="344" xfId="0" applyFont="1" applyBorder="1" applyAlignment="1">
      <alignment horizontal="center" vertical="center" wrapText="1"/>
    </xf>
    <xf numFmtId="0" fontId="7" fillId="0" borderId="347" xfId="0" applyFont="1" applyBorder="1" applyAlignment="1">
      <alignment horizontal="center" vertical="center" wrapText="1"/>
    </xf>
    <xf numFmtId="0" fontId="7" fillId="0" borderId="345" xfId="0" applyFont="1" applyBorder="1" applyAlignment="1">
      <alignment horizontal="center" vertical="center" wrapText="1"/>
    </xf>
    <xf numFmtId="0" fontId="7" fillId="0" borderId="283" xfId="0" applyFont="1" applyBorder="1" applyAlignment="1">
      <alignment horizontal="center" vertical="center" wrapText="1"/>
    </xf>
    <xf numFmtId="0" fontId="7" fillId="0" borderId="282" xfId="0" applyFont="1" applyBorder="1" applyAlignment="1">
      <alignment horizontal="center" vertical="center" wrapText="1"/>
    </xf>
    <xf numFmtId="0" fontId="7" fillId="3" borderId="282" xfId="0" applyFont="1" applyFill="1" applyBorder="1" applyAlignment="1">
      <alignment horizontal="center" vertical="center" wrapText="1"/>
    </xf>
    <xf numFmtId="0" fontId="7" fillId="3" borderId="337" xfId="0" applyFont="1" applyFill="1" applyBorder="1" applyAlignment="1">
      <alignment horizontal="center" vertical="center" wrapText="1"/>
    </xf>
    <xf numFmtId="0" fontId="7" fillId="3" borderId="344" xfId="0" applyFont="1" applyFill="1" applyBorder="1" applyAlignment="1">
      <alignment horizontal="center" vertical="center" wrapText="1"/>
    </xf>
    <xf numFmtId="0" fontId="7" fillId="3" borderId="347" xfId="0" applyFont="1" applyFill="1" applyBorder="1" applyAlignment="1">
      <alignment horizontal="center" vertical="center" wrapText="1"/>
    </xf>
    <xf numFmtId="0" fontId="7" fillId="3" borderId="279" xfId="0" applyFont="1" applyFill="1" applyBorder="1" applyAlignment="1">
      <alignment horizontal="center" vertical="center" wrapText="1"/>
    </xf>
    <xf numFmtId="1" fontId="7" fillId="0" borderId="282" xfId="0" applyNumberFormat="1" applyFont="1" applyBorder="1" applyAlignment="1">
      <alignment horizontal="left" vertical="center" wrapText="1"/>
    </xf>
    <xf numFmtId="0" fontId="7" fillId="0" borderId="275" xfId="0" applyFont="1" applyBorder="1" applyAlignment="1">
      <alignment horizontal="center" vertical="center"/>
    </xf>
    <xf numFmtId="1" fontId="7" fillId="3" borderId="282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274" xfId="0" applyNumberFormat="1" applyFont="1" applyFill="1" applyBorder="1" applyAlignment="1">
      <alignment horizontal="center" vertical="center" wrapText="1"/>
    </xf>
    <xf numFmtId="1" fontId="7" fillId="3" borderId="109" xfId="0" applyNumberFormat="1" applyFont="1" applyFill="1" applyBorder="1" applyAlignment="1">
      <alignment horizontal="center" vertical="center" wrapText="1"/>
    </xf>
    <xf numFmtId="1" fontId="7" fillId="3" borderId="275" xfId="0" applyNumberFormat="1" applyFont="1" applyFill="1" applyBorder="1" applyAlignment="1">
      <alignment horizontal="center" vertical="center" wrapText="1"/>
    </xf>
    <xf numFmtId="0" fontId="7" fillId="0" borderId="274" xfId="0" applyFont="1" applyBorder="1" applyAlignment="1">
      <alignment horizontal="center" vertical="center"/>
    </xf>
    <xf numFmtId="0" fontId="7" fillId="0" borderId="109" xfId="0" applyFont="1" applyBorder="1" applyAlignment="1">
      <alignment horizontal="center" vertical="center"/>
    </xf>
    <xf numFmtId="0" fontId="7" fillId="0" borderId="337" xfId="0" applyFont="1" applyBorder="1" applyAlignment="1">
      <alignment horizontal="center" vertical="center"/>
    </xf>
    <xf numFmtId="0" fontId="7" fillId="0" borderId="347" xfId="0" applyFont="1" applyBorder="1" applyAlignment="1">
      <alignment horizontal="center" vertical="center"/>
    </xf>
    <xf numFmtId="0" fontId="7" fillId="0" borderId="344" xfId="0" applyFont="1" applyBorder="1" applyAlignment="1">
      <alignment horizontal="center" vertical="center"/>
    </xf>
    <xf numFmtId="1" fontId="7" fillId="0" borderId="274" xfId="0" applyNumberFormat="1" applyFont="1" applyBorder="1" applyAlignment="1">
      <alignment horizontal="center" vertical="center"/>
    </xf>
    <xf numFmtId="1" fontId="7" fillId="0" borderId="275" xfId="0" applyNumberFormat="1" applyFont="1" applyBorder="1" applyAlignment="1">
      <alignment horizontal="center" vertical="center"/>
    </xf>
    <xf numFmtId="1" fontId="7" fillId="0" borderId="282" xfId="0" applyNumberFormat="1" applyFont="1" applyBorder="1" applyAlignment="1">
      <alignment horizontal="center" vertical="center" wrapText="1"/>
    </xf>
    <xf numFmtId="1" fontId="7" fillId="3" borderId="337" xfId="0" applyNumberFormat="1" applyFont="1" applyFill="1" applyBorder="1" applyAlignment="1">
      <alignment horizontal="center" vertical="center" wrapText="1"/>
    </xf>
    <xf numFmtId="1" fontId="7" fillId="3" borderId="347" xfId="0" applyNumberFormat="1" applyFont="1" applyFill="1" applyBorder="1" applyAlignment="1">
      <alignment horizontal="center" vertical="center" wrapText="1"/>
    </xf>
    <xf numFmtId="1" fontId="7" fillId="3" borderId="344" xfId="0" applyNumberFormat="1" applyFont="1" applyFill="1" applyBorder="1" applyAlignment="1">
      <alignment horizontal="center" vertical="center" wrapText="1"/>
    </xf>
    <xf numFmtId="1" fontId="7" fillId="0" borderId="347" xfId="0" applyNumberFormat="1" applyFont="1" applyBorder="1" applyAlignment="1">
      <alignment horizontal="center" vertical="center" wrapText="1"/>
    </xf>
    <xf numFmtId="1" fontId="7" fillId="0" borderId="281" xfId="0" applyNumberFormat="1" applyFont="1" applyBorder="1" applyAlignment="1">
      <alignment horizontal="center" vertical="center" wrapText="1"/>
    </xf>
    <xf numFmtId="1" fontId="7" fillId="0" borderId="275" xfId="0" applyNumberFormat="1" applyFont="1" applyBorder="1" applyAlignment="1">
      <alignment horizontal="center" vertical="center" wrapText="1"/>
    </xf>
    <xf numFmtId="1" fontId="7" fillId="0" borderId="274" xfId="0" applyNumberFormat="1" applyFont="1" applyBorder="1" applyAlignment="1">
      <alignment horizontal="center" vertical="center" wrapText="1"/>
    </xf>
    <xf numFmtId="1" fontId="7" fillId="0" borderId="345" xfId="0" applyNumberFormat="1" applyFont="1" applyBorder="1" applyAlignment="1">
      <alignment horizontal="center" vertical="center" wrapText="1"/>
    </xf>
    <xf numFmtId="1" fontId="7" fillId="0" borderId="283" xfId="0" applyNumberFormat="1" applyFont="1" applyBorder="1" applyAlignment="1">
      <alignment horizontal="center" vertical="center" wrapText="1"/>
    </xf>
    <xf numFmtId="1" fontId="7" fillId="0" borderId="279" xfId="0" applyNumberFormat="1" applyFont="1" applyBorder="1" applyAlignment="1">
      <alignment horizontal="center" vertical="center" wrapText="1"/>
    </xf>
    <xf numFmtId="1" fontId="7" fillId="0" borderId="345" xfId="0" applyNumberFormat="1" applyFont="1" applyBorder="1" applyAlignment="1">
      <alignment horizontal="center" vertical="center"/>
    </xf>
    <xf numFmtId="1" fontId="7" fillId="0" borderId="348" xfId="0" applyNumberFormat="1" applyFont="1" applyBorder="1" applyAlignment="1">
      <alignment horizontal="center" vertical="center" wrapText="1"/>
    </xf>
    <xf numFmtId="1" fontId="7" fillId="0" borderId="284" xfId="0" applyNumberFormat="1" applyFont="1" applyBorder="1" applyAlignment="1">
      <alignment horizontal="center" vertical="center" wrapText="1"/>
    </xf>
    <xf numFmtId="1" fontId="7" fillId="0" borderId="276" xfId="0" applyNumberFormat="1" applyFont="1" applyBorder="1" applyAlignment="1">
      <alignment horizontal="center" vertical="center" wrapText="1"/>
    </xf>
    <xf numFmtId="0" fontId="7" fillId="0" borderId="275" xfId="0" applyFont="1" applyBorder="1" applyAlignment="1">
      <alignment horizontal="center" vertical="center" wrapText="1"/>
    </xf>
    <xf numFmtId="0" fontId="4" fillId="0" borderId="276" xfId="6" applyFont="1" applyBorder="1" applyAlignment="1" applyProtection="1">
      <alignment horizontal="left" vertical="center"/>
    </xf>
    <xf numFmtId="1" fontId="7" fillId="0" borderId="343" xfId="0" applyNumberFormat="1" applyFont="1" applyBorder="1" applyAlignment="1">
      <alignment horizontal="center" vertical="center" wrapText="1"/>
    </xf>
    <xf numFmtId="1" fontId="7" fillId="0" borderId="343" xfId="0" applyNumberFormat="1" applyFont="1" applyBorder="1" applyAlignment="1">
      <alignment horizontal="center" vertical="center"/>
    </xf>
    <xf numFmtId="1" fontId="7" fillId="0" borderId="300" xfId="0" applyNumberFormat="1" applyFont="1" applyBorder="1" applyAlignment="1">
      <alignment horizontal="center" vertical="center" wrapText="1"/>
    </xf>
    <xf numFmtId="1" fontId="7" fillId="0" borderId="342" xfId="0" applyNumberFormat="1" applyFont="1" applyBorder="1" applyAlignment="1">
      <alignment horizontal="center" vertical="center" wrapText="1"/>
    </xf>
    <xf numFmtId="1" fontId="7" fillId="0" borderId="295" xfId="0" applyNumberFormat="1" applyFont="1" applyBorder="1" applyAlignment="1">
      <alignment horizontal="center" vertical="center" wrapText="1"/>
    </xf>
    <xf numFmtId="0" fontId="4" fillId="0" borderId="341" xfId="1" applyFont="1" applyBorder="1" applyAlignment="1">
      <alignment horizontal="left" vertical="center" wrapText="1"/>
    </xf>
    <xf numFmtId="1" fontId="7" fillId="0" borderId="294" xfId="0" applyNumberFormat="1" applyFont="1" applyBorder="1" applyAlignment="1">
      <alignment horizontal="center" vertical="center"/>
    </xf>
    <xf numFmtId="1" fontId="7" fillId="0" borderId="295" xfId="0" applyNumberFormat="1" applyFont="1" applyBorder="1" applyAlignment="1">
      <alignment horizontal="center" vertical="center"/>
    </xf>
    <xf numFmtId="1" fontId="7" fillId="0" borderId="296" xfId="0" applyNumberFormat="1" applyFont="1" applyBorder="1" applyAlignment="1">
      <alignment horizontal="center" vertical="center"/>
    </xf>
    <xf numFmtId="1" fontId="7" fillId="0" borderId="341" xfId="0" applyNumberFormat="1" applyFont="1" applyBorder="1" applyAlignment="1">
      <alignment horizontal="center" vertical="center"/>
    </xf>
    <xf numFmtId="1" fontId="7" fillId="0" borderId="340" xfId="0" applyNumberFormat="1" applyFont="1" applyBorder="1" applyAlignment="1">
      <alignment horizontal="center" vertical="center"/>
    </xf>
    <xf numFmtId="1" fontId="7" fillId="0" borderId="297" xfId="0" applyNumberFormat="1" applyFont="1" applyBorder="1" applyAlignment="1">
      <alignment horizontal="center" vertical="center" wrapText="1"/>
    </xf>
    <xf numFmtId="1" fontId="7" fillId="0" borderId="298" xfId="0" applyNumberFormat="1" applyFont="1" applyBorder="1" applyAlignment="1">
      <alignment horizontal="center" vertical="center" wrapText="1"/>
    </xf>
    <xf numFmtId="1" fontId="7" fillId="0" borderId="299" xfId="0" applyNumberFormat="1" applyFont="1" applyBorder="1" applyAlignment="1">
      <alignment horizontal="center" vertical="center" wrapText="1"/>
    </xf>
    <xf numFmtId="164" fontId="7" fillId="0" borderId="290" xfId="2" applyNumberFormat="1" applyFont="1" applyBorder="1" applyAlignment="1" applyProtection="1">
      <alignment horizontal="center" vertical="center" wrapText="1"/>
    </xf>
    <xf numFmtId="164" fontId="7" fillId="0" borderId="313" xfId="2" applyNumberFormat="1" applyFont="1" applyBorder="1" applyAlignment="1" applyProtection="1">
      <alignment horizontal="center" vertical="center" wrapText="1"/>
    </xf>
    <xf numFmtId="164" fontId="7" fillId="0" borderId="292" xfId="2" applyNumberFormat="1" applyFont="1" applyBorder="1" applyAlignment="1" applyProtection="1">
      <alignment horizontal="center" vertical="center" wrapText="1"/>
    </xf>
    <xf numFmtId="164" fontId="7" fillId="0" borderId="292" xfId="3" applyNumberFormat="1" applyFont="1" applyBorder="1" applyAlignment="1">
      <alignment horizontal="center" vertical="center"/>
    </xf>
    <xf numFmtId="1" fontId="7" fillId="0" borderId="290" xfId="0" applyNumberFormat="1" applyFont="1" applyBorder="1" applyAlignment="1">
      <alignment horizontal="center" vertical="center"/>
    </xf>
    <xf numFmtId="1" fontId="7" fillId="0" borderId="313" xfId="0" applyNumberFormat="1" applyFont="1" applyBorder="1" applyAlignment="1">
      <alignment horizontal="center" vertical="center"/>
    </xf>
    <xf numFmtId="1" fontId="7" fillId="0" borderId="292" xfId="0" applyNumberFormat="1" applyFont="1" applyBorder="1" applyAlignment="1">
      <alignment horizontal="center" vertical="center"/>
    </xf>
    <xf numFmtId="1" fontId="7" fillId="0" borderId="290" xfId="0" applyNumberFormat="1" applyFont="1" applyBorder="1" applyAlignment="1">
      <alignment horizontal="center" vertical="center" wrapText="1"/>
    </xf>
    <xf numFmtId="1" fontId="7" fillId="0" borderId="313" xfId="0" applyNumberFormat="1" applyFont="1" applyBorder="1" applyAlignment="1">
      <alignment horizontal="center" vertical="center" wrapText="1"/>
    </xf>
    <xf numFmtId="1" fontId="7" fillId="0" borderId="292" xfId="0" applyNumberFormat="1" applyFont="1" applyBorder="1" applyAlignment="1">
      <alignment horizontal="center" vertical="center" wrapText="1"/>
    </xf>
    <xf numFmtId="1" fontId="7" fillId="0" borderId="336" xfId="0" applyNumberFormat="1" applyFont="1" applyBorder="1" applyAlignment="1">
      <alignment horizontal="center" vertical="center" wrapText="1"/>
    </xf>
    <xf numFmtId="1" fontId="7" fillId="0" borderId="331" xfId="0" applyNumberFormat="1" applyFont="1" applyBorder="1" applyAlignment="1">
      <alignment horizontal="center" vertical="center" wrapText="1"/>
    </xf>
    <xf numFmtId="1" fontId="7" fillId="0" borderId="332" xfId="0" applyNumberFormat="1" applyFont="1" applyBorder="1" applyAlignment="1">
      <alignment horizontal="center" vertical="center" wrapText="1"/>
    </xf>
    <xf numFmtId="1" fontId="7" fillId="0" borderId="329" xfId="0" applyNumberFormat="1" applyFont="1" applyBorder="1" applyAlignment="1">
      <alignment horizontal="center" vertical="center" wrapText="1"/>
    </xf>
    <xf numFmtId="0" fontId="4" fillId="0" borderId="331" xfId="1" applyFont="1" applyBorder="1" applyAlignment="1">
      <alignment horizontal="left" vertical="center" wrapText="1"/>
    </xf>
    <xf numFmtId="1" fontId="7" fillId="0" borderId="330" xfId="0" applyNumberFormat="1" applyFont="1" applyBorder="1" applyAlignment="1">
      <alignment horizontal="center" vertical="center" wrapText="1"/>
    </xf>
    <xf numFmtId="164" fontId="7" fillId="0" borderId="329" xfId="2" applyNumberFormat="1" applyFont="1" applyBorder="1" applyAlignment="1" applyProtection="1">
      <alignment horizontal="center" vertical="center"/>
    </xf>
    <xf numFmtId="164" fontId="7" fillId="0" borderId="290" xfId="2" applyNumberFormat="1" applyFont="1" applyBorder="1" applyAlignment="1" applyProtection="1">
      <alignment horizontal="center" vertical="center"/>
    </xf>
    <xf numFmtId="164" fontId="7" fillId="0" borderId="313" xfId="2" applyNumberFormat="1" applyFont="1" applyBorder="1" applyAlignment="1" applyProtection="1">
      <alignment horizontal="center" vertical="center"/>
    </xf>
    <xf numFmtId="164" fontId="7" fillId="0" borderId="292" xfId="2" applyNumberFormat="1" applyFont="1" applyBorder="1" applyAlignment="1" applyProtection="1">
      <alignment horizontal="center" vertical="center"/>
    </xf>
    <xf numFmtId="164" fontId="7" fillId="0" borderId="330" xfId="2" applyNumberFormat="1" applyFont="1" applyBorder="1" applyAlignment="1" applyProtection="1">
      <alignment horizontal="center" vertical="center"/>
    </xf>
    <xf numFmtId="164" fontId="7" fillId="0" borderId="332" xfId="2" applyNumberFormat="1" applyFont="1" applyBorder="1" applyAlignment="1" applyProtection="1">
      <alignment horizontal="center" vertical="center"/>
    </xf>
    <xf numFmtId="164" fontId="7" fillId="0" borderId="290" xfId="3" applyNumberFormat="1" applyFont="1" applyBorder="1" applyAlignment="1">
      <alignment horizontal="center" vertical="center"/>
    </xf>
    <xf numFmtId="164" fontId="7" fillId="0" borderId="293" xfId="3" applyNumberFormat="1" applyFont="1" applyBorder="1" applyAlignment="1">
      <alignment horizontal="center" vertical="center"/>
    </xf>
    <xf numFmtId="1" fontId="7" fillId="0" borderId="335" xfId="0" applyNumberFormat="1" applyFont="1" applyBorder="1" applyAlignment="1">
      <alignment horizontal="center" vertical="center" wrapText="1"/>
    </xf>
    <xf numFmtId="0" fontId="7" fillId="0" borderId="332" xfId="0" applyFont="1" applyBorder="1" applyAlignment="1">
      <alignment horizontal="center" vertical="center" wrapText="1"/>
    </xf>
    <xf numFmtId="0" fontId="4" fillId="0" borderId="290" xfId="1" applyFont="1" applyBorder="1" applyAlignment="1">
      <alignment horizontal="left" vertical="center" wrapText="1"/>
    </xf>
    <xf numFmtId="0" fontId="4" fillId="0" borderId="313" xfId="1" applyFont="1" applyBorder="1" applyAlignment="1">
      <alignment horizontal="left" vertical="center" wrapText="1"/>
    </xf>
    <xf numFmtId="164" fontId="7" fillId="0" borderId="330" xfId="2" applyNumberFormat="1" applyFont="1" applyBorder="1" applyAlignment="1" applyProtection="1">
      <alignment horizontal="center" vertical="center" wrapText="1"/>
    </xf>
    <xf numFmtId="164" fontId="7" fillId="0" borderId="331" xfId="2" applyNumberFormat="1" applyFont="1" applyBorder="1" applyAlignment="1" applyProtection="1">
      <alignment horizontal="center" vertical="center" wrapText="1"/>
    </xf>
    <xf numFmtId="164" fontId="7" fillId="0" borderId="332" xfId="2" applyNumberFormat="1" applyFont="1" applyBorder="1" applyAlignment="1" applyProtection="1">
      <alignment horizontal="center" vertical="center" wrapText="1"/>
    </xf>
    <xf numFmtId="164" fontId="7" fillId="0" borderId="333" xfId="3" applyNumberFormat="1" applyFont="1" applyBorder="1" applyAlignment="1">
      <alignment horizontal="center" vertical="center"/>
    </xf>
    <xf numFmtId="164" fontId="7" fillId="0" borderId="334" xfId="3" applyNumberFormat="1" applyFont="1" applyBorder="1" applyAlignment="1">
      <alignment horizontal="center" vertical="center"/>
    </xf>
    <xf numFmtId="0" fontId="4" fillId="0" borderId="356" xfId="0" applyFont="1" applyBorder="1" applyAlignment="1">
      <alignment horizontal="left" vertical="center"/>
    </xf>
    <xf numFmtId="1" fontId="7" fillId="0" borderId="366" xfId="0" applyNumberFormat="1" applyFont="1" applyBorder="1" applyAlignment="1" applyProtection="1">
      <alignment horizontal="center" vertical="center" wrapText="1"/>
      <protection hidden="1"/>
    </xf>
    <xf numFmtId="1" fontId="7" fillId="0" borderId="352" xfId="0" applyNumberFormat="1" applyFont="1" applyBorder="1" applyAlignment="1">
      <alignment horizontal="center" vertical="center"/>
    </xf>
    <xf numFmtId="1" fontId="7" fillId="0" borderId="356" xfId="0" applyNumberFormat="1" applyFont="1" applyBorder="1" applyAlignment="1">
      <alignment horizontal="center" vertical="center"/>
    </xf>
    <xf numFmtId="1" fontId="7" fillId="0" borderId="354" xfId="0" applyNumberFormat="1" applyFont="1" applyBorder="1" applyAlignment="1">
      <alignment horizontal="center" vertical="center"/>
    </xf>
    <xf numFmtId="0" fontId="4" fillId="3" borderId="356" xfId="0" applyFont="1" applyFill="1" applyBorder="1" applyAlignment="1">
      <alignment horizontal="left" vertical="center"/>
    </xf>
    <xf numFmtId="1" fontId="7" fillId="0" borderId="366" xfId="0" applyNumberFormat="1" applyFont="1" applyBorder="1" applyAlignment="1">
      <alignment horizontal="center" vertical="center"/>
    </xf>
    <xf numFmtId="1" fontId="7" fillId="0" borderId="352" xfId="0" applyNumberFormat="1" applyFont="1" applyBorder="1" applyAlignment="1">
      <alignment horizontal="center" vertical="center" wrapText="1"/>
    </xf>
    <xf numFmtId="1" fontId="7" fillId="0" borderId="354" xfId="0" applyNumberFormat="1" applyFont="1" applyBorder="1" applyAlignment="1">
      <alignment horizontal="center" vertical="center" wrapText="1"/>
    </xf>
    <xf numFmtId="0" fontId="7" fillId="3" borderId="358" xfId="0" applyFont="1" applyFill="1" applyBorder="1" applyAlignment="1">
      <alignment horizontal="center" vertical="center" wrapText="1"/>
    </xf>
    <xf numFmtId="0" fontId="7" fillId="0" borderId="352" xfId="0" applyFont="1" applyBorder="1" applyAlignment="1">
      <alignment horizontal="center" vertical="center" wrapText="1"/>
    </xf>
    <xf numFmtId="0" fontId="7" fillId="0" borderId="354" xfId="0" applyFont="1" applyBorder="1" applyAlignment="1">
      <alignment horizontal="center" vertical="center" wrapText="1"/>
    </xf>
    <xf numFmtId="0" fontId="7" fillId="0" borderId="356" xfId="0" applyFont="1" applyBorder="1" applyAlignment="1">
      <alignment horizontal="center" vertical="center" wrapText="1"/>
    </xf>
    <xf numFmtId="0" fontId="7" fillId="0" borderId="355" xfId="0" applyFont="1" applyBorder="1" applyAlignment="1">
      <alignment horizontal="center" vertical="center" wrapText="1"/>
    </xf>
    <xf numFmtId="0" fontId="7" fillId="0" borderId="376" xfId="0" applyFont="1" applyBorder="1" applyAlignment="1">
      <alignment horizontal="center" vertical="center" wrapText="1"/>
    </xf>
    <xf numFmtId="0" fontId="7" fillId="0" borderId="366" xfId="0" applyFont="1" applyBorder="1" applyAlignment="1">
      <alignment horizontal="center" vertical="center" wrapText="1"/>
    </xf>
    <xf numFmtId="0" fontId="7" fillId="3" borderId="366" xfId="0" applyFont="1" applyFill="1" applyBorder="1" applyAlignment="1">
      <alignment horizontal="center" vertical="center" wrapText="1"/>
    </xf>
    <xf numFmtId="0" fontId="7" fillId="3" borderId="352" xfId="0" applyFont="1" applyFill="1" applyBorder="1" applyAlignment="1">
      <alignment horizontal="center" vertical="center" wrapText="1"/>
    </xf>
    <xf numFmtId="0" fontId="7" fillId="3" borderId="354" xfId="0" applyFont="1" applyFill="1" applyBorder="1" applyAlignment="1">
      <alignment horizontal="center" vertical="center" wrapText="1"/>
    </xf>
    <xf numFmtId="0" fontId="7" fillId="3" borderId="356" xfId="0" applyFont="1" applyFill="1" applyBorder="1" applyAlignment="1">
      <alignment horizontal="center" vertical="center" wrapText="1"/>
    </xf>
    <xf numFmtId="0" fontId="7" fillId="3" borderId="378" xfId="0" applyFont="1" applyFill="1" applyBorder="1" applyAlignment="1">
      <alignment horizontal="center" vertical="center" wrapText="1"/>
    </xf>
    <xf numFmtId="1" fontId="7" fillId="0" borderId="366" xfId="0" applyNumberFormat="1" applyFont="1" applyBorder="1" applyAlignment="1">
      <alignment horizontal="left" vertical="center" wrapText="1"/>
    </xf>
    <xf numFmtId="0" fontId="7" fillId="0" borderId="358" xfId="0" applyFont="1" applyBorder="1" applyAlignment="1">
      <alignment horizontal="center" vertical="center"/>
    </xf>
    <xf numFmtId="1" fontId="7" fillId="3" borderId="366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357" xfId="0" applyNumberFormat="1" applyFont="1" applyFill="1" applyBorder="1" applyAlignment="1">
      <alignment horizontal="center" vertical="center" wrapText="1"/>
    </xf>
    <xf numFmtId="1" fontId="7" fillId="3" borderId="359" xfId="0" applyNumberFormat="1" applyFont="1" applyFill="1" applyBorder="1" applyAlignment="1">
      <alignment horizontal="center" vertical="center" wrapText="1"/>
    </xf>
    <xf numFmtId="1" fontId="7" fillId="3" borderId="358" xfId="0" applyNumberFormat="1" applyFont="1" applyFill="1" applyBorder="1" applyAlignment="1">
      <alignment horizontal="center" vertical="center" wrapText="1"/>
    </xf>
    <xf numFmtId="0" fontId="7" fillId="0" borderId="357" xfId="0" applyFont="1" applyBorder="1" applyAlignment="1">
      <alignment horizontal="center" vertical="center"/>
    </xf>
    <xf numFmtId="0" fontId="7" fillId="0" borderId="359" xfId="0" applyFont="1" applyBorder="1" applyAlignment="1">
      <alignment horizontal="center" vertical="center"/>
    </xf>
    <xf numFmtId="0" fontId="7" fillId="0" borderId="352" xfId="0" applyFont="1" applyBorder="1" applyAlignment="1">
      <alignment horizontal="center" vertical="center"/>
    </xf>
    <xf numFmtId="0" fontId="7" fillId="0" borderId="356" xfId="0" applyFont="1" applyBorder="1" applyAlignment="1">
      <alignment horizontal="center" vertical="center"/>
    </xf>
    <xf numFmtId="0" fontId="7" fillId="0" borderId="354" xfId="0" applyFont="1" applyBorder="1" applyAlignment="1">
      <alignment horizontal="center" vertical="center"/>
    </xf>
    <xf numFmtId="1" fontId="7" fillId="0" borderId="357" xfId="0" applyNumberFormat="1" applyFont="1" applyBorder="1" applyAlignment="1">
      <alignment horizontal="center" vertical="center"/>
    </xf>
    <xf numFmtId="1" fontId="7" fillId="0" borderId="358" xfId="0" applyNumberFormat="1" applyFont="1" applyBorder="1" applyAlignment="1">
      <alignment horizontal="center" vertical="center"/>
    </xf>
    <xf numFmtId="1" fontId="7" fillId="0" borderId="366" xfId="0" applyNumberFormat="1" applyFont="1" applyBorder="1" applyAlignment="1">
      <alignment horizontal="center" vertical="center" wrapText="1"/>
    </xf>
    <xf numFmtId="1" fontId="7" fillId="3" borderId="352" xfId="0" applyNumberFormat="1" applyFont="1" applyFill="1" applyBorder="1" applyAlignment="1">
      <alignment horizontal="center" vertical="center" wrapText="1"/>
    </xf>
    <xf numFmtId="1" fontId="7" fillId="3" borderId="356" xfId="0" applyNumberFormat="1" applyFont="1" applyFill="1" applyBorder="1" applyAlignment="1">
      <alignment horizontal="center" vertical="center" wrapText="1"/>
    </xf>
    <xf numFmtId="1" fontId="7" fillId="3" borderId="354" xfId="0" applyNumberFormat="1" applyFont="1" applyFill="1" applyBorder="1" applyAlignment="1">
      <alignment horizontal="center" vertical="center" wrapText="1"/>
    </xf>
    <xf numFmtId="1" fontId="7" fillId="0" borderId="356" xfId="0" applyNumberFormat="1" applyFont="1" applyBorder="1" applyAlignment="1">
      <alignment horizontal="center" vertical="center" wrapText="1"/>
    </xf>
    <xf numFmtId="1" fontId="7" fillId="0" borderId="377" xfId="0" applyNumberFormat="1" applyFont="1" applyBorder="1" applyAlignment="1">
      <alignment horizontal="center" vertical="center" wrapText="1"/>
    </xf>
    <xf numFmtId="1" fontId="7" fillId="0" borderId="375" xfId="0" applyNumberFormat="1" applyFont="1" applyBorder="1" applyAlignment="1">
      <alignment horizontal="center" vertical="center" wrapText="1"/>
    </xf>
    <xf numFmtId="1" fontId="7" fillId="0" borderId="372" xfId="0" applyNumberFormat="1" applyFont="1" applyBorder="1" applyAlignment="1">
      <alignment horizontal="left" vertical="center" wrapText="1"/>
    </xf>
    <xf numFmtId="1" fontId="7" fillId="0" borderId="372" xfId="0" applyNumberFormat="1" applyFont="1" applyBorder="1" applyAlignment="1">
      <alignment horizontal="center" vertical="center"/>
    </xf>
    <xf numFmtId="1" fontId="7" fillId="0" borderId="373" xfId="0" applyNumberFormat="1" applyFont="1" applyBorder="1" applyAlignment="1">
      <alignment horizontal="center" vertical="center" wrapText="1"/>
    </xf>
    <xf numFmtId="1" fontId="7" fillId="0" borderId="374" xfId="0" applyNumberFormat="1" applyFont="1" applyBorder="1" applyAlignment="1">
      <alignment horizontal="center" vertical="center" wrapText="1"/>
    </xf>
    <xf numFmtId="1" fontId="7" fillId="0" borderId="355" xfId="0" applyNumberFormat="1" applyFont="1" applyBorder="1" applyAlignment="1">
      <alignment horizontal="center" vertical="center" wrapText="1"/>
    </xf>
    <xf numFmtId="1" fontId="7" fillId="0" borderId="376" xfId="0" applyNumberFormat="1" applyFont="1" applyBorder="1" applyAlignment="1">
      <alignment horizontal="center" vertical="center" wrapText="1"/>
    </xf>
    <xf numFmtId="1" fontId="7" fillId="0" borderId="357" xfId="0" applyNumberFormat="1" applyFont="1" applyBorder="1" applyAlignment="1">
      <alignment horizontal="center" vertical="center" wrapText="1"/>
    </xf>
    <xf numFmtId="1" fontId="7" fillId="0" borderId="359" xfId="0" applyNumberFormat="1" applyFont="1" applyBorder="1" applyAlignment="1">
      <alignment horizontal="center" vertical="center" wrapText="1"/>
    </xf>
    <xf numFmtId="1" fontId="7" fillId="0" borderId="358" xfId="0" applyNumberFormat="1" applyFont="1" applyBorder="1" applyAlignment="1">
      <alignment horizontal="center" vertical="center" wrapText="1"/>
    </xf>
    <xf numFmtId="1" fontId="7" fillId="0" borderId="362" xfId="0" applyNumberFormat="1" applyFont="1" applyBorder="1" applyAlignment="1">
      <alignment horizontal="center" vertical="center" wrapText="1"/>
    </xf>
    <xf numFmtId="1" fontId="7" fillId="0" borderId="355" xfId="0" applyNumberFormat="1" applyFont="1" applyBorder="1" applyAlignment="1">
      <alignment horizontal="center" vertical="center"/>
    </xf>
    <xf numFmtId="1" fontId="7" fillId="0" borderId="364" xfId="0" applyNumberFormat="1" applyFont="1" applyBorder="1" applyAlignment="1">
      <alignment horizontal="center" vertical="center" wrapText="1"/>
    </xf>
    <xf numFmtId="1" fontId="7" fillId="0" borderId="368" xfId="0" applyNumberFormat="1" applyFont="1" applyBorder="1" applyAlignment="1">
      <alignment horizontal="center" vertical="center" wrapText="1"/>
    </xf>
    <xf numFmtId="0" fontId="7" fillId="0" borderId="358" xfId="0" applyFont="1" applyBorder="1" applyAlignment="1">
      <alignment horizontal="center" vertical="center" wrapText="1"/>
    </xf>
    <xf numFmtId="0" fontId="4" fillId="0" borderId="359" xfId="6" applyFont="1" applyBorder="1" applyAlignment="1" applyProtection="1">
      <alignment horizontal="left" vertical="center"/>
    </xf>
    <xf numFmtId="1" fontId="7" fillId="0" borderId="367" xfId="0" applyNumberFormat="1" applyFont="1" applyBorder="1" applyAlignment="1">
      <alignment horizontal="center" vertical="center" wrapText="1"/>
    </xf>
    <xf numFmtId="1" fontId="7" fillId="0" borderId="363" xfId="0" applyNumberFormat="1" applyFont="1" applyBorder="1" applyAlignment="1">
      <alignment horizontal="center" vertical="center" wrapText="1"/>
    </xf>
    <xf numFmtId="0" fontId="4" fillId="0" borderId="356" xfId="1" applyFont="1" applyBorder="1" applyAlignment="1">
      <alignment horizontal="left" vertical="center" wrapText="1"/>
    </xf>
    <xf numFmtId="1" fontId="7" fillId="0" borderId="359" xfId="0" applyNumberFormat="1" applyFont="1" applyBorder="1" applyAlignment="1">
      <alignment horizontal="center" vertical="center"/>
    </xf>
    <xf numFmtId="1" fontId="7" fillId="0" borderId="360" xfId="0" applyNumberFormat="1" applyFont="1" applyBorder="1" applyAlignment="1">
      <alignment horizontal="center" vertical="center" wrapText="1"/>
    </xf>
    <xf numFmtId="1" fontId="7" fillId="0" borderId="361" xfId="0" applyNumberFormat="1" applyFont="1" applyBorder="1" applyAlignment="1">
      <alignment horizontal="center" vertical="center" wrapText="1"/>
    </xf>
    <xf numFmtId="164" fontId="7" fillId="0" borderId="337" xfId="2" applyNumberFormat="1" applyFont="1" applyBorder="1" applyAlignment="1" applyProtection="1">
      <alignment horizontal="center" vertical="center" wrapText="1"/>
    </xf>
    <xf numFmtId="164" fontId="7" fillId="0" borderId="347" xfId="2" applyNumberFormat="1" applyFont="1" applyBorder="1" applyAlignment="1" applyProtection="1">
      <alignment horizontal="center" vertical="center" wrapText="1"/>
    </xf>
    <xf numFmtId="164" fontId="7" fillId="0" borderId="344" xfId="2" applyNumberFormat="1" applyFont="1" applyBorder="1" applyAlignment="1" applyProtection="1">
      <alignment horizontal="center" vertical="center" wrapText="1"/>
    </xf>
    <xf numFmtId="164" fontId="7" fillId="0" borderId="344" xfId="3" applyNumberFormat="1" applyFont="1" applyBorder="1" applyAlignment="1">
      <alignment horizontal="center" vertical="center"/>
    </xf>
    <xf numFmtId="1" fontId="7" fillId="0" borderId="277" xfId="0" applyNumberFormat="1" applyFont="1" applyBorder="1" applyAlignment="1">
      <alignment horizontal="center" vertical="center" wrapText="1"/>
    </xf>
    <xf numFmtId="164" fontId="7" fillId="0" borderId="282" xfId="2" applyNumberFormat="1" applyFont="1" applyBorder="1" applyAlignment="1" applyProtection="1">
      <alignment horizontal="center" vertical="center"/>
    </xf>
    <xf numFmtId="164" fontId="7" fillId="0" borderId="337" xfId="2" applyNumberFormat="1" applyFont="1" applyBorder="1" applyAlignment="1" applyProtection="1">
      <alignment horizontal="center" vertical="center"/>
    </xf>
    <xf numFmtId="164" fontId="7" fillId="0" borderId="347" xfId="2" applyNumberFormat="1" applyFont="1" applyBorder="1" applyAlignment="1" applyProtection="1">
      <alignment horizontal="center" vertical="center"/>
    </xf>
    <xf numFmtId="164" fontId="7" fillId="0" borderId="344" xfId="2" applyNumberFormat="1" applyFont="1" applyBorder="1" applyAlignment="1" applyProtection="1">
      <alignment horizontal="center" vertical="center"/>
    </xf>
    <xf numFmtId="164" fontId="7" fillId="0" borderId="274" xfId="2" applyNumberFormat="1" applyFont="1" applyBorder="1" applyAlignment="1" applyProtection="1">
      <alignment horizontal="center" vertical="center"/>
    </xf>
    <xf numFmtId="164" fontId="7" fillId="0" borderId="275" xfId="2" applyNumberFormat="1" applyFont="1" applyBorder="1" applyAlignment="1" applyProtection="1">
      <alignment horizontal="center" vertical="center"/>
    </xf>
    <xf numFmtId="164" fontId="7" fillId="0" borderId="337" xfId="3" applyNumberFormat="1" applyFont="1" applyBorder="1" applyAlignment="1">
      <alignment horizontal="center" vertical="center"/>
    </xf>
    <xf numFmtId="164" fontId="7" fillId="0" borderId="345" xfId="3" applyNumberFormat="1" applyFont="1" applyBorder="1" applyAlignment="1">
      <alignment horizontal="center" vertical="center"/>
    </xf>
    <xf numFmtId="0" fontId="4" fillId="0" borderId="337" xfId="1" applyFont="1" applyBorder="1" applyAlignment="1">
      <alignment horizontal="left" vertical="center" wrapText="1"/>
    </xf>
    <xf numFmtId="0" fontId="4" fillId="0" borderId="347" xfId="1" applyFont="1" applyBorder="1" applyAlignment="1">
      <alignment horizontal="left" vertical="center" wrapText="1"/>
    </xf>
    <xf numFmtId="164" fontId="7" fillId="0" borderId="274" xfId="2" applyNumberFormat="1" applyFont="1" applyBorder="1" applyAlignment="1" applyProtection="1">
      <alignment horizontal="center" vertical="center" wrapText="1"/>
    </xf>
    <xf numFmtId="164" fontId="7" fillId="0" borderId="275" xfId="2" applyNumberFormat="1" applyFont="1" applyBorder="1" applyAlignment="1" applyProtection="1">
      <alignment horizontal="center" vertical="center" wrapText="1"/>
    </xf>
    <xf numFmtId="0" fontId="4" fillId="0" borderId="383" xfId="0" applyFont="1" applyBorder="1" applyAlignment="1">
      <alignment horizontal="left" vertical="center"/>
    </xf>
    <xf numFmtId="1" fontId="7" fillId="0" borderId="382" xfId="0" applyNumberFormat="1" applyFont="1" applyBorder="1" applyAlignment="1" applyProtection="1">
      <alignment horizontal="center" vertical="center" wrapText="1"/>
      <protection hidden="1"/>
    </xf>
    <xf numFmtId="1" fontId="7" fillId="0" borderId="380" xfId="0" applyNumberFormat="1" applyFont="1" applyBorder="1" applyAlignment="1">
      <alignment horizontal="center" vertical="center"/>
    </xf>
    <xf numFmtId="1" fontId="7" fillId="0" borderId="383" xfId="0" applyNumberFormat="1" applyFont="1" applyBorder="1" applyAlignment="1">
      <alignment horizontal="center" vertical="center"/>
    </xf>
    <xf numFmtId="1" fontId="7" fillId="0" borderId="381" xfId="0" applyNumberFormat="1" applyFont="1" applyBorder="1" applyAlignment="1">
      <alignment horizontal="center" vertical="center"/>
    </xf>
    <xf numFmtId="0" fontId="4" fillId="3" borderId="383" xfId="0" applyFont="1" applyFill="1" applyBorder="1" applyAlignment="1">
      <alignment horizontal="left" vertical="center"/>
    </xf>
    <xf numFmtId="1" fontId="7" fillId="0" borderId="382" xfId="0" applyNumberFormat="1" applyFont="1" applyBorder="1" applyAlignment="1">
      <alignment horizontal="center" vertical="center"/>
    </xf>
    <xf numFmtId="1" fontId="7" fillId="0" borderId="380" xfId="0" applyNumberFormat="1" applyFont="1" applyBorder="1" applyAlignment="1">
      <alignment horizontal="center" vertical="center" wrapText="1"/>
    </xf>
    <xf numFmtId="1" fontId="7" fillId="0" borderId="381" xfId="0" applyNumberFormat="1" applyFont="1" applyBorder="1" applyAlignment="1">
      <alignment horizontal="center" vertical="center" wrapText="1"/>
    </xf>
    <xf numFmtId="0" fontId="7" fillId="3" borderId="386" xfId="0" applyFont="1" applyFill="1" applyBorder="1" applyAlignment="1">
      <alignment horizontal="center" vertical="center" wrapText="1"/>
    </xf>
    <xf numFmtId="0" fontId="7" fillId="0" borderId="380" xfId="0" applyFont="1" applyBorder="1" applyAlignment="1">
      <alignment horizontal="center" vertical="center" wrapText="1"/>
    </xf>
    <xf numFmtId="0" fontId="7" fillId="0" borderId="381" xfId="0" applyFont="1" applyBorder="1" applyAlignment="1">
      <alignment horizontal="center" vertical="center" wrapText="1"/>
    </xf>
    <xf numFmtId="0" fontId="7" fillId="0" borderId="383" xfId="0" applyFont="1" applyBorder="1" applyAlignment="1">
      <alignment horizontal="center" vertical="center" wrapText="1"/>
    </xf>
    <xf numFmtId="0" fontId="7" fillId="0" borderId="384" xfId="0" applyFont="1" applyBorder="1" applyAlignment="1">
      <alignment horizontal="center" vertical="center" wrapText="1"/>
    </xf>
    <xf numFmtId="0" fontId="7" fillId="0" borderId="385" xfId="0" applyFont="1" applyBorder="1" applyAlignment="1">
      <alignment horizontal="center" vertical="center" wrapText="1"/>
    </xf>
    <xf numFmtId="0" fontId="7" fillId="0" borderId="382" xfId="0" applyFont="1" applyBorder="1" applyAlignment="1">
      <alignment horizontal="center" vertical="center" wrapText="1"/>
    </xf>
    <xf numFmtId="0" fontId="7" fillId="3" borderId="382" xfId="0" applyFont="1" applyFill="1" applyBorder="1" applyAlignment="1">
      <alignment horizontal="center" vertical="center" wrapText="1"/>
    </xf>
    <xf numFmtId="0" fontId="7" fillId="3" borderId="380" xfId="0" applyFont="1" applyFill="1" applyBorder="1" applyAlignment="1">
      <alignment horizontal="center" vertical="center" wrapText="1"/>
    </xf>
    <xf numFmtId="0" fontId="7" fillId="3" borderId="381" xfId="0" applyFont="1" applyFill="1" applyBorder="1" applyAlignment="1">
      <alignment horizontal="center" vertical="center" wrapText="1"/>
    </xf>
    <xf numFmtId="0" fontId="7" fillId="3" borderId="383" xfId="0" applyFont="1" applyFill="1" applyBorder="1" applyAlignment="1">
      <alignment horizontal="center" vertical="center" wrapText="1"/>
    </xf>
    <xf numFmtId="0" fontId="7" fillId="3" borderId="392" xfId="0" applyFont="1" applyFill="1" applyBorder="1" applyAlignment="1">
      <alignment horizontal="center" vertical="center" wrapText="1"/>
    </xf>
    <xf numFmtId="1" fontId="7" fillId="0" borderId="382" xfId="0" applyNumberFormat="1" applyFont="1" applyBorder="1" applyAlignment="1">
      <alignment horizontal="left" vertical="center" wrapText="1"/>
    </xf>
    <xf numFmtId="0" fontId="7" fillId="0" borderId="386" xfId="0" applyFont="1" applyBorder="1" applyAlignment="1">
      <alignment horizontal="center" vertical="center"/>
    </xf>
    <xf numFmtId="1" fontId="7" fillId="3" borderId="382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390" xfId="0" applyNumberFormat="1" applyFont="1" applyFill="1" applyBorder="1" applyAlignment="1">
      <alignment horizontal="center" vertical="center" wrapText="1"/>
    </xf>
    <xf numFmtId="1" fontId="7" fillId="3" borderId="387" xfId="0" applyNumberFormat="1" applyFont="1" applyFill="1" applyBorder="1" applyAlignment="1">
      <alignment horizontal="center" vertical="center" wrapText="1"/>
    </xf>
    <xf numFmtId="1" fontId="7" fillId="3" borderId="386" xfId="0" applyNumberFormat="1" applyFont="1" applyFill="1" applyBorder="1" applyAlignment="1">
      <alignment horizontal="center" vertical="center" wrapText="1"/>
    </xf>
    <xf numFmtId="0" fontId="7" fillId="0" borderId="390" xfId="0" applyFont="1" applyBorder="1" applyAlignment="1">
      <alignment horizontal="center" vertical="center"/>
    </xf>
    <xf numFmtId="0" fontId="7" fillId="0" borderId="387" xfId="0" applyFont="1" applyBorder="1" applyAlignment="1">
      <alignment horizontal="center" vertical="center"/>
    </xf>
    <xf numFmtId="0" fontId="7" fillId="0" borderId="380" xfId="0" applyFont="1" applyBorder="1" applyAlignment="1">
      <alignment horizontal="center" vertical="center"/>
    </xf>
    <xf numFmtId="0" fontId="7" fillId="0" borderId="383" xfId="0" applyFont="1" applyBorder="1" applyAlignment="1">
      <alignment horizontal="center" vertical="center"/>
    </xf>
    <xf numFmtId="0" fontId="7" fillId="0" borderId="381" xfId="0" applyFont="1" applyBorder="1" applyAlignment="1">
      <alignment horizontal="center" vertical="center"/>
    </xf>
    <xf numFmtId="1" fontId="7" fillId="0" borderId="390" xfId="0" applyNumberFormat="1" applyFont="1" applyBorder="1" applyAlignment="1">
      <alignment horizontal="center" vertical="center"/>
    </xf>
    <xf numFmtId="1" fontId="7" fillId="0" borderId="386" xfId="0" applyNumberFormat="1" applyFont="1" applyBorder="1" applyAlignment="1">
      <alignment horizontal="center" vertical="center"/>
    </xf>
    <xf numFmtId="1" fontId="7" fillId="0" borderId="382" xfId="0" applyNumberFormat="1" applyFont="1" applyBorder="1" applyAlignment="1">
      <alignment horizontal="center" vertical="center" wrapText="1"/>
    </xf>
    <xf numFmtId="1" fontId="7" fillId="3" borderId="380" xfId="0" applyNumberFormat="1" applyFont="1" applyFill="1" applyBorder="1" applyAlignment="1">
      <alignment horizontal="center" vertical="center" wrapText="1"/>
    </xf>
    <xf numFmtId="1" fontId="7" fillId="3" borderId="383" xfId="0" applyNumberFormat="1" applyFont="1" applyFill="1" applyBorder="1" applyAlignment="1">
      <alignment horizontal="center" vertical="center" wrapText="1"/>
    </xf>
    <xf numFmtId="1" fontId="7" fillId="3" borderId="381" xfId="0" applyNumberFormat="1" applyFont="1" applyFill="1" applyBorder="1" applyAlignment="1">
      <alignment horizontal="center" vertical="center" wrapText="1"/>
    </xf>
    <xf numFmtId="1" fontId="7" fillId="0" borderId="383" xfId="0" applyNumberFormat="1" applyFont="1" applyBorder="1" applyAlignment="1">
      <alignment horizontal="center" vertical="center" wrapText="1"/>
    </xf>
    <xf numFmtId="1" fontId="7" fillId="0" borderId="396" xfId="0" applyNumberFormat="1" applyFont="1" applyBorder="1" applyAlignment="1">
      <alignment horizontal="center" vertical="center" wrapText="1"/>
    </xf>
    <xf numFmtId="1" fontId="7" fillId="0" borderId="386" xfId="0" applyNumberFormat="1" applyFont="1" applyBorder="1" applyAlignment="1">
      <alignment horizontal="center" vertical="center" wrapText="1"/>
    </xf>
    <xf numFmtId="1" fontId="7" fillId="0" borderId="390" xfId="0" applyNumberFormat="1" applyFont="1" applyBorder="1" applyAlignment="1">
      <alignment horizontal="center" vertical="center" wrapText="1"/>
    </xf>
    <xf numFmtId="1" fontId="7" fillId="0" borderId="387" xfId="0" applyNumberFormat="1" applyFont="1" applyBorder="1" applyAlignment="1">
      <alignment horizontal="center" vertical="center" wrapText="1"/>
    </xf>
    <xf numFmtId="1" fontId="7" fillId="0" borderId="384" xfId="0" applyNumberFormat="1" applyFont="1" applyBorder="1" applyAlignment="1">
      <alignment horizontal="center" vertical="center" wrapText="1"/>
    </xf>
    <xf numFmtId="1" fontId="7" fillId="0" borderId="385" xfId="0" applyNumberFormat="1" applyFont="1" applyBorder="1" applyAlignment="1">
      <alignment horizontal="center" vertical="center" wrapText="1"/>
    </xf>
    <xf numFmtId="1" fontId="7" fillId="0" borderId="392" xfId="0" applyNumberFormat="1" applyFont="1" applyBorder="1" applyAlignment="1">
      <alignment horizontal="center" vertical="center" wrapText="1"/>
    </xf>
    <xf numFmtId="1" fontId="7" fillId="0" borderId="384" xfId="0" applyNumberFormat="1" applyFont="1" applyBorder="1" applyAlignment="1">
      <alignment horizontal="center" vertical="center"/>
    </xf>
    <xf numFmtId="1" fontId="7" fillId="0" borderId="391" xfId="0" applyNumberFormat="1" applyFont="1" applyBorder="1" applyAlignment="1">
      <alignment horizontal="center" vertical="center" wrapText="1"/>
    </xf>
    <xf numFmtId="1" fontId="7" fillId="0" borderId="388" xfId="0" applyNumberFormat="1" applyFont="1" applyBorder="1" applyAlignment="1">
      <alignment horizontal="center" vertical="center" wrapText="1"/>
    </xf>
    <xf numFmtId="0" fontId="7" fillId="0" borderId="386" xfId="0" applyFont="1" applyBorder="1" applyAlignment="1">
      <alignment horizontal="center" vertical="center" wrapText="1"/>
    </xf>
    <xf numFmtId="0" fontId="4" fillId="0" borderId="387" xfId="6" applyFont="1" applyBorder="1" applyAlignment="1" applyProtection="1">
      <alignment horizontal="left" vertical="center"/>
    </xf>
    <xf numFmtId="1" fontId="7" fillId="0" borderId="379" xfId="0" applyNumberFormat="1" applyFont="1" applyBorder="1" applyAlignment="1">
      <alignment horizontal="center" vertical="center" wrapText="1"/>
    </xf>
    <xf numFmtId="1" fontId="7" fillId="0" borderId="378" xfId="0" applyNumberFormat="1" applyFont="1" applyBorder="1" applyAlignment="1">
      <alignment horizontal="center" vertical="center" wrapText="1"/>
    </xf>
    <xf numFmtId="164" fontId="7" fillId="0" borderId="352" xfId="2" applyNumberFormat="1" applyFont="1" applyBorder="1" applyAlignment="1" applyProtection="1">
      <alignment horizontal="center" vertical="center" wrapText="1"/>
    </xf>
    <xf numFmtId="164" fontId="7" fillId="0" borderId="356" xfId="2" applyNumberFormat="1" applyFont="1" applyBorder="1" applyAlignment="1" applyProtection="1">
      <alignment horizontal="center" vertical="center" wrapText="1"/>
    </xf>
    <xf numFmtId="164" fontId="7" fillId="0" borderId="354" xfId="2" applyNumberFormat="1" applyFont="1" applyBorder="1" applyAlignment="1" applyProtection="1">
      <alignment horizontal="center" vertical="center" wrapText="1"/>
    </xf>
    <xf numFmtId="164" fontId="7" fillId="0" borderId="354" xfId="3" applyNumberFormat="1" applyFont="1" applyBorder="1" applyAlignment="1">
      <alignment horizontal="center" vertical="center"/>
    </xf>
    <xf numFmtId="0" fontId="4" fillId="0" borderId="359" xfId="1" applyFont="1" applyBorder="1" applyAlignment="1">
      <alignment horizontal="left" vertical="center" wrapText="1"/>
    </xf>
    <xf numFmtId="164" fontId="7" fillId="0" borderId="366" xfId="2" applyNumberFormat="1" applyFont="1" applyBorder="1" applyAlignment="1" applyProtection="1">
      <alignment horizontal="center" vertical="center"/>
    </xf>
    <xf numFmtId="164" fontId="7" fillId="0" borderId="352" xfId="2" applyNumberFormat="1" applyFont="1" applyBorder="1" applyAlignment="1" applyProtection="1">
      <alignment horizontal="center" vertical="center"/>
    </xf>
    <xf numFmtId="164" fontId="7" fillId="0" borderId="356" xfId="2" applyNumberFormat="1" applyFont="1" applyBorder="1" applyAlignment="1" applyProtection="1">
      <alignment horizontal="center" vertical="center"/>
    </xf>
    <xf numFmtId="164" fontId="7" fillId="0" borderId="354" xfId="2" applyNumberFormat="1" applyFont="1" applyBorder="1" applyAlignment="1" applyProtection="1">
      <alignment horizontal="center" vertical="center"/>
    </xf>
    <xf numFmtId="164" fontId="7" fillId="0" borderId="357" xfId="2" applyNumberFormat="1" applyFont="1" applyBorder="1" applyAlignment="1" applyProtection="1">
      <alignment horizontal="center" vertical="center"/>
    </xf>
    <xf numFmtId="164" fontId="7" fillId="0" borderId="358" xfId="2" applyNumberFormat="1" applyFont="1" applyBorder="1" applyAlignment="1" applyProtection="1">
      <alignment horizontal="center" vertical="center"/>
    </xf>
    <xf numFmtId="164" fontId="7" fillId="0" borderId="352" xfId="3" applyNumberFormat="1" applyFont="1" applyBorder="1" applyAlignment="1">
      <alignment horizontal="center" vertical="center"/>
    </xf>
    <xf numFmtId="164" fontId="7" fillId="0" borderId="355" xfId="3" applyNumberFormat="1" applyFont="1" applyBorder="1" applyAlignment="1">
      <alignment horizontal="center" vertical="center"/>
    </xf>
    <xf numFmtId="0" fontId="4" fillId="0" borderId="352" xfId="1" applyFont="1" applyBorder="1" applyAlignment="1">
      <alignment horizontal="left" vertical="center" wrapText="1"/>
    </xf>
    <xf numFmtId="164" fontId="7" fillId="0" borderId="357" xfId="2" applyNumberFormat="1" applyFont="1" applyBorder="1" applyAlignment="1" applyProtection="1">
      <alignment horizontal="center" vertical="center" wrapText="1"/>
    </xf>
    <xf numFmtId="164" fontId="7" fillId="0" borderId="359" xfId="2" applyNumberFormat="1" applyFont="1" applyBorder="1" applyAlignment="1" applyProtection="1">
      <alignment horizontal="center" vertical="center" wrapText="1"/>
    </xf>
    <xf numFmtId="164" fontId="7" fillId="0" borderId="358" xfId="2" applyNumberFormat="1" applyFont="1" applyBorder="1" applyAlignment="1" applyProtection="1">
      <alignment horizontal="center" vertical="center" wrapText="1"/>
    </xf>
    <xf numFmtId="0" fontId="4" fillId="0" borderId="313" xfId="0" applyFont="1" applyBorder="1" applyAlignment="1">
      <alignment horizontal="left" vertical="center"/>
    </xf>
    <xf numFmtId="1" fontId="7" fillId="0" borderId="323" xfId="0" applyNumberFormat="1" applyFont="1" applyBorder="1" applyAlignment="1" applyProtection="1">
      <alignment horizontal="center" vertical="center" wrapText="1"/>
      <protection hidden="1"/>
    </xf>
    <xf numFmtId="1" fontId="7" fillId="0" borderId="309" xfId="0" applyNumberFormat="1" applyFont="1" applyBorder="1" applyAlignment="1">
      <alignment horizontal="center" vertical="center"/>
    </xf>
    <xf numFmtId="1" fontId="7" fillId="0" borderId="311" xfId="0" applyNumberFormat="1" applyFont="1" applyBorder="1" applyAlignment="1">
      <alignment horizontal="center" vertical="center"/>
    </xf>
    <xf numFmtId="0" fontId="4" fillId="3" borderId="313" xfId="0" applyFont="1" applyFill="1" applyBorder="1" applyAlignment="1">
      <alignment horizontal="left" vertical="center"/>
    </xf>
    <xf numFmtId="1" fontId="7" fillId="0" borderId="323" xfId="0" applyNumberFormat="1" applyFont="1" applyBorder="1" applyAlignment="1">
      <alignment horizontal="center" vertical="center"/>
    </xf>
    <xf numFmtId="1" fontId="7" fillId="0" borderId="309" xfId="0" applyNumberFormat="1" applyFont="1" applyBorder="1" applyAlignment="1">
      <alignment horizontal="center" vertical="center" wrapText="1"/>
    </xf>
    <xf numFmtId="1" fontId="7" fillId="0" borderId="311" xfId="0" applyNumberFormat="1" applyFont="1" applyBorder="1" applyAlignment="1">
      <alignment horizontal="center" vertical="center" wrapText="1"/>
    </xf>
    <xf numFmtId="0" fontId="7" fillId="3" borderId="315" xfId="0" applyFont="1" applyFill="1" applyBorder="1" applyAlignment="1">
      <alignment horizontal="center" vertical="center" wrapText="1"/>
    </xf>
    <xf numFmtId="0" fontId="7" fillId="0" borderId="309" xfId="0" applyFont="1" applyBorder="1" applyAlignment="1">
      <alignment horizontal="center" vertical="center" wrapText="1"/>
    </xf>
    <xf numFmtId="0" fontId="7" fillId="0" borderId="311" xfId="0" applyFont="1" applyBorder="1" applyAlignment="1">
      <alignment horizontal="center" vertical="center" wrapText="1"/>
    </xf>
    <xf numFmtId="0" fontId="7" fillId="0" borderId="313" xfId="0" applyFont="1" applyBorder="1" applyAlignment="1">
      <alignment horizontal="center" vertical="center" wrapText="1"/>
    </xf>
    <xf numFmtId="0" fontId="7" fillId="0" borderId="312" xfId="0" applyFont="1" applyBorder="1" applyAlignment="1">
      <alignment horizontal="center" vertical="center" wrapText="1"/>
    </xf>
    <xf numFmtId="0" fontId="7" fillId="0" borderId="324" xfId="0" applyFont="1" applyBorder="1" applyAlignment="1">
      <alignment horizontal="center" vertical="center" wrapText="1"/>
    </xf>
    <xf numFmtId="0" fontId="7" fillId="0" borderId="323" xfId="0" applyFont="1" applyBorder="1" applyAlignment="1">
      <alignment horizontal="center" vertical="center" wrapText="1"/>
    </xf>
    <xf numFmtId="0" fontId="7" fillId="3" borderId="323" xfId="0" applyFont="1" applyFill="1" applyBorder="1" applyAlignment="1">
      <alignment horizontal="center" vertical="center" wrapText="1"/>
    </xf>
    <xf numFmtId="0" fontId="7" fillId="3" borderId="309" xfId="0" applyFont="1" applyFill="1" applyBorder="1" applyAlignment="1">
      <alignment horizontal="center" vertical="center" wrapText="1"/>
    </xf>
    <xf numFmtId="0" fontId="7" fillId="3" borderId="311" xfId="0" applyFont="1" applyFill="1" applyBorder="1" applyAlignment="1">
      <alignment horizontal="center" vertical="center" wrapText="1"/>
    </xf>
    <xf numFmtId="0" fontId="7" fillId="3" borderId="313" xfId="0" applyFont="1" applyFill="1" applyBorder="1" applyAlignment="1">
      <alignment horizontal="center" vertical="center" wrapText="1"/>
    </xf>
    <xf numFmtId="0" fontId="7" fillId="3" borderId="319" xfId="0" applyFont="1" applyFill="1" applyBorder="1" applyAlignment="1">
      <alignment horizontal="center" vertical="center" wrapText="1"/>
    </xf>
    <xf numFmtId="1" fontId="7" fillId="0" borderId="323" xfId="0" applyNumberFormat="1" applyFont="1" applyBorder="1" applyAlignment="1">
      <alignment horizontal="left" vertical="center" wrapText="1"/>
    </xf>
    <xf numFmtId="0" fontId="7" fillId="0" borderId="315" xfId="0" applyFont="1" applyBorder="1" applyAlignment="1">
      <alignment horizontal="center" vertical="center"/>
    </xf>
    <xf numFmtId="1" fontId="7" fillId="3" borderId="323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314" xfId="0" applyNumberFormat="1" applyFont="1" applyFill="1" applyBorder="1" applyAlignment="1">
      <alignment horizontal="center" vertical="center" wrapText="1"/>
    </xf>
    <xf numFmtId="1" fontId="7" fillId="3" borderId="316" xfId="0" applyNumberFormat="1" applyFont="1" applyFill="1" applyBorder="1" applyAlignment="1">
      <alignment horizontal="center" vertical="center" wrapText="1"/>
    </xf>
    <xf numFmtId="1" fontId="7" fillId="3" borderId="315" xfId="0" applyNumberFormat="1" applyFont="1" applyFill="1" applyBorder="1" applyAlignment="1">
      <alignment horizontal="center" vertical="center" wrapText="1"/>
    </xf>
    <xf numFmtId="0" fontId="7" fillId="0" borderId="314" xfId="0" applyFont="1" applyBorder="1" applyAlignment="1">
      <alignment horizontal="center" vertical="center"/>
    </xf>
    <xf numFmtId="0" fontId="7" fillId="0" borderId="316" xfId="0" applyFont="1" applyBorder="1" applyAlignment="1">
      <alignment horizontal="center" vertical="center"/>
    </xf>
    <xf numFmtId="0" fontId="7" fillId="0" borderId="309" xfId="0" applyFont="1" applyBorder="1" applyAlignment="1">
      <alignment horizontal="center" vertical="center"/>
    </xf>
    <xf numFmtId="0" fontId="7" fillId="0" borderId="313" xfId="0" applyFont="1" applyBorder="1" applyAlignment="1">
      <alignment horizontal="center" vertical="center"/>
    </xf>
    <xf numFmtId="0" fontId="7" fillId="0" borderId="311" xfId="0" applyFont="1" applyBorder="1" applyAlignment="1">
      <alignment horizontal="center" vertical="center"/>
    </xf>
    <xf numFmtId="1" fontId="7" fillId="0" borderId="314" xfId="0" applyNumberFormat="1" applyFont="1" applyBorder="1" applyAlignment="1">
      <alignment horizontal="center" vertical="center"/>
    </xf>
    <xf numFmtId="1" fontId="7" fillId="0" borderId="315" xfId="0" applyNumberFormat="1" applyFont="1" applyBorder="1" applyAlignment="1">
      <alignment horizontal="center" vertical="center"/>
    </xf>
    <xf numFmtId="1" fontId="7" fillId="0" borderId="323" xfId="0" applyNumberFormat="1" applyFont="1" applyBorder="1" applyAlignment="1">
      <alignment horizontal="center" vertical="center" wrapText="1"/>
    </xf>
    <xf numFmtId="1" fontId="7" fillId="3" borderId="309" xfId="0" applyNumberFormat="1" applyFont="1" applyFill="1" applyBorder="1" applyAlignment="1">
      <alignment horizontal="center" vertical="center" wrapText="1"/>
    </xf>
    <xf numFmtId="1" fontId="7" fillId="3" borderId="313" xfId="0" applyNumberFormat="1" applyFont="1" applyFill="1" applyBorder="1" applyAlignment="1">
      <alignment horizontal="center" vertical="center" wrapText="1"/>
    </xf>
    <xf numFmtId="1" fontId="7" fillId="3" borderId="311" xfId="0" applyNumberFormat="1" applyFont="1" applyFill="1" applyBorder="1" applyAlignment="1">
      <alignment horizontal="center" vertical="center" wrapText="1"/>
    </xf>
    <xf numFmtId="1" fontId="7" fillId="0" borderId="322" xfId="0" applyNumberFormat="1" applyFont="1" applyBorder="1" applyAlignment="1">
      <alignment horizontal="center" vertical="center" wrapText="1"/>
    </xf>
    <xf numFmtId="1" fontId="7" fillId="0" borderId="315" xfId="0" applyNumberFormat="1" applyFont="1" applyBorder="1" applyAlignment="1">
      <alignment horizontal="center" vertical="center" wrapText="1"/>
    </xf>
    <xf numFmtId="1" fontId="7" fillId="0" borderId="314" xfId="0" applyNumberFormat="1" applyFont="1" applyBorder="1" applyAlignment="1">
      <alignment horizontal="center" vertical="center" wrapText="1"/>
    </xf>
    <xf numFmtId="1" fontId="7" fillId="0" borderId="316" xfId="0" applyNumberFormat="1" applyFont="1" applyBorder="1" applyAlignment="1">
      <alignment horizontal="center" vertical="center" wrapText="1"/>
    </xf>
    <xf numFmtId="1" fontId="7" fillId="0" borderId="312" xfId="0" applyNumberFormat="1" applyFont="1" applyBorder="1" applyAlignment="1">
      <alignment horizontal="center" vertical="center" wrapText="1"/>
    </xf>
    <xf numFmtId="1" fontId="7" fillId="0" borderId="324" xfId="0" applyNumberFormat="1" applyFont="1" applyBorder="1" applyAlignment="1">
      <alignment horizontal="center" vertical="center" wrapText="1"/>
    </xf>
    <xf numFmtId="1" fontId="7" fillId="0" borderId="319" xfId="0" applyNumberFormat="1" applyFont="1" applyBorder="1" applyAlignment="1">
      <alignment horizontal="center" vertical="center" wrapText="1"/>
    </xf>
    <xf numFmtId="1" fontId="7" fillId="0" borderId="312" xfId="0" applyNumberFormat="1" applyFont="1" applyBorder="1" applyAlignment="1">
      <alignment horizontal="center" vertical="center"/>
    </xf>
    <xf numFmtId="1" fontId="7" fillId="0" borderId="321" xfId="0" applyNumberFormat="1" applyFont="1" applyBorder="1" applyAlignment="1">
      <alignment horizontal="center" vertical="center" wrapText="1"/>
    </xf>
    <xf numFmtId="1" fontId="7" fillId="0" borderId="325" xfId="0" applyNumberFormat="1" applyFont="1" applyBorder="1" applyAlignment="1">
      <alignment horizontal="center" vertical="center" wrapText="1"/>
    </xf>
    <xf numFmtId="0" fontId="7" fillId="0" borderId="315" xfId="0" applyFont="1" applyBorder="1" applyAlignment="1">
      <alignment horizontal="center" vertical="center" wrapText="1"/>
    </xf>
    <xf numFmtId="0" fontId="4" fillId="0" borderId="316" xfId="6" applyFont="1" applyBorder="1" applyAlignment="1" applyProtection="1">
      <alignment horizontal="left" vertical="center"/>
    </xf>
    <xf numFmtId="1" fontId="7" fillId="0" borderId="320" xfId="0" applyNumberFormat="1" applyFont="1" applyBorder="1" applyAlignment="1">
      <alignment horizontal="center" vertical="center" wrapText="1"/>
    </xf>
    <xf numFmtId="1" fontId="7" fillId="0" borderId="316" xfId="0" applyNumberFormat="1" applyFont="1" applyBorder="1" applyAlignment="1">
      <alignment horizontal="center" vertical="center"/>
    </xf>
    <xf numFmtId="1" fontId="7" fillId="0" borderId="317" xfId="0" applyNumberFormat="1" applyFont="1" applyBorder="1" applyAlignment="1">
      <alignment horizontal="center" vertical="center" wrapText="1"/>
    </xf>
    <xf numFmtId="1" fontId="7" fillId="0" borderId="318" xfId="0" applyNumberFormat="1" applyFont="1" applyBorder="1" applyAlignment="1">
      <alignment horizontal="center" vertical="center" wrapText="1"/>
    </xf>
    <xf numFmtId="164" fontId="7" fillId="0" borderId="285" xfId="2" applyNumberFormat="1" applyFont="1" applyBorder="1" applyAlignment="1" applyProtection="1">
      <alignment horizontal="center" vertical="center" wrapText="1"/>
    </xf>
    <xf numFmtId="164" fontId="7" fillId="0" borderId="286" xfId="2" applyNumberFormat="1" applyFont="1" applyBorder="1" applyAlignment="1" applyProtection="1">
      <alignment horizontal="center" vertical="center" wrapText="1"/>
    </xf>
    <xf numFmtId="164" fontId="7" fillId="0" borderId="288" xfId="2" applyNumberFormat="1" applyFont="1" applyBorder="1" applyAlignment="1" applyProtection="1">
      <alignment horizontal="center" vertical="center" wrapText="1"/>
    </xf>
    <xf numFmtId="164" fontId="7" fillId="0" borderId="288" xfId="3" applyNumberFormat="1" applyFont="1" applyBorder="1" applyAlignment="1">
      <alignment horizontal="center" vertical="center"/>
    </xf>
    <xf numFmtId="1" fontId="7" fillId="0" borderId="285" xfId="0" applyNumberFormat="1" applyFont="1" applyBorder="1" applyAlignment="1">
      <alignment horizontal="center" vertical="center"/>
    </xf>
    <xf numFmtId="1" fontId="7" fillId="0" borderId="286" xfId="0" applyNumberFormat="1" applyFont="1" applyBorder="1" applyAlignment="1">
      <alignment horizontal="center" vertical="center"/>
    </xf>
    <xf numFmtId="1" fontId="7" fillId="0" borderId="288" xfId="0" applyNumberFormat="1" applyFont="1" applyBorder="1" applyAlignment="1">
      <alignment horizontal="center" vertical="center"/>
    </xf>
    <xf numFmtId="1" fontId="7" fillId="0" borderId="285" xfId="0" applyNumberFormat="1" applyFont="1" applyBorder="1" applyAlignment="1">
      <alignment horizontal="center" vertical="center" wrapText="1"/>
    </xf>
    <xf numFmtId="1" fontId="7" fillId="0" borderId="286" xfId="0" applyNumberFormat="1" applyFont="1" applyBorder="1" applyAlignment="1">
      <alignment horizontal="center" vertical="center" wrapText="1"/>
    </xf>
    <xf numFmtId="1" fontId="7" fillId="0" borderId="288" xfId="0" applyNumberFormat="1" applyFont="1" applyBorder="1" applyAlignment="1">
      <alignment horizontal="center" vertical="center" wrapText="1"/>
    </xf>
    <xf numFmtId="1" fontId="7" fillId="0" borderId="308" xfId="0" applyNumberFormat="1" applyFont="1" applyBorder="1" applyAlignment="1">
      <alignment horizontal="center" vertical="center" wrapText="1"/>
    </xf>
    <xf numFmtId="1" fontId="7" fillId="0" borderId="303" xfId="0" applyNumberFormat="1" applyFont="1" applyBorder="1" applyAlignment="1">
      <alignment horizontal="center" vertical="center" wrapText="1"/>
    </xf>
    <xf numFmtId="1" fontId="7" fillId="0" borderId="304" xfId="0" applyNumberFormat="1" applyFont="1" applyBorder="1" applyAlignment="1">
      <alignment horizontal="center" vertical="center" wrapText="1"/>
    </xf>
    <xf numFmtId="1" fontId="7" fillId="0" borderId="301" xfId="0" applyNumberFormat="1" applyFont="1" applyBorder="1" applyAlignment="1">
      <alignment horizontal="center" vertical="center" wrapText="1"/>
    </xf>
    <xf numFmtId="0" fontId="4" fillId="0" borderId="303" xfId="1" applyFont="1" applyBorder="1" applyAlignment="1">
      <alignment horizontal="left" vertical="center" wrapText="1"/>
    </xf>
    <xf numFmtId="1" fontId="7" fillId="0" borderId="302" xfId="0" applyNumberFormat="1" applyFont="1" applyBorder="1" applyAlignment="1">
      <alignment horizontal="center" vertical="center" wrapText="1"/>
    </xf>
    <xf numFmtId="164" fontId="7" fillId="0" borderId="301" xfId="2" applyNumberFormat="1" applyFont="1" applyBorder="1" applyAlignment="1" applyProtection="1">
      <alignment horizontal="center" vertical="center"/>
    </xf>
    <xf numFmtId="164" fontId="7" fillId="0" borderId="285" xfId="2" applyNumberFormat="1" applyFont="1" applyBorder="1" applyAlignment="1" applyProtection="1">
      <alignment horizontal="center" vertical="center"/>
    </xf>
    <xf numFmtId="164" fontId="7" fillId="0" borderId="286" xfId="2" applyNumberFormat="1" applyFont="1" applyBorder="1" applyAlignment="1" applyProtection="1">
      <alignment horizontal="center" vertical="center"/>
    </xf>
    <xf numFmtId="164" fontId="7" fillId="0" borderId="288" xfId="2" applyNumberFormat="1" applyFont="1" applyBorder="1" applyAlignment="1" applyProtection="1">
      <alignment horizontal="center" vertical="center"/>
    </xf>
    <xf numFmtId="164" fontId="7" fillId="0" borderId="302" xfId="2" applyNumberFormat="1" applyFont="1" applyBorder="1" applyAlignment="1" applyProtection="1">
      <alignment horizontal="center" vertical="center"/>
    </xf>
    <xf numFmtId="164" fontId="7" fillId="0" borderId="304" xfId="2" applyNumberFormat="1" applyFont="1" applyBorder="1" applyAlignment="1" applyProtection="1">
      <alignment horizontal="center" vertical="center"/>
    </xf>
    <xf numFmtId="164" fontId="7" fillId="0" borderId="285" xfId="3" applyNumberFormat="1" applyFont="1" applyBorder="1" applyAlignment="1">
      <alignment horizontal="center" vertical="center"/>
    </xf>
    <xf numFmtId="164" fontId="7" fillId="0" borderId="287" xfId="3" applyNumberFormat="1" applyFont="1" applyBorder="1" applyAlignment="1">
      <alignment horizontal="center" vertical="center"/>
    </xf>
    <xf numFmtId="1" fontId="7" fillId="0" borderId="307" xfId="0" applyNumberFormat="1" applyFont="1" applyBorder="1" applyAlignment="1">
      <alignment horizontal="center" vertical="center" wrapText="1"/>
    </xf>
    <xf numFmtId="0" fontId="7" fillId="0" borderId="304" xfId="0" applyFont="1" applyBorder="1" applyAlignment="1">
      <alignment horizontal="center" vertical="center" wrapText="1"/>
    </xf>
    <xf numFmtId="0" fontId="4" fillId="0" borderId="285" xfId="1" applyFont="1" applyBorder="1" applyAlignment="1">
      <alignment horizontal="left" vertical="center" wrapText="1"/>
    </xf>
    <xf numFmtId="0" fontId="4" fillId="0" borderId="286" xfId="1" applyFont="1" applyBorder="1" applyAlignment="1">
      <alignment horizontal="left" vertical="center" wrapText="1"/>
    </xf>
    <xf numFmtId="164" fontId="7" fillId="0" borderId="302" xfId="2" applyNumberFormat="1" applyFont="1" applyBorder="1" applyAlignment="1" applyProtection="1">
      <alignment horizontal="center" vertical="center" wrapText="1"/>
    </xf>
    <xf numFmtId="164" fontId="7" fillId="0" borderId="303" xfId="2" applyNumberFormat="1" applyFont="1" applyBorder="1" applyAlignment="1" applyProtection="1">
      <alignment horizontal="center" vertical="center" wrapText="1"/>
    </xf>
    <xf numFmtId="164" fontId="7" fillId="0" borderId="304" xfId="2" applyNumberFormat="1" applyFont="1" applyBorder="1" applyAlignment="1" applyProtection="1">
      <alignment horizontal="center" vertical="center" wrapText="1"/>
    </xf>
    <xf numFmtId="164" fontId="7" fillId="0" borderId="305" xfId="3" applyNumberFormat="1" applyFont="1" applyBorder="1" applyAlignment="1">
      <alignment horizontal="center" vertical="center"/>
    </xf>
    <xf numFmtId="164" fontId="7" fillId="0" borderId="306" xfId="3" applyNumberFormat="1" applyFont="1" applyBorder="1" applyAlignment="1">
      <alignment horizontal="center" vertical="center"/>
    </xf>
    <xf numFmtId="0" fontId="4" fillId="0" borderId="443" xfId="0" applyFont="1" applyBorder="1" applyAlignment="1">
      <alignment horizontal="left" vertical="center"/>
    </xf>
    <xf numFmtId="1" fontId="7" fillId="0" borderId="453" xfId="0" applyNumberFormat="1" applyFont="1" applyBorder="1" applyAlignment="1" applyProtection="1">
      <alignment horizontal="center" vertical="center" wrapText="1"/>
      <protection hidden="1"/>
    </xf>
    <xf numFmtId="1" fontId="7" fillId="0" borderId="439" xfId="0" applyNumberFormat="1" applyFont="1" applyBorder="1" applyAlignment="1">
      <alignment horizontal="center" vertical="center"/>
    </xf>
    <xf numFmtId="1" fontId="7" fillId="0" borderId="443" xfId="0" applyNumberFormat="1" applyFont="1" applyBorder="1" applyAlignment="1">
      <alignment horizontal="center" vertical="center"/>
    </xf>
    <xf numFmtId="1" fontId="7" fillId="0" borderId="441" xfId="0" applyNumberFormat="1" applyFont="1" applyBorder="1" applyAlignment="1">
      <alignment horizontal="center" vertical="center"/>
    </xf>
    <xf numFmtId="0" fontId="4" fillId="3" borderId="443" xfId="0" applyFont="1" applyFill="1" applyBorder="1" applyAlignment="1">
      <alignment horizontal="left" vertical="center"/>
    </xf>
    <xf numFmtId="1" fontId="7" fillId="0" borderId="453" xfId="0" applyNumberFormat="1" applyFont="1" applyBorder="1" applyAlignment="1">
      <alignment horizontal="center" vertical="center"/>
    </xf>
    <xf numFmtId="1" fontId="7" fillId="0" borderId="439" xfId="0" applyNumberFormat="1" applyFont="1" applyBorder="1" applyAlignment="1">
      <alignment horizontal="center" vertical="center" wrapText="1"/>
    </xf>
    <xf numFmtId="1" fontId="7" fillId="0" borderId="441" xfId="0" applyNumberFormat="1" applyFont="1" applyBorder="1" applyAlignment="1">
      <alignment horizontal="center" vertical="center" wrapText="1"/>
    </xf>
    <xf numFmtId="0" fontId="7" fillId="3" borderId="445" xfId="0" applyFont="1" applyFill="1" applyBorder="1" applyAlignment="1">
      <alignment horizontal="center" vertical="center" wrapText="1"/>
    </xf>
    <xf numFmtId="0" fontId="7" fillId="0" borderId="439" xfId="0" applyFont="1" applyBorder="1" applyAlignment="1">
      <alignment horizontal="center" vertical="center" wrapText="1"/>
    </xf>
    <xf numFmtId="0" fontId="7" fillId="0" borderId="441" xfId="0" applyFont="1" applyBorder="1" applyAlignment="1">
      <alignment horizontal="center" vertical="center" wrapText="1"/>
    </xf>
    <xf numFmtId="0" fontId="7" fillId="0" borderId="443" xfId="0" applyFont="1" applyBorder="1" applyAlignment="1">
      <alignment horizontal="center" vertical="center" wrapText="1"/>
    </xf>
    <xf numFmtId="0" fontId="7" fillId="0" borderId="442" xfId="0" applyFont="1" applyBorder="1" applyAlignment="1">
      <alignment horizontal="center" vertical="center" wrapText="1"/>
    </xf>
    <xf numFmtId="0" fontId="7" fillId="0" borderId="454" xfId="0" applyFont="1" applyBorder="1" applyAlignment="1">
      <alignment horizontal="center" vertical="center" wrapText="1"/>
    </xf>
    <xf numFmtId="0" fontId="7" fillId="0" borderId="453" xfId="0" applyFont="1" applyBorder="1" applyAlignment="1">
      <alignment horizontal="center" vertical="center" wrapText="1"/>
    </xf>
    <xf numFmtId="0" fontId="7" fillId="3" borderId="453" xfId="0" applyFont="1" applyFill="1" applyBorder="1" applyAlignment="1">
      <alignment horizontal="center" vertical="center" wrapText="1"/>
    </xf>
    <xf numFmtId="0" fontId="7" fillId="3" borderId="439" xfId="0" applyFont="1" applyFill="1" applyBorder="1" applyAlignment="1">
      <alignment horizontal="center" vertical="center" wrapText="1"/>
    </xf>
    <xf numFmtId="0" fontId="7" fillId="3" borderId="441" xfId="0" applyFont="1" applyFill="1" applyBorder="1" applyAlignment="1">
      <alignment horizontal="center" vertical="center" wrapText="1"/>
    </xf>
    <xf numFmtId="0" fontId="7" fillId="3" borderId="443" xfId="0" applyFont="1" applyFill="1" applyBorder="1" applyAlignment="1">
      <alignment horizontal="center" vertical="center" wrapText="1"/>
    </xf>
    <xf numFmtId="0" fontId="7" fillId="3" borderId="449" xfId="0" applyFont="1" applyFill="1" applyBorder="1" applyAlignment="1">
      <alignment horizontal="center" vertical="center" wrapText="1"/>
    </xf>
    <xf numFmtId="1" fontId="7" fillId="0" borderId="453" xfId="0" applyNumberFormat="1" applyFont="1" applyBorder="1" applyAlignment="1">
      <alignment horizontal="left" vertical="center" wrapText="1"/>
    </xf>
    <xf numFmtId="0" fontId="7" fillId="0" borderId="445" xfId="0" applyFont="1" applyBorder="1" applyAlignment="1">
      <alignment horizontal="center" vertical="center"/>
    </xf>
    <xf numFmtId="1" fontId="7" fillId="3" borderId="453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444" xfId="0" applyNumberFormat="1" applyFont="1" applyFill="1" applyBorder="1" applyAlignment="1">
      <alignment horizontal="center" vertical="center" wrapText="1"/>
    </xf>
    <xf numFmtId="1" fontId="7" fillId="3" borderId="446" xfId="0" applyNumberFormat="1" applyFont="1" applyFill="1" applyBorder="1" applyAlignment="1">
      <alignment horizontal="center" vertical="center" wrapText="1"/>
    </xf>
    <xf numFmtId="1" fontId="7" fillId="3" borderId="445" xfId="0" applyNumberFormat="1" applyFont="1" applyFill="1" applyBorder="1" applyAlignment="1">
      <alignment horizontal="center" vertical="center" wrapText="1"/>
    </xf>
    <xf numFmtId="0" fontId="7" fillId="0" borderId="444" xfId="0" applyFont="1" applyBorder="1" applyAlignment="1">
      <alignment horizontal="center" vertical="center"/>
    </xf>
    <xf numFmtId="0" fontId="7" fillId="0" borderId="446" xfId="0" applyFont="1" applyBorder="1" applyAlignment="1">
      <alignment horizontal="center" vertical="center"/>
    </xf>
    <xf numFmtId="0" fontId="7" fillId="0" borderId="439" xfId="0" applyFont="1" applyBorder="1" applyAlignment="1">
      <alignment horizontal="center" vertical="center"/>
    </xf>
    <xf numFmtId="0" fontId="7" fillId="0" borderId="443" xfId="0" applyFont="1" applyBorder="1" applyAlignment="1">
      <alignment horizontal="center" vertical="center"/>
    </xf>
    <xf numFmtId="0" fontId="7" fillId="0" borderId="441" xfId="0" applyFont="1" applyBorder="1" applyAlignment="1">
      <alignment horizontal="center" vertical="center"/>
    </xf>
    <xf numFmtId="1" fontId="7" fillId="0" borderId="444" xfId="0" applyNumberFormat="1" applyFont="1" applyBorder="1" applyAlignment="1">
      <alignment horizontal="center" vertical="center"/>
    </xf>
    <xf numFmtId="1" fontId="7" fillId="0" borderId="445" xfId="0" applyNumberFormat="1" applyFont="1" applyBorder="1" applyAlignment="1">
      <alignment horizontal="center" vertical="center"/>
    </xf>
    <xf numFmtId="1" fontId="7" fillId="0" borderId="453" xfId="0" applyNumberFormat="1" applyFont="1" applyBorder="1" applyAlignment="1">
      <alignment horizontal="center" vertical="center" wrapText="1"/>
    </xf>
    <xf numFmtId="1" fontId="7" fillId="3" borderId="439" xfId="0" applyNumberFormat="1" applyFont="1" applyFill="1" applyBorder="1" applyAlignment="1">
      <alignment horizontal="center" vertical="center" wrapText="1"/>
    </xf>
    <xf numFmtId="1" fontId="7" fillId="3" borderId="443" xfId="0" applyNumberFormat="1" applyFont="1" applyFill="1" applyBorder="1" applyAlignment="1">
      <alignment horizontal="center" vertical="center" wrapText="1"/>
    </xf>
    <xf numFmtId="1" fontId="7" fillId="3" borderId="441" xfId="0" applyNumberFormat="1" applyFont="1" applyFill="1" applyBorder="1" applyAlignment="1">
      <alignment horizontal="center" vertical="center" wrapText="1"/>
    </xf>
    <xf numFmtId="1" fontId="7" fillId="0" borderId="443" xfId="0" applyNumberFormat="1" applyFont="1" applyBorder="1" applyAlignment="1">
      <alignment horizontal="center" vertical="center" wrapText="1"/>
    </xf>
    <xf numFmtId="1" fontId="7" fillId="0" borderId="452" xfId="0" applyNumberFormat="1" applyFont="1" applyBorder="1" applyAlignment="1">
      <alignment horizontal="center" vertical="center" wrapText="1"/>
    </xf>
    <xf numFmtId="1" fontId="7" fillId="0" borderId="445" xfId="0" applyNumberFormat="1" applyFont="1" applyBorder="1" applyAlignment="1">
      <alignment horizontal="center" vertical="center" wrapText="1"/>
    </xf>
    <xf numFmtId="1" fontId="7" fillId="0" borderId="444" xfId="0" applyNumberFormat="1" applyFont="1" applyBorder="1" applyAlignment="1">
      <alignment horizontal="center" vertical="center" wrapText="1"/>
    </xf>
    <xf numFmtId="1" fontId="7" fillId="0" borderId="446" xfId="0" applyNumberFormat="1" applyFont="1" applyBorder="1" applyAlignment="1">
      <alignment horizontal="center" vertical="center" wrapText="1"/>
    </xf>
    <xf numFmtId="1" fontId="7" fillId="0" borderId="442" xfId="0" applyNumberFormat="1" applyFont="1" applyBorder="1" applyAlignment="1">
      <alignment horizontal="center" vertical="center" wrapText="1"/>
    </xf>
    <xf numFmtId="1" fontId="7" fillId="0" borderId="454" xfId="0" applyNumberFormat="1" applyFont="1" applyBorder="1" applyAlignment="1">
      <alignment horizontal="center" vertical="center" wrapText="1"/>
    </xf>
    <xf numFmtId="1" fontId="7" fillId="0" borderId="449" xfId="0" applyNumberFormat="1" applyFont="1" applyBorder="1" applyAlignment="1">
      <alignment horizontal="center" vertical="center" wrapText="1"/>
    </xf>
    <xf numFmtId="1" fontId="7" fillId="0" borderId="442" xfId="0" applyNumberFormat="1" applyFont="1" applyBorder="1" applyAlignment="1">
      <alignment horizontal="center" vertical="center"/>
    </xf>
    <xf numFmtId="1" fontId="7" fillId="0" borderId="451" xfId="0" applyNumberFormat="1" applyFont="1" applyBorder="1" applyAlignment="1">
      <alignment horizontal="center" vertical="center" wrapText="1"/>
    </xf>
    <xf numFmtId="1" fontId="7" fillId="0" borderId="455" xfId="0" applyNumberFormat="1" applyFont="1" applyBorder="1" applyAlignment="1">
      <alignment horizontal="center" vertical="center" wrapText="1"/>
    </xf>
    <xf numFmtId="0" fontId="7" fillId="0" borderId="445" xfId="0" applyFont="1" applyBorder="1" applyAlignment="1">
      <alignment horizontal="center" vertical="center" wrapText="1"/>
    </xf>
    <xf numFmtId="0" fontId="4" fillId="0" borderId="446" xfId="6" applyFont="1" applyBorder="1" applyAlignment="1" applyProtection="1">
      <alignment horizontal="left" vertical="center"/>
    </xf>
    <xf numFmtId="1" fontId="7" fillId="0" borderId="450" xfId="0" applyNumberFormat="1" applyFont="1" applyBorder="1" applyAlignment="1">
      <alignment horizontal="center" vertical="center" wrapText="1"/>
    </xf>
    <xf numFmtId="0" fontId="4" fillId="0" borderId="443" xfId="1" applyFont="1" applyBorder="1" applyAlignment="1">
      <alignment horizontal="left" vertical="center" wrapText="1"/>
    </xf>
    <xf numFmtId="1" fontId="7" fillId="0" borderId="446" xfId="0" applyNumberFormat="1" applyFont="1" applyBorder="1" applyAlignment="1">
      <alignment horizontal="center" vertical="center"/>
    </xf>
    <xf numFmtId="1" fontId="7" fillId="0" borderId="447" xfId="0" applyNumberFormat="1" applyFont="1" applyBorder="1" applyAlignment="1">
      <alignment horizontal="center" vertical="center" wrapText="1"/>
    </xf>
    <xf numFmtId="1" fontId="7" fillId="0" borderId="448" xfId="0" applyNumberFormat="1" applyFont="1" applyBorder="1" applyAlignment="1">
      <alignment horizontal="center" vertical="center" wrapText="1"/>
    </xf>
    <xf numFmtId="164" fontId="7" fillId="0" borderId="428" xfId="2" applyNumberFormat="1" applyFont="1" applyBorder="1" applyAlignment="1" applyProtection="1">
      <alignment horizontal="center" vertical="center" wrapText="1"/>
    </xf>
    <xf numFmtId="164" fontId="7" fillId="0" borderId="432" xfId="2" applyNumberFormat="1" applyFont="1" applyBorder="1" applyAlignment="1" applyProtection="1">
      <alignment horizontal="center" vertical="center" wrapText="1"/>
    </xf>
    <xf numFmtId="164" fontId="7" fillId="0" borderId="430" xfId="2" applyNumberFormat="1" applyFont="1" applyBorder="1" applyAlignment="1" applyProtection="1">
      <alignment horizontal="center" vertical="center" wrapText="1"/>
    </xf>
    <xf numFmtId="164" fontId="7" fillId="0" borderId="430" xfId="3" applyNumberFormat="1" applyFont="1" applyBorder="1" applyAlignment="1">
      <alignment horizontal="center" vertical="center"/>
    </xf>
    <xf numFmtId="1" fontId="7" fillId="0" borderId="428" xfId="0" applyNumberFormat="1" applyFont="1" applyBorder="1" applyAlignment="1">
      <alignment horizontal="center" vertical="center"/>
    </xf>
    <xf numFmtId="1" fontId="7" fillId="0" borderId="432" xfId="0" applyNumberFormat="1" applyFont="1" applyBorder="1" applyAlignment="1">
      <alignment horizontal="center" vertical="center"/>
    </xf>
    <xf numFmtId="1" fontId="7" fillId="0" borderId="430" xfId="0" applyNumberFormat="1" applyFont="1" applyBorder="1" applyAlignment="1">
      <alignment horizontal="center" vertical="center"/>
    </xf>
    <xf numFmtId="1" fontId="7" fillId="0" borderId="428" xfId="0" applyNumberFormat="1" applyFont="1" applyBorder="1" applyAlignment="1">
      <alignment horizontal="center" vertical="center" wrapText="1"/>
    </xf>
    <xf numFmtId="1" fontId="7" fillId="0" borderId="432" xfId="0" applyNumberFormat="1" applyFont="1" applyBorder="1" applyAlignment="1">
      <alignment horizontal="center" vertical="center" wrapText="1"/>
    </xf>
    <xf numFmtId="1" fontId="7" fillId="0" borderId="430" xfId="0" applyNumberFormat="1" applyFont="1" applyBorder="1" applyAlignment="1">
      <alignment horizontal="center" vertical="center" wrapText="1"/>
    </xf>
    <xf numFmtId="1" fontId="7" fillId="0" borderId="436" xfId="0" applyNumberFormat="1" applyFont="1" applyBorder="1" applyAlignment="1">
      <alignment horizontal="center" vertical="center" wrapText="1"/>
    </xf>
    <xf numFmtId="1" fontId="7" fillId="0" borderId="435" xfId="0" applyNumberFormat="1" applyFont="1" applyBorder="1" applyAlignment="1">
      <alignment horizontal="center" vertical="center" wrapText="1"/>
    </xf>
    <xf numFmtId="1" fontId="7" fillId="0" borderId="434" xfId="0" applyNumberFormat="1" applyFont="1" applyBorder="1" applyAlignment="1">
      <alignment horizontal="center" vertical="center" wrapText="1"/>
    </xf>
    <xf numFmtId="1" fontId="7" fillId="0" borderId="437" xfId="0" applyNumberFormat="1" applyFont="1" applyBorder="1" applyAlignment="1">
      <alignment horizontal="center" vertical="center" wrapText="1"/>
    </xf>
    <xf numFmtId="0" fontId="4" fillId="0" borderId="435" xfId="1" applyFont="1" applyBorder="1" applyAlignment="1">
      <alignment horizontal="left" vertical="center" wrapText="1"/>
    </xf>
    <xf numFmtId="1" fontId="7" fillId="0" borderId="433" xfId="0" applyNumberFormat="1" applyFont="1" applyBorder="1" applyAlignment="1">
      <alignment horizontal="center" vertical="center" wrapText="1"/>
    </xf>
    <xf numFmtId="164" fontId="7" fillId="0" borderId="437" xfId="2" applyNumberFormat="1" applyFont="1" applyBorder="1" applyAlignment="1" applyProtection="1">
      <alignment horizontal="center" vertical="center"/>
    </xf>
    <xf numFmtId="164" fontId="7" fillId="0" borderId="428" xfId="2" applyNumberFormat="1" applyFont="1" applyBorder="1" applyAlignment="1" applyProtection="1">
      <alignment horizontal="center" vertical="center"/>
    </xf>
    <xf numFmtId="164" fontId="7" fillId="0" borderId="432" xfId="2" applyNumberFormat="1" applyFont="1" applyBorder="1" applyAlignment="1" applyProtection="1">
      <alignment horizontal="center" vertical="center"/>
    </xf>
    <xf numFmtId="164" fontId="7" fillId="0" borderId="430" xfId="2" applyNumberFormat="1" applyFont="1" applyBorder="1" applyAlignment="1" applyProtection="1">
      <alignment horizontal="center" vertical="center"/>
    </xf>
    <xf numFmtId="164" fontId="7" fillId="0" borderId="433" xfId="2" applyNumberFormat="1" applyFont="1" applyBorder="1" applyAlignment="1" applyProtection="1">
      <alignment horizontal="center" vertical="center"/>
    </xf>
    <xf numFmtId="164" fontId="7" fillId="0" borderId="434" xfId="2" applyNumberFormat="1" applyFont="1" applyBorder="1" applyAlignment="1" applyProtection="1">
      <alignment horizontal="center" vertical="center"/>
    </xf>
    <xf numFmtId="164" fontId="7" fillId="0" borderId="428" xfId="3" applyNumberFormat="1" applyFont="1" applyBorder="1" applyAlignment="1">
      <alignment horizontal="center" vertical="center"/>
    </xf>
    <xf numFmtId="164" fontId="7" fillId="0" borderId="431" xfId="3" applyNumberFormat="1" applyFont="1" applyBorder="1" applyAlignment="1">
      <alignment horizontal="center" vertical="center"/>
    </xf>
    <xf numFmtId="1" fontId="7" fillId="0" borderId="438" xfId="0" applyNumberFormat="1" applyFont="1" applyBorder="1" applyAlignment="1">
      <alignment horizontal="center" vertical="center" wrapText="1"/>
    </xf>
    <xf numFmtId="0" fontId="7" fillId="0" borderId="434" xfId="0" applyFont="1" applyBorder="1" applyAlignment="1">
      <alignment horizontal="center" vertical="center" wrapText="1"/>
    </xf>
    <xf numFmtId="0" fontId="4" fillId="0" borderId="428" xfId="1" applyFont="1" applyBorder="1" applyAlignment="1">
      <alignment horizontal="left" vertical="center" wrapText="1"/>
    </xf>
    <xf numFmtId="0" fontId="4" fillId="0" borderId="432" xfId="1" applyFont="1" applyBorder="1" applyAlignment="1">
      <alignment horizontal="left" vertical="center" wrapText="1"/>
    </xf>
    <xf numFmtId="164" fontId="7" fillId="0" borderId="433" xfId="2" applyNumberFormat="1" applyFont="1" applyBorder="1" applyAlignment="1" applyProtection="1">
      <alignment horizontal="center" vertical="center" wrapText="1"/>
    </xf>
    <xf numFmtId="164" fontId="7" fillId="0" borderId="435" xfId="2" applyNumberFormat="1" applyFont="1" applyBorder="1" applyAlignment="1" applyProtection="1">
      <alignment horizontal="center" vertical="center" wrapText="1"/>
    </xf>
    <xf numFmtId="164" fontId="7" fillId="0" borderId="434" xfId="2" applyNumberFormat="1" applyFont="1" applyBorder="1" applyAlignment="1" applyProtection="1">
      <alignment horizontal="center" vertical="center" wrapText="1"/>
    </xf>
    <xf numFmtId="0" fontId="4" fillId="0" borderId="409" xfId="0" applyFont="1" applyBorder="1" applyAlignment="1">
      <alignment horizontal="left" vertical="center"/>
    </xf>
    <xf numFmtId="1" fontId="7" fillId="0" borderId="405" xfId="0" applyNumberFormat="1" applyFont="1" applyBorder="1" applyAlignment="1">
      <alignment horizontal="center" vertical="center"/>
    </xf>
    <xf numFmtId="1" fontId="7" fillId="0" borderId="409" xfId="0" applyNumberFormat="1" applyFont="1" applyBorder="1" applyAlignment="1">
      <alignment horizontal="center" vertical="center"/>
    </xf>
    <xf numFmtId="1" fontId="7" fillId="0" borderId="407" xfId="0" applyNumberFormat="1" applyFont="1" applyBorder="1" applyAlignment="1">
      <alignment horizontal="center" vertical="center"/>
    </xf>
    <xf numFmtId="0" fontId="4" fillId="3" borderId="409" xfId="0" applyFont="1" applyFill="1" applyBorder="1" applyAlignment="1">
      <alignment horizontal="left" vertical="center"/>
    </xf>
    <xf numFmtId="1" fontId="7" fillId="0" borderId="405" xfId="0" applyNumberFormat="1" applyFont="1" applyBorder="1" applyAlignment="1">
      <alignment horizontal="center" vertical="center" wrapText="1"/>
    </xf>
    <xf numFmtId="1" fontId="7" fillId="0" borderId="407" xfId="0" applyNumberFormat="1" applyFont="1" applyBorder="1" applyAlignment="1">
      <alignment horizontal="center" vertical="center" wrapText="1"/>
    </xf>
    <xf numFmtId="0" fontId="7" fillId="3" borderId="134" xfId="0" applyFont="1" applyFill="1" applyBorder="1" applyAlignment="1">
      <alignment horizontal="center" vertical="center" wrapText="1"/>
    </xf>
    <xf numFmtId="0" fontId="7" fillId="0" borderId="405" xfId="0" applyFont="1" applyBorder="1" applyAlignment="1">
      <alignment horizontal="center" vertical="center" wrapText="1"/>
    </xf>
    <xf numFmtId="0" fontId="7" fillId="0" borderId="407" xfId="0" applyFont="1" applyBorder="1" applyAlignment="1">
      <alignment horizontal="center" vertical="center" wrapText="1"/>
    </xf>
    <xf numFmtId="0" fontId="7" fillId="0" borderId="409" xfId="0" applyFont="1" applyBorder="1" applyAlignment="1">
      <alignment horizontal="center" vertical="center" wrapText="1"/>
    </xf>
    <xf numFmtId="0" fontId="7" fillId="0" borderId="408" xfId="0" applyFont="1" applyBorder="1" applyAlignment="1">
      <alignment horizontal="center" vertical="center" wrapText="1"/>
    </xf>
    <xf numFmtId="0" fontId="7" fillId="0" borderId="367" xfId="0" applyFont="1" applyBorder="1" applyAlignment="1">
      <alignment horizontal="center" vertical="center" wrapText="1"/>
    </xf>
    <xf numFmtId="0" fontId="7" fillId="3" borderId="405" xfId="0" applyFont="1" applyFill="1" applyBorder="1" applyAlignment="1">
      <alignment horizontal="center" vertical="center" wrapText="1"/>
    </xf>
    <xf numFmtId="0" fontId="7" fillId="3" borderId="407" xfId="0" applyFont="1" applyFill="1" applyBorder="1" applyAlignment="1">
      <alignment horizontal="center" vertical="center" wrapText="1"/>
    </xf>
    <xf numFmtId="0" fontId="7" fillId="3" borderId="409" xfId="0" applyFont="1" applyFill="1" applyBorder="1" applyAlignment="1">
      <alignment horizontal="center" vertical="center" wrapText="1"/>
    </xf>
    <xf numFmtId="0" fontId="7" fillId="3" borderId="362" xfId="0" applyFont="1" applyFill="1" applyBorder="1" applyAlignment="1">
      <alignment horizontal="center" vertical="center" wrapText="1"/>
    </xf>
    <xf numFmtId="0" fontId="7" fillId="0" borderId="134" xfId="0" applyFont="1" applyBorder="1" applyAlignment="1">
      <alignment horizontal="center" vertical="center"/>
    </xf>
    <xf numFmtId="1" fontId="7" fillId="3" borderId="134" xfId="0" applyNumberFormat="1" applyFont="1" applyFill="1" applyBorder="1" applyAlignment="1">
      <alignment horizontal="center" vertical="center" wrapText="1"/>
    </xf>
    <xf numFmtId="0" fontId="7" fillId="0" borderId="405" xfId="0" applyFont="1" applyBorder="1" applyAlignment="1">
      <alignment horizontal="center" vertical="center"/>
    </xf>
    <xf numFmtId="0" fontId="7" fillId="0" borderId="409" xfId="0" applyFont="1" applyBorder="1" applyAlignment="1">
      <alignment horizontal="center" vertical="center"/>
    </xf>
    <xf numFmtId="0" fontId="7" fillId="0" borderId="407" xfId="0" applyFont="1" applyBorder="1" applyAlignment="1">
      <alignment horizontal="center" vertical="center"/>
    </xf>
    <xf numFmtId="1" fontId="7" fillId="0" borderId="134" xfId="0" applyNumberFormat="1" applyFont="1" applyBorder="1" applyAlignment="1">
      <alignment horizontal="center" vertical="center"/>
    </xf>
    <xf numFmtId="1" fontId="7" fillId="3" borderId="405" xfId="0" applyNumberFormat="1" applyFont="1" applyFill="1" applyBorder="1" applyAlignment="1">
      <alignment horizontal="center" vertical="center" wrapText="1"/>
    </xf>
    <xf numFmtId="1" fontId="7" fillId="3" borderId="409" xfId="0" applyNumberFormat="1" applyFont="1" applyFill="1" applyBorder="1" applyAlignment="1">
      <alignment horizontal="center" vertical="center" wrapText="1"/>
    </xf>
    <xf numFmtId="1" fontId="7" fillId="3" borderId="407" xfId="0" applyNumberFormat="1" applyFont="1" applyFill="1" applyBorder="1" applyAlignment="1">
      <alignment horizontal="center" vertical="center" wrapText="1"/>
    </xf>
    <xf numFmtId="1" fontId="7" fillId="0" borderId="409" xfId="0" applyNumberFormat="1" applyFont="1" applyBorder="1" applyAlignment="1">
      <alignment horizontal="center" vertical="center" wrapText="1"/>
    </xf>
    <xf numFmtId="1" fontId="7" fillId="0" borderId="365" xfId="0" applyNumberFormat="1" applyFont="1" applyBorder="1" applyAlignment="1">
      <alignment horizontal="center" vertical="center" wrapText="1"/>
    </xf>
    <xf numFmtId="1" fontId="7" fillId="0" borderId="134" xfId="0" applyNumberFormat="1" applyFont="1" applyBorder="1" applyAlignment="1">
      <alignment horizontal="center" vertical="center" wrapText="1"/>
    </xf>
    <xf numFmtId="1" fontId="7" fillId="0" borderId="408" xfId="0" applyNumberFormat="1" applyFont="1" applyBorder="1" applyAlignment="1">
      <alignment horizontal="center" vertical="center" wrapText="1"/>
    </xf>
    <xf numFmtId="1" fontId="7" fillId="0" borderId="408" xfId="0" applyNumberFormat="1" applyFont="1" applyBorder="1" applyAlignment="1">
      <alignment horizontal="center" vertical="center"/>
    </xf>
    <xf numFmtId="1" fontId="7" fillId="0" borderId="410" xfId="0" applyNumberFormat="1" applyFont="1" applyBorder="1" applyAlignment="1">
      <alignment horizontal="center" vertical="center" wrapText="1"/>
    </xf>
    <xf numFmtId="0" fontId="7" fillId="0" borderId="134" xfId="0" applyFont="1" applyBorder="1" applyAlignment="1">
      <alignment horizontal="center" vertical="center" wrapText="1"/>
    </xf>
    <xf numFmtId="0" fontId="4" fillId="0" borderId="109" xfId="6" applyFont="1" applyBorder="1" applyAlignment="1" applyProtection="1">
      <alignment horizontal="left" vertical="center"/>
    </xf>
    <xf numFmtId="1" fontId="7" fillId="0" borderId="136" xfId="0" applyNumberFormat="1" applyFont="1" applyBorder="1" applyAlignment="1">
      <alignment horizontal="center" vertical="center" wrapText="1"/>
    </xf>
    <xf numFmtId="0" fontId="4" fillId="0" borderId="409" xfId="1" applyFont="1" applyBorder="1" applyAlignment="1">
      <alignment horizontal="left" vertical="center" wrapText="1"/>
    </xf>
    <xf numFmtId="1" fontId="7" fillId="0" borderId="109" xfId="0" applyNumberFormat="1" applyFont="1" applyBorder="1" applyAlignment="1">
      <alignment horizontal="center" vertical="center"/>
    </xf>
    <xf numFmtId="1" fontId="7" fillId="0" borderId="135" xfId="0" applyNumberFormat="1" applyFont="1" applyBorder="1" applyAlignment="1">
      <alignment horizontal="center" vertical="center" wrapText="1"/>
    </xf>
    <xf numFmtId="1" fontId="7" fillId="0" borderId="404" xfId="0" applyNumberFormat="1" applyFont="1" applyBorder="1" applyAlignment="1">
      <alignment horizontal="center" vertical="center" wrapText="1"/>
    </xf>
    <xf numFmtId="1" fontId="7" fillId="0" borderId="399" xfId="0" applyNumberFormat="1" applyFont="1" applyBorder="1" applyAlignment="1">
      <alignment horizontal="center" vertical="center" wrapText="1"/>
    </xf>
    <xf numFmtId="1" fontId="7" fillId="0" borderId="400" xfId="0" applyNumberFormat="1" applyFont="1" applyBorder="1" applyAlignment="1">
      <alignment horizontal="center" vertical="center" wrapText="1"/>
    </xf>
    <xf numFmtId="1" fontId="7" fillId="0" borderId="397" xfId="0" applyNumberFormat="1" applyFont="1" applyBorder="1" applyAlignment="1">
      <alignment horizontal="center" vertical="center" wrapText="1"/>
    </xf>
    <xf numFmtId="0" fontId="4" fillId="0" borderId="399" xfId="1" applyFont="1" applyBorder="1" applyAlignment="1">
      <alignment horizontal="left" vertical="center" wrapText="1"/>
    </xf>
    <xf numFmtId="1" fontId="7" fillId="0" borderId="398" xfId="0" applyNumberFormat="1" applyFont="1" applyBorder="1" applyAlignment="1">
      <alignment horizontal="center" vertical="center" wrapText="1"/>
    </xf>
    <xf numFmtId="164" fontId="7" fillId="0" borderId="397" xfId="2" applyNumberFormat="1" applyFont="1" applyBorder="1" applyAlignment="1" applyProtection="1">
      <alignment horizontal="center" vertical="center"/>
    </xf>
    <xf numFmtId="164" fontId="7" fillId="0" borderId="398" xfId="2" applyNumberFormat="1" applyFont="1" applyBorder="1" applyAlignment="1" applyProtection="1">
      <alignment horizontal="center" vertical="center"/>
    </xf>
    <xf numFmtId="164" fontId="7" fillId="0" borderId="400" xfId="2" applyNumberFormat="1" applyFont="1" applyBorder="1" applyAlignment="1" applyProtection="1">
      <alignment horizontal="center" vertical="center"/>
    </xf>
    <xf numFmtId="1" fontId="7" fillId="0" borderId="403" xfId="0" applyNumberFormat="1" applyFont="1" applyBorder="1" applyAlignment="1">
      <alignment horizontal="center" vertical="center" wrapText="1"/>
    </xf>
    <xf numFmtId="0" fontId="7" fillId="0" borderId="400" xfId="0" applyFont="1" applyBorder="1" applyAlignment="1">
      <alignment horizontal="center" vertical="center" wrapText="1"/>
    </xf>
    <xf numFmtId="164" fontId="7" fillId="0" borderId="398" xfId="2" applyNumberFormat="1" applyFont="1" applyBorder="1" applyAlignment="1" applyProtection="1">
      <alignment horizontal="center" vertical="center" wrapText="1"/>
    </xf>
    <xf numFmtId="164" fontId="7" fillId="0" borderId="399" xfId="2" applyNumberFormat="1" applyFont="1" applyBorder="1" applyAlignment="1" applyProtection="1">
      <alignment horizontal="center" vertical="center" wrapText="1"/>
    </xf>
    <xf numFmtId="164" fontId="7" fillId="0" borderId="400" xfId="2" applyNumberFormat="1" applyFont="1" applyBorder="1" applyAlignment="1" applyProtection="1">
      <alignment horizontal="center" vertical="center" wrapText="1"/>
    </xf>
    <xf numFmtId="164" fontId="7" fillId="0" borderId="401" xfId="3" applyNumberFormat="1" applyFont="1" applyBorder="1" applyAlignment="1">
      <alignment horizontal="center" vertical="center"/>
    </xf>
    <xf numFmtId="164" fontId="7" fillId="0" borderId="402" xfId="3" applyNumberFormat="1" applyFont="1" applyBorder="1" applyAlignment="1">
      <alignment horizontal="center" vertical="center"/>
    </xf>
    <xf numFmtId="0" fontId="4" fillId="0" borderId="423" xfId="0" applyFont="1" applyBorder="1" applyAlignment="1">
      <alignment horizontal="left" vertical="center"/>
    </xf>
    <xf numFmtId="1" fontId="7" fillId="0" borderId="419" xfId="0" applyNumberFormat="1" applyFont="1" applyBorder="1" applyAlignment="1">
      <alignment horizontal="center" vertical="center"/>
    </xf>
    <xf numFmtId="1" fontId="7" fillId="0" borderId="423" xfId="0" applyNumberFormat="1" applyFont="1" applyBorder="1" applyAlignment="1">
      <alignment horizontal="center" vertical="center"/>
    </xf>
    <xf numFmtId="1" fontId="7" fillId="0" borderId="421" xfId="0" applyNumberFormat="1" applyFont="1" applyBorder="1" applyAlignment="1">
      <alignment horizontal="center" vertical="center"/>
    </xf>
    <xf numFmtId="0" fontId="4" fillId="3" borderId="423" xfId="0" applyFont="1" applyFill="1" applyBorder="1" applyAlignment="1">
      <alignment horizontal="left" vertical="center"/>
    </xf>
    <xf numFmtId="1" fontId="7" fillId="0" borderId="419" xfId="0" applyNumberFormat="1" applyFont="1" applyBorder="1" applyAlignment="1">
      <alignment horizontal="center" vertical="center" wrapText="1"/>
    </xf>
    <xf numFmtId="1" fontId="7" fillId="0" borderId="421" xfId="0" applyNumberFormat="1" applyFont="1" applyBorder="1" applyAlignment="1">
      <alignment horizontal="center" vertical="center" wrapText="1"/>
    </xf>
    <xf numFmtId="0" fontId="7" fillId="0" borderId="419" xfId="0" applyFont="1" applyBorder="1" applyAlignment="1">
      <alignment horizontal="center" vertical="center" wrapText="1"/>
    </xf>
    <xf numFmtId="0" fontId="7" fillId="0" borderId="421" xfId="0" applyFont="1" applyBorder="1" applyAlignment="1">
      <alignment horizontal="center" vertical="center" wrapText="1"/>
    </xf>
    <xf numFmtId="0" fontId="7" fillId="0" borderId="423" xfId="0" applyFont="1" applyBorder="1" applyAlignment="1">
      <alignment horizontal="center" vertical="center" wrapText="1"/>
    </xf>
    <xf numFmtId="0" fontId="7" fillId="0" borderId="422" xfId="0" applyFont="1" applyBorder="1" applyAlignment="1">
      <alignment horizontal="center" vertical="center" wrapText="1"/>
    </xf>
    <xf numFmtId="0" fontId="7" fillId="3" borderId="419" xfId="0" applyFont="1" applyFill="1" applyBorder="1" applyAlignment="1">
      <alignment horizontal="center" vertical="center" wrapText="1"/>
    </xf>
    <xf numFmtId="0" fontId="7" fillId="3" borderId="421" xfId="0" applyFont="1" applyFill="1" applyBorder="1" applyAlignment="1">
      <alignment horizontal="center" vertical="center" wrapText="1"/>
    </xf>
    <xf numFmtId="0" fontId="7" fillId="3" borderId="423" xfId="0" applyFont="1" applyFill="1" applyBorder="1" applyAlignment="1">
      <alignment horizontal="center" vertical="center" wrapText="1"/>
    </xf>
    <xf numFmtId="0" fontId="7" fillId="0" borderId="419" xfId="0" applyFont="1" applyBorder="1" applyAlignment="1">
      <alignment horizontal="center" vertical="center"/>
    </xf>
    <xf numFmtId="0" fontId="7" fillId="0" borderId="423" xfId="0" applyFont="1" applyBorder="1" applyAlignment="1">
      <alignment horizontal="center" vertical="center"/>
    </xf>
    <xf numFmtId="0" fontId="7" fillId="0" borderId="421" xfId="0" applyFont="1" applyBorder="1" applyAlignment="1">
      <alignment horizontal="center" vertical="center"/>
    </xf>
    <xf numFmtId="1" fontId="7" fillId="3" borderId="419" xfId="0" applyNumberFormat="1" applyFont="1" applyFill="1" applyBorder="1" applyAlignment="1">
      <alignment horizontal="center" vertical="center" wrapText="1"/>
    </xf>
    <xf numFmtId="1" fontId="7" fillId="3" borderId="423" xfId="0" applyNumberFormat="1" applyFont="1" applyFill="1" applyBorder="1" applyAlignment="1">
      <alignment horizontal="center" vertical="center" wrapText="1"/>
    </xf>
    <xf numFmtId="1" fontId="7" fillId="3" borderId="421" xfId="0" applyNumberFormat="1" applyFont="1" applyFill="1" applyBorder="1" applyAlignment="1">
      <alignment horizontal="center" vertical="center" wrapText="1"/>
    </xf>
    <xf numFmtId="1" fontId="7" fillId="0" borderId="423" xfId="0" applyNumberFormat="1" applyFont="1" applyBorder="1" applyAlignment="1">
      <alignment horizontal="center" vertical="center" wrapText="1"/>
    </xf>
    <xf numFmtId="1" fontId="7" fillId="0" borderId="422" xfId="0" applyNumberFormat="1" applyFont="1" applyBorder="1" applyAlignment="1">
      <alignment horizontal="center" vertical="center" wrapText="1"/>
    </xf>
    <xf numFmtId="1" fontId="7" fillId="0" borderId="422" xfId="0" applyNumberFormat="1" applyFont="1" applyBorder="1" applyAlignment="1">
      <alignment horizontal="center" vertical="center"/>
    </xf>
    <xf numFmtId="1" fontId="7" fillId="0" borderId="424" xfId="0" applyNumberFormat="1" applyFont="1" applyBorder="1" applyAlignment="1">
      <alignment horizontal="center" vertical="center" wrapText="1"/>
    </xf>
    <xf numFmtId="0" fontId="4" fillId="0" borderId="423" xfId="1" applyFont="1" applyBorder="1" applyAlignment="1">
      <alignment horizontal="left" vertical="center" wrapText="1"/>
    </xf>
    <xf numFmtId="164" fontId="7" fillId="0" borderId="414" xfId="2" applyNumberFormat="1" applyFont="1" applyBorder="1" applyAlignment="1" applyProtection="1">
      <alignment horizontal="center" vertical="center" wrapText="1"/>
    </xf>
    <xf numFmtId="164" fontId="7" fillId="0" borderId="416" xfId="2" applyNumberFormat="1" applyFont="1" applyBorder="1" applyAlignment="1" applyProtection="1">
      <alignment horizontal="center" vertical="center" wrapText="1"/>
    </xf>
    <xf numFmtId="164" fontId="7" fillId="0" borderId="417" xfId="2" applyNumberFormat="1" applyFont="1" applyBorder="1" applyAlignment="1" applyProtection="1">
      <alignment horizontal="center" vertical="center" wrapText="1"/>
    </xf>
    <xf numFmtId="164" fontId="7" fillId="0" borderId="417" xfId="3" applyNumberFormat="1" applyFont="1" applyBorder="1" applyAlignment="1">
      <alignment horizontal="center" vertical="center"/>
    </xf>
    <xf numFmtId="1" fontId="7" fillId="0" borderId="414" xfId="0" applyNumberFormat="1" applyFont="1" applyBorder="1" applyAlignment="1">
      <alignment horizontal="center" vertical="center"/>
    </xf>
    <xf numFmtId="1" fontId="7" fillId="0" borderId="416" xfId="0" applyNumberFormat="1" applyFont="1" applyBorder="1" applyAlignment="1">
      <alignment horizontal="center" vertical="center"/>
    </xf>
    <xf numFmtId="1" fontId="7" fillId="0" borderId="417" xfId="0" applyNumberFormat="1" applyFont="1" applyBorder="1" applyAlignment="1">
      <alignment horizontal="center" vertical="center"/>
    </xf>
    <xf numFmtId="1" fontId="7" fillId="0" borderId="414" xfId="0" applyNumberFormat="1" applyFont="1" applyBorder="1" applyAlignment="1">
      <alignment horizontal="center" vertical="center" wrapText="1"/>
    </xf>
    <xf numFmtId="1" fontId="7" fillId="0" borderId="416" xfId="0" applyNumberFormat="1" applyFont="1" applyBorder="1" applyAlignment="1">
      <alignment horizontal="center" vertical="center" wrapText="1"/>
    </xf>
    <xf numFmtId="1" fontId="7" fillId="0" borderId="417" xfId="0" applyNumberFormat="1" applyFont="1" applyBorder="1" applyAlignment="1">
      <alignment horizontal="center" vertical="center" wrapText="1"/>
    </xf>
    <xf numFmtId="164" fontId="7" fillId="0" borderId="414" xfId="2" applyNumberFormat="1" applyFont="1" applyBorder="1" applyAlignment="1" applyProtection="1">
      <alignment horizontal="center" vertical="center"/>
    </xf>
    <xf numFmtId="164" fontId="7" fillId="0" borderId="416" xfId="2" applyNumberFormat="1" applyFont="1" applyBorder="1" applyAlignment="1" applyProtection="1">
      <alignment horizontal="center" vertical="center"/>
    </xf>
    <xf numFmtId="164" fontId="7" fillId="0" borderId="417" xfId="2" applyNumberFormat="1" applyFont="1" applyBorder="1" applyAlignment="1" applyProtection="1">
      <alignment horizontal="center" vertical="center"/>
    </xf>
    <xf numFmtId="164" fontId="7" fillId="0" borderId="414" xfId="3" applyNumberFormat="1" applyFont="1" applyBorder="1" applyAlignment="1">
      <alignment horizontal="center" vertical="center"/>
    </xf>
    <xf numFmtId="164" fontId="7" fillId="0" borderId="415" xfId="3" applyNumberFormat="1" applyFont="1" applyBorder="1" applyAlignment="1">
      <alignment horizontal="center" vertical="center"/>
    </xf>
    <xf numFmtId="1" fontId="7" fillId="0" borderId="459" xfId="0" applyNumberFormat="1" applyFont="1" applyBorder="1" applyAlignment="1" applyProtection="1">
      <alignment horizontal="center" vertical="center" wrapText="1"/>
      <protection hidden="1"/>
    </xf>
    <xf numFmtId="1" fontId="7" fillId="0" borderId="459" xfId="0" applyNumberFormat="1" applyFont="1" applyBorder="1" applyAlignment="1">
      <alignment horizontal="center" vertical="center"/>
    </xf>
    <xf numFmtId="0" fontId="7" fillId="3" borderId="133" xfId="0" applyFont="1" applyFill="1" applyBorder="1" applyAlignment="1">
      <alignment horizontal="center" vertical="center" wrapText="1"/>
    </xf>
    <xf numFmtId="0" fontId="7" fillId="0" borderId="463" xfId="0" applyFont="1" applyBorder="1" applyAlignment="1">
      <alignment horizontal="center" vertical="center" wrapText="1"/>
    </xf>
    <xf numFmtId="0" fontId="7" fillId="0" borderId="459" xfId="0" applyFont="1" applyBorder="1" applyAlignment="1">
      <alignment horizontal="center" vertical="center" wrapText="1"/>
    </xf>
    <xf numFmtId="0" fontId="7" fillId="3" borderId="459" xfId="0" applyFont="1" applyFill="1" applyBorder="1" applyAlignment="1">
      <alignment horizontal="center" vertical="center" wrapText="1"/>
    </xf>
    <xf numFmtId="0" fontId="7" fillId="3" borderId="466" xfId="0" applyFont="1" applyFill="1" applyBorder="1" applyAlignment="1">
      <alignment horizontal="center" vertical="center" wrapText="1"/>
    </xf>
    <xf numFmtId="1" fontId="7" fillId="0" borderId="459" xfId="0" applyNumberFormat="1" applyFont="1" applyBorder="1" applyAlignment="1">
      <alignment horizontal="left" vertical="center" wrapText="1"/>
    </xf>
    <xf numFmtId="0" fontId="7" fillId="0" borderId="133" xfId="0" applyFont="1" applyBorder="1" applyAlignment="1">
      <alignment horizontal="center" vertical="center"/>
    </xf>
    <xf numFmtId="1" fontId="7" fillId="3" borderId="459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460" xfId="0" applyNumberFormat="1" applyFont="1" applyFill="1" applyBorder="1" applyAlignment="1">
      <alignment horizontal="center" vertical="center" wrapText="1"/>
    </xf>
    <xf numFmtId="1" fontId="7" fillId="3" borderId="133" xfId="0" applyNumberFormat="1" applyFont="1" applyFill="1" applyBorder="1" applyAlignment="1">
      <alignment horizontal="center" vertical="center" wrapText="1"/>
    </xf>
    <xf numFmtId="0" fontId="7" fillId="0" borderId="460" xfId="0" applyFont="1" applyBorder="1" applyAlignment="1">
      <alignment horizontal="center" vertical="center"/>
    </xf>
    <xf numFmtId="1" fontId="7" fillId="0" borderId="460" xfId="0" applyNumberFormat="1" applyFont="1" applyBorder="1" applyAlignment="1">
      <alignment horizontal="center" vertical="center"/>
    </xf>
    <xf numFmtId="1" fontId="7" fillId="0" borderId="133" xfId="0" applyNumberFormat="1" applyFont="1" applyBorder="1" applyAlignment="1">
      <alignment horizontal="center" vertical="center"/>
    </xf>
    <xf numFmtId="1" fontId="7" fillId="0" borderId="459" xfId="0" applyNumberFormat="1" applyFont="1" applyBorder="1" applyAlignment="1">
      <alignment horizontal="center" vertical="center" wrapText="1"/>
    </xf>
    <xf numFmtId="1" fontId="7" fillId="0" borderId="468" xfId="0" applyNumberFormat="1" applyFont="1" applyBorder="1" applyAlignment="1">
      <alignment horizontal="center" vertical="center" wrapText="1"/>
    </xf>
    <xf numFmtId="1" fontId="7" fillId="0" borderId="133" xfId="0" applyNumberFormat="1" applyFont="1" applyBorder="1" applyAlignment="1">
      <alignment horizontal="center" vertical="center" wrapText="1"/>
    </xf>
    <xf numFmtId="1" fontId="7" fillId="0" borderId="460" xfId="0" applyNumberFormat="1" applyFont="1" applyBorder="1" applyAlignment="1">
      <alignment horizontal="center" vertical="center" wrapText="1"/>
    </xf>
    <xf numFmtId="1" fontId="7" fillId="0" borderId="463" xfId="0" applyNumberFormat="1" applyFont="1" applyBorder="1" applyAlignment="1">
      <alignment horizontal="center" vertical="center" wrapText="1"/>
    </xf>
    <xf numFmtId="1" fontId="7" fillId="0" borderId="466" xfId="0" applyNumberFormat="1" applyFont="1" applyBorder="1" applyAlignment="1">
      <alignment horizontal="center" vertical="center" wrapText="1"/>
    </xf>
    <xf numFmtId="1" fontId="7" fillId="0" borderId="470" xfId="0" applyNumberFormat="1" applyFont="1" applyBorder="1" applyAlignment="1">
      <alignment horizontal="center" vertical="center" wrapText="1"/>
    </xf>
    <xf numFmtId="0" fontId="7" fillId="0" borderId="133" xfId="0" applyFont="1" applyBorder="1" applyAlignment="1">
      <alignment horizontal="center" vertical="center" wrapText="1"/>
    </xf>
    <xf numFmtId="0" fontId="7" fillId="0" borderId="462" xfId="0" applyFont="1" applyBorder="1" applyAlignment="1">
      <alignment horizontal="center" vertical="center" wrapText="1"/>
    </xf>
    <xf numFmtId="1" fontId="7" fillId="0" borderId="462" xfId="0" applyNumberFormat="1" applyFont="1" applyBorder="1" applyAlignment="1">
      <alignment horizontal="center" vertical="center" wrapText="1"/>
    </xf>
    <xf numFmtId="1" fontId="7" fillId="0" borderId="467" xfId="0" applyNumberFormat="1" applyFont="1" applyBorder="1" applyAlignment="1">
      <alignment horizontal="center" vertical="center" wrapText="1"/>
    </xf>
    <xf numFmtId="1" fontId="7" fillId="0" borderId="462" xfId="0" applyNumberFormat="1" applyFont="1" applyBorder="1" applyAlignment="1">
      <alignment horizontal="center" vertical="center"/>
    </xf>
    <xf numFmtId="1" fontId="7" fillId="0" borderId="461" xfId="0" applyNumberFormat="1" applyFont="1" applyBorder="1" applyAlignment="1">
      <alignment horizontal="center" vertical="center"/>
    </xf>
    <xf numFmtId="1" fontId="7" fillId="0" borderId="464" xfId="0" applyNumberFormat="1" applyFont="1" applyBorder="1" applyAlignment="1">
      <alignment horizontal="center" vertical="center" wrapText="1"/>
    </xf>
    <xf numFmtId="1" fontId="7" fillId="0" borderId="465" xfId="0" applyNumberFormat="1" applyFont="1" applyBorder="1" applyAlignment="1">
      <alignment horizontal="center" vertical="center" wrapText="1"/>
    </xf>
    <xf numFmtId="164" fontId="7" fillId="0" borderId="439" xfId="2" applyNumberFormat="1" applyFont="1" applyBorder="1" applyAlignment="1" applyProtection="1">
      <alignment horizontal="center" vertical="center" wrapText="1"/>
    </xf>
    <xf numFmtId="164" fontId="7" fillId="0" borderId="443" xfId="2" applyNumberFormat="1" applyFont="1" applyBorder="1" applyAlignment="1" applyProtection="1">
      <alignment horizontal="center" vertical="center" wrapText="1"/>
    </xf>
    <xf numFmtId="164" fontId="7" fillId="0" borderId="441" xfId="2" applyNumberFormat="1" applyFont="1" applyBorder="1" applyAlignment="1" applyProtection="1">
      <alignment horizontal="center" vertical="center" wrapText="1"/>
    </xf>
    <xf numFmtId="164" fontId="7" fillId="0" borderId="441" xfId="3" applyNumberFormat="1" applyFont="1" applyBorder="1" applyAlignment="1">
      <alignment horizontal="center" vertical="center"/>
    </xf>
    <xf numFmtId="1" fontId="7" fillId="0" borderId="461" xfId="0" applyNumberFormat="1" applyFont="1" applyBorder="1" applyAlignment="1">
      <alignment horizontal="center" vertical="center" wrapText="1"/>
    </xf>
    <xf numFmtId="0" fontId="4" fillId="0" borderId="461" xfId="1" applyFont="1" applyBorder="1" applyAlignment="1">
      <alignment horizontal="left" vertical="center" wrapText="1"/>
    </xf>
    <xf numFmtId="164" fontId="7" fillId="0" borderId="459" xfId="2" applyNumberFormat="1" applyFont="1" applyBorder="1" applyAlignment="1" applyProtection="1">
      <alignment horizontal="center" vertical="center"/>
    </xf>
    <xf numFmtId="164" fontId="7" fillId="0" borderId="439" xfId="2" applyNumberFormat="1" applyFont="1" applyBorder="1" applyAlignment="1" applyProtection="1">
      <alignment horizontal="center" vertical="center"/>
    </xf>
    <xf numFmtId="164" fontId="7" fillId="0" borderId="443" xfId="2" applyNumberFormat="1" applyFont="1" applyBorder="1" applyAlignment="1" applyProtection="1">
      <alignment horizontal="center" vertical="center"/>
    </xf>
    <xf numFmtId="164" fontId="7" fillId="0" borderId="441" xfId="2" applyNumberFormat="1" applyFont="1" applyBorder="1" applyAlignment="1" applyProtection="1">
      <alignment horizontal="center" vertical="center"/>
    </xf>
    <xf numFmtId="164" fontId="7" fillId="0" borderId="460" xfId="2" applyNumberFormat="1" applyFont="1" applyBorder="1" applyAlignment="1" applyProtection="1">
      <alignment horizontal="center" vertical="center"/>
    </xf>
    <xf numFmtId="164" fontId="7" fillId="0" borderId="462" xfId="2" applyNumberFormat="1" applyFont="1" applyBorder="1" applyAlignment="1" applyProtection="1">
      <alignment horizontal="center" vertical="center"/>
    </xf>
    <xf numFmtId="164" fontId="7" fillId="0" borderId="439" xfId="3" applyNumberFormat="1" applyFont="1" applyBorder="1" applyAlignment="1">
      <alignment horizontal="center" vertical="center"/>
    </xf>
    <xf numFmtId="164" fontId="7" fillId="0" borderId="442" xfId="3" applyNumberFormat="1" applyFont="1" applyBorder="1" applyAlignment="1">
      <alignment horizontal="center" vertical="center"/>
    </xf>
    <xf numFmtId="0" fontId="4" fillId="0" borderId="439" xfId="1" applyFont="1" applyBorder="1" applyAlignment="1">
      <alignment horizontal="left" vertical="center" wrapText="1"/>
    </xf>
    <xf numFmtId="164" fontId="7" fillId="0" borderId="460" xfId="2" applyNumberFormat="1" applyFont="1" applyBorder="1" applyAlignment="1" applyProtection="1">
      <alignment horizontal="center" vertical="center" wrapText="1"/>
    </xf>
    <xf numFmtId="164" fontId="7" fillId="0" borderId="461" xfId="2" applyNumberFormat="1" applyFont="1" applyBorder="1" applyAlignment="1" applyProtection="1">
      <alignment horizontal="center" vertical="center" wrapText="1"/>
    </xf>
    <xf numFmtId="164" fontId="7" fillId="0" borderId="462" xfId="2" applyNumberFormat="1" applyFont="1" applyBorder="1" applyAlignment="1" applyProtection="1">
      <alignment horizontal="center" vertical="center" wrapText="1"/>
    </xf>
    <xf numFmtId="164" fontId="7" fillId="0" borderId="473" xfId="3" applyNumberFormat="1" applyFont="1" applyBorder="1" applyAlignment="1">
      <alignment horizontal="center" vertical="center"/>
    </xf>
    <xf numFmtId="164" fontId="7" fillId="0" borderId="474" xfId="3" applyNumberFormat="1" applyFont="1" applyBorder="1" applyAlignment="1">
      <alignment horizontal="center" vertical="center"/>
    </xf>
    <xf numFmtId="1" fontId="7" fillId="0" borderId="475" xfId="0" applyNumberFormat="1" applyFont="1" applyBorder="1" applyAlignment="1">
      <alignment horizontal="center" vertical="center" wrapText="1"/>
    </xf>
    <xf numFmtId="1" fontId="7" fillId="0" borderId="476" xfId="0" applyNumberFormat="1" applyFont="1" applyBorder="1" applyAlignment="1">
      <alignment horizontal="center" vertical="center" wrapText="1"/>
    </xf>
    <xf numFmtId="1" fontId="7" fillId="0" borderId="475" xfId="0" applyNumberFormat="1" applyFont="1" applyBorder="1" applyAlignment="1">
      <alignment vertical="center"/>
    </xf>
    <xf numFmtId="1" fontId="7" fillId="0" borderId="477" xfId="0" applyNumberFormat="1" applyFont="1" applyBorder="1" applyAlignment="1">
      <alignment horizontal="center" vertical="center" wrapText="1"/>
    </xf>
    <xf numFmtId="1" fontId="7" fillId="0" borderId="478" xfId="0" applyNumberFormat="1" applyFont="1" applyBorder="1" applyAlignment="1">
      <alignment horizontal="center" vertical="center" wrapText="1"/>
    </xf>
    <xf numFmtId="1" fontId="7" fillId="0" borderId="479" xfId="0" applyNumberFormat="1" applyFont="1" applyBorder="1" applyAlignment="1">
      <alignment horizontal="center" vertical="center" wrapText="1"/>
    </xf>
    <xf numFmtId="1" fontId="7" fillId="0" borderId="480" xfId="0" applyNumberFormat="1" applyFont="1" applyBorder="1" applyAlignment="1">
      <alignment horizontal="center" vertical="center" wrapText="1"/>
    </xf>
    <xf numFmtId="1" fontId="7" fillId="0" borderId="481" xfId="0" applyNumberFormat="1" applyFont="1" applyBorder="1" applyAlignment="1">
      <alignment horizontal="center" vertical="center" wrapText="1"/>
    </xf>
    <xf numFmtId="0" fontId="7" fillId="0" borderId="477" xfId="0" applyFont="1" applyBorder="1" applyAlignment="1">
      <alignment horizontal="center" vertical="center" wrapText="1"/>
    </xf>
    <xf numFmtId="0" fontId="7" fillId="0" borderId="481" xfId="0" applyFont="1" applyBorder="1" applyAlignment="1">
      <alignment horizontal="center" vertical="center" wrapText="1"/>
    </xf>
    <xf numFmtId="1" fontId="7" fillId="0" borderId="478" xfId="0" applyNumberFormat="1" applyFont="1" applyBorder="1" applyAlignment="1">
      <alignment horizontal="center" vertical="center" wrapText="1"/>
    </xf>
    <xf numFmtId="1" fontId="7" fillId="0" borderId="475" xfId="0" applyNumberFormat="1" applyFont="1" applyBorder="1" applyAlignment="1">
      <alignment horizontal="center" vertical="center" wrapText="1"/>
    </xf>
    <xf numFmtId="1" fontId="7" fillId="0" borderId="478" xfId="0" applyNumberFormat="1" applyFont="1" applyBorder="1" applyAlignment="1">
      <alignment horizontal="right" vertical="center" wrapText="1"/>
    </xf>
    <xf numFmtId="1" fontId="7" fillId="0" borderId="476" xfId="0" applyNumberFormat="1" applyFont="1" applyBorder="1" applyAlignment="1">
      <alignment horizontal="right" vertical="center"/>
    </xf>
    <xf numFmtId="0" fontId="4" fillId="0" borderId="482" xfId="6" applyFont="1" applyBorder="1" applyAlignment="1" applyProtection="1">
      <alignment horizontal="left" vertical="center"/>
    </xf>
    <xf numFmtId="1" fontId="7" fillId="0" borderId="475" xfId="0" applyNumberFormat="1" applyFont="1" applyBorder="1" applyAlignment="1">
      <alignment horizontal="center" vertical="center"/>
    </xf>
    <xf numFmtId="1" fontId="7" fillId="0" borderId="478" xfId="0" applyNumberFormat="1" applyFont="1" applyBorder="1" applyAlignment="1">
      <alignment horizontal="center" vertical="center"/>
    </xf>
    <xf numFmtId="1" fontId="7" fillId="0" borderId="479" xfId="0" applyNumberFormat="1" applyFont="1" applyBorder="1" applyAlignment="1">
      <alignment horizontal="center" vertical="center"/>
    </xf>
    <xf numFmtId="1" fontId="7" fillId="0" borderId="483" xfId="0" applyNumberFormat="1" applyFont="1" applyBorder="1" applyAlignment="1">
      <alignment horizontal="center" vertical="center" wrapText="1"/>
    </xf>
    <xf numFmtId="1" fontId="7" fillId="0" borderId="484" xfId="0" applyNumberFormat="1" applyFont="1" applyBorder="1" applyAlignment="1">
      <alignment horizontal="center" vertical="center" wrapText="1"/>
    </xf>
    <xf numFmtId="164" fontId="7" fillId="0" borderId="479" xfId="2" applyNumberFormat="1" applyFont="1" applyBorder="1" applyAlignment="1" applyProtection="1">
      <alignment horizontal="center" vertical="center"/>
    </xf>
    <xf numFmtId="1" fontId="7" fillId="0" borderId="477" xfId="0" applyNumberFormat="1" applyFont="1" applyBorder="1" applyAlignment="1">
      <alignment horizontal="center" vertical="center"/>
    </xf>
    <xf numFmtId="1" fontId="7" fillId="0" borderId="485" xfId="0" applyNumberFormat="1" applyFont="1" applyBorder="1" applyAlignment="1">
      <alignment horizontal="center" vertical="center" wrapText="1"/>
    </xf>
    <xf numFmtId="1" fontId="7" fillId="0" borderId="482" xfId="0" applyNumberFormat="1" applyFont="1" applyBorder="1" applyAlignment="1">
      <alignment horizontal="center" vertical="center" wrapText="1"/>
    </xf>
    <xf numFmtId="0" fontId="7" fillId="0" borderId="476" xfId="0" applyFont="1" applyBorder="1" applyAlignment="1">
      <alignment horizontal="center" vertical="center" wrapText="1"/>
    </xf>
    <xf numFmtId="1" fontId="7" fillId="0" borderId="486" xfId="0" applyNumberFormat="1" applyFont="1" applyBorder="1" applyAlignment="1">
      <alignment horizontal="center" vertical="center" wrapText="1"/>
    </xf>
    <xf numFmtId="1" fontId="7" fillId="0" borderId="476" xfId="0" applyNumberFormat="1" applyFont="1" applyBorder="1" applyAlignment="1">
      <alignment horizontal="center" vertical="center"/>
    </xf>
    <xf numFmtId="1" fontId="7" fillId="0" borderId="476" xfId="0" applyNumberFormat="1" applyFont="1" applyBorder="1" applyAlignment="1">
      <alignment horizontal="center" vertical="center" wrapText="1"/>
    </xf>
    <xf numFmtId="1" fontId="7" fillId="0" borderId="477" xfId="0" applyNumberFormat="1" applyFont="1" applyBorder="1" applyAlignment="1">
      <alignment horizontal="left" vertical="center" wrapText="1"/>
    </xf>
    <xf numFmtId="1" fontId="7" fillId="0" borderId="487" xfId="0" applyNumberFormat="1" applyFont="1" applyBorder="1" applyAlignment="1">
      <alignment horizontal="center" vertical="center" wrapText="1"/>
    </xf>
    <xf numFmtId="1" fontId="7" fillId="0" borderId="479" xfId="0" applyNumberFormat="1" applyFont="1" applyBorder="1" applyAlignment="1">
      <alignment horizontal="center" vertical="center" wrapText="1"/>
    </xf>
    <xf numFmtId="1" fontId="7" fillId="2" borderId="488" xfId="7" applyNumberFormat="1" applyFont="1" applyFill="1" applyBorder="1" applyAlignment="1">
      <alignment horizontal="right" vertical="center"/>
    </xf>
    <xf numFmtId="1" fontId="7" fillId="2" borderId="489" xfId="7" applyNumberFormat="1" applyFont="1" applyFill="1" applyBorder="1" applyAlignment="1">
      <alignment horizontal="right" vertical="center"/>
    </xf>
    <xf numFmtId="1" fontId="7" fillId="0" borderId="490" xfId="0" applyNumberFormat="1" applyFont="1" applyBorder="1" applyAlignment="1">
      <alignment horizontal="left" vertical="center" wrapText="1"/>
    </xf>
    <xf numFmtId="1" fontId="7" fillId="4" borderId="491" xfId="0" applyNumberFormat="1" applyFont="1" applyFill="1" applyBorder="1" applyAlignment="1" applyProtection="1">
      <alignment vertical="center"/>
      <protection locked="0"/>
    </xf>
    <xf numFmtId="1" fontId="7" fillId="2" borderId="492" xfId="7" applyNumberFormat="1" applyFont="1" applyFill="1" applyBorder="1" applyAlignment="1">
      <alignment horizontal="right" vertical="center"/>
    </xf>
    <xf numFmtId="1" fontId="7" fillId="2" borderId="493" xfId="7" applyNumberFormat="1" applyFont="1" applyFill="1" applyBorder="1" applyAlignment="1">
      <alignment horizontal="right" vertical="center"/>
    </xf>
    <xf numFmtId="1" fontId="7" fillId="0" borderId="494" xfId="0" applyNumberFormat="1" applyFont="1" applyBorder="1" applyAlignment="1">
      <alignment horizontal="center" vertical="center"/>
    </xf>
    <xf numFmtId="1" fontId="7" fillId="0" borderId="495" xfId="0" applyNumberFormat="1" applyFont="1" applyBorder="1" applyAlignment="1">
      <alignment horizontal="center" vertical="center" wrapText="1"/>
    </xf>
    <xf numFmtId="1" fontId="7" fillId="0" borderId="496" xfId="0" applyNumberFormat="1" applyFont="1" applyBorder="1" applyAlignment="1">
      <alignment horizontal="center" vertical="center" wrapText="1"/>
    </xf>
    <xf numFmtId="1" fontId="7" fillId="0" borderId="497" xfId="0" applyNumberFormat="1" applyFont="1" applyBorder="1" applyAlignment="1">
      <alignment horizontal="center" vertical="center" wrapText="1"/>
    </xf>
    <xf numFmtId="1" fontId="7" fillId="0" borderId="498" xfId="0" applyNumberFormat="1" applyFont="1" applyBorder="1" applyAlignment="1">
      <alignment horizontal="center" vertical="center" wrapText="1"/>
    </xf>
    <xf numFmtId="1" fontId="7" fillId="0" borderId="499" xfId="0" applyNumberFormat="1" applyFont="1" applyBorder="1" applyAlignment="1">
      <alignment horizontal="center" vertical="center" wrapText="1"/>
    </xf>
    <xf numFmtId="1" fontId="7" fillId="0" borderId="500" xfId="0" applyNumberFormat="1" applyFont="1" applyBorder="1" applyAlignment="1">
      <alignment horizontal="center" vertical="center" wrapText="1"/>
    </xf>
    <xf numFmtId="1" fontId="7" fillId="0" borderId="501" xfId="0" applyNumberFormat="1" applyFont="1" applyBorder="1" applyAlignment="1">
      <alignment horizontal="center" vertical="center" wrapText="1"/>
    </xf>
    <xf numFmtId="1" fontId="7" fillId="0" borderId="502" xfId="0" applyNumberFormat="1" applyFont="1" applyBorder="1" applyAlignment="1">
      <alignment horizontal="center" vertical="center" wrapText="1"/>
    </xf>
    <xf numFmtId="1" fontId="7" fillId="0" borderId="503" xfId="0" applyNumberFormat="1" applyFont="1" applyBorder="1" applyAlignment="1">
      <alignment horizontal="center" vertical="center" wrapText="1"/>
    </xf>
    <xf numFmtId="1" fontId="7" fillId="0" borderId="498" xfId="0" applyNumberFormat="1" applyFont="1" applyBorder="1" applyAlignment="1">
      <alignment horizontal="center" vertical="center"/>
    </xf>
    <xf numFmtId="1" fontId="7" fillId="0" borderId="503" xfId="0" applyNumberFormat="1" applyFont="1" applyBorder="1" applyAlignment="1">
      <alignment horizontal="center" vertical="center"/>
    </xf>
    <xf numFmtId="1" fontId="7" fillId="0" borderId="504" xfId="0" applyNumberFormat="1" applyFont="1" applyBorder="1" applyAlignment="1">
      <alignment horizontal="center" vertical="center"/>
    </xf>
    <xf numFmtId="1" fontId="7" fillId="0" borderId="505" xfId="0" applyNumberFormat="1" applyFont="1" applyBorder="1" applyAlignment="1">
      <alignment horizontal="center" vertical="center"/>
    </xf>
    <xf numFmtId="1" fontId="7" fillId="0" borderId="506" xfId="0" applyNumberFormat="1" applyFont="1" applyBorder="1" applyAlignment="1">
      <alignment horizontal="center" vertical="center" wrapText="1"/>
    </xf>
    <xf numFmtId="1" fontId="7" fillId="0" borderId="503" xfId="0" applyNumberFormat="1" applyFont="1" applyBorder="1" applyAlignment="1">
      <alignment horizontal="center" vertical="center" wrapText="1"/>
    </xf>
    <xf numFmtId="1" fontId="7" fillId="0" borderId="505" xfId="0" applyNumberFormat="1" applyFont="1" applyBorder="1" applyAlignment="1">
      <alignment horizontal="center" vertical="center" wrapText="1"/>
    </xf>
    <xf numFmtId="1" fontId="7" fillId="0" borderId="504" xfId="0" applyNumberFormat="1" applyFont="1" applyBorder="1" applyAlignment="1">
      <alignment horizontal="center" vertical="center" wrapText="1"/>
    </xf>
    <xf numFmtId="1" fontId="7" fillId="2" borderId="507" xfId="7" applyNumberFormat="1" applyFont="1" applyFill="1" applyBorder="1" applyAlignment="1">
      <alignment horizontal="right" vertical="center"/>
    </xf>
    <xf numFmtId="1" fontId="7" fillId="2" borderId="508" xfId="7" applyNumberFormat="1" applyFont="1" applyFill="1" applyBorder="1" applyAlignment="1">
      <alignment horizontal="right" vertical="center"/>
    </xf>
    <xf numFmtId="1" fontId="7" fillId="4" borderId="507" xfId="0" applyNumberFormat="1" applyFont="1" applyFill="1" applyBorder="1" applyAlignment="1" applyProtection="1">
      <alignment vertical="center"/>
      <protection locked="0"/>
    </xf>
    <xf numFmtId="1" fontId="7" fillId="4" borderId="509" xfId="0" applyNumberFormat="1" applyFont="1" applyFill="1" applyBorder="1" applyAlignment="1" applyProtection="1">
      <alignment vertical="center"/>
      <protection locked="0"/>
    </xf>
    <xf numFmtId="1" fontId="7" fillId="4" borderId="510" xfId="0" applyNumberFormat="1" applyFont="1" applyFill="1" applyBorder="1" applyAlignment="1" applyProtection="1">
      <alignment vertical="center"/>
      <protection locked="0"/>
    </xf>
    <xf numFmtId="1" fontId="7" fillId="4" borderId="508" xfId="0" applyNumberFormat="1" applyFont="1" applyFill="1" applyBorder="1" applyAlignment="1" applyProtection="1">
      <alignment vertical="center"/>
      <protection locked="0"/>
    </xf>
    <xf numFmtId="0" fontId="7" fillId="0" borderId="511" xfId="0" applyFont="1" applyBorder="1" applyAlignment="1">
      <alignment horizontal="center" vertical="center" wrapText="1"/>
    </xf>
    <xf numFmtId="0" fontId="7" fillId="0" borderId="498" xfId="0" applyFont="1" applyBorder="1" applyAlignment="1">
      <alignment horizontal="center" vertical="center"/>
    </xf>
    <xf numFmtId="0" fontId="7" fillId="0" borderId="504" xfId="0" applyFont="1" applyBorder="1" applyAlignment="1">
      <alignment horizontal="center" vertical="center"/>
    </xf>
    <xf numFmtId="0" fontId="7" fillId="0" borderId="503" xfId="0" applyFont="1" applyBorder="1" applyAlignment="1">
      <alignment horizontal="center" vertical="center"/>
    </xf>
    <xf numFmtId="0" fontId="7" fillId="0" borderId="505" xfId="0" applyFont="1" applyBorder="1" applyAlignment="1">
      <alignment horizontal="center" vertical="center" wrapText="1"/>
    </xf>
    <xf numFmtId="0" fontId="7" fillId="0" borderId="503" xfId="0" applyFont="1" applyBorder="1" applyAlignment="1">
      <alignment horizontal="center" vertical="center" wrapText="1"/>
    </xf>
    <xf numFmtId="0" fontId="7" fillId="0" borderId="506" xfId="0" applyFont="1" applyBorder="1" applyAlignment="1">
      <alignment horizontal="center" vertical="center" wrapText="1"/>
    </xf>
    <xf numFmtId="1" fontId="7" fillId="0" borderId="512" xfId="0" applyNumberFormat="1" applyFont="1" applyBorder="1" applyAlignment="1">
      <alignment vertical="center"/>
    </xf>
    <xf numFmtId="1" fontId="7" fillId="0" borderId="511" xfId="0" applyNumberFormat="1" applyFont="1" applyBorder="1" applyAlignment="1">
      <alignment horizontal="center" vertical="center"/>
    </xf>
    <xf numFmtId="0" fontId="7" fillId="0" borderId="498" xfId="0" applyFont="1" applyBorder="1" applyAlignment="1">
      <alignment horizontal="center" vertical="center" wrapText="1"/>
    </xf>
    <xf numFmtId="0" fontId="7" fillId="0" borderId="504" xfId="0" applyFont="1" applyBorder="1" applyAlignment="1">
      <alignment horizontal="center" vertical="center" wrapText="1"/>
    </xf>
    <xf numFmtId="0" fontId="7" fillId="0" borderId="503" xfId="0" applyFont="1" applyBorder="1" applyAlignment="1">
      <alignment horizontal="center" vertical="center" wrapText="1"/>
    </xf>
    <xf numFmtId="0" fontId="7" fillId="0" borderId="513" xfId="0" applyFont="1" applyBorder="1" applyAlignment="1">
      <alignment horizontal="center" vertical="center"/>
    </xf>
    <xf numFmtId="0" fontId="7" fillId="0" borderId="512" xfId="0" applyFont="1" applyBorder="1" applyAlignment="1">
      <alignment horizontal="right" vertical="center"/>
    </xf>
    <xf numFmtId="0" fontId="7" fillId="8" borderId="507" xfId="0" applyFont="1" applyFill="1" applyBorder="1" applyAlignment="1" applyProtection="1">
      <alignment horizontal="justify" vertical="center"/>
      <protection locked="0"/>
    </xf>
    <xf numFmtId="0" fontId="7" fillId="8" borderId="508" xfId="0" applyFont="1" applyFill="1" applyBorder="1" applyAlignment="1" applyProtection="1">
      <alignment horizontal="justify" vertical="center"/>
      <protection locked="0"/>
    </xf>
    <xf numFmtId="0" fontId="7" fillId="0" borderId="514" xfId="0" applyFont="1" applyBorder="1" applyAlignment="1">
      <alignment horizontal="center" vertical="center"/>
    </xf>
    <xf numFmtId="1" fontId="7" fillId="3" borderId="511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515" xfId="0" applyNumberFormat="1" applyFont="1" applyFill="1" applyBorder="1" applyAlignment="1">
      <alignment horizontal="center" vertical="center" wrapText="1"/>
    </xf>
    <xf numFmtId="1" fontId="7" fillId="3" borderId="516" xfId="0" applyNumberFormat="1" applyFont="1" applyFill="1" applyBorder="1" applyAlignment="1">
      <alignment horizontal="center" vertical="center" wrapText="1"/>
    </xf>
    <xf numFmtId="1" fontId="7" fillId="3" borderId="514" xfId="0" applyNumberFormat="1" applyFont="1" applyFill="1" applyBorder="1" applyAlignment="1">
      <alignment horizontal="center" vertical="center" wrapText="1"/>
    </xf>
    <xf numFmtId="0" fontId="7" fillId="0" borderId="515" xfId="0" applyFont="1" applyBorder="1" applyAlignment="1">
      <alignment horizontal="center" vertical="center"/>
    </xf>
    <xf numFmtId="0" fontId="7" fillId="0" borderId="516" xfId="0" applyFont="1" applyBorder="1" applyAlignment="1">
      <alignment horizontal="center" vertical="center"/>
    </xf>
    <xf numFmtId="1" fontId="7" fillId="3" borderId="505" xfId="0" applyNumberFormat="1" applyFont="1" applyFill="1" applyBorder="1" applyAlignment="1">
      <alignment horizontal="center" vertical="center" wrapText="1"/>
    </xf>
    <xf numFmtId="1" fontId="7" fillId="3" borderId="506" xfId="0" applyNumberFormat="1" applyFont="1" applyFill="1" applyBorder="1" applyAlignment="1">
      <alignment horizontal="center" vertical="center" wrapText="1"/>
    </xf>
    <xf numFmtId="1" fontId="7" fillId="3" borderId="504" xfId="0" applyNumberFormat="1" applyFont="1" applyFill="1" applyBorder="1" applyAlignment="1">
      <alignment horizontal="center" vertical="center" wrapText="1"/>
    </xf>
    <xf numFmtId="1" fontId="7" fillId="3" borderId="517" xfId="0" applyNumberFormat="1" applyFont="1" applyFill="1" applyBorder="1" applyAlignment="1">
      <alignment horizontal="center" vertical="center" wrapText="1"/>
    </xf>
    <xf numFmtId="0" fontId="7" fillId="3" borderId="518" xfId="0" applyFont="1" applyFill="1" applyBorder="1" applyAlignment="1">
      <alignment horizontal="center" vertical="center" wrapText="1"/>
    </xf>
    <xf numFmtId="1" fontId="7" fillId="3" borderId="519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504" xfId="0" applyFont="1" applyFill="1" applyBorder="1" applyAlignment="1">
      <alignment horizontal="left" vertical="center"/>
    </xf>
    <xf numFmtId="1" fontId="7" fillId="0" borderId="515" xfId="0" applyNumberFormat="1" applyFont="1" applyBorder="1" applyAlignment="1">
      <alignment horizontal="center" vertical="center"/>
    </xf>
    <xf numFmtId="1" fontId="7" fillId="0" borderId="514" xfId="0" applyNumberFormat="1" applyFont="1" applyBorder="1" applyAlignment="1">
      <alignment horizontal="center" vertical="center"/>
    </xf>
    <xf numFmtId="1" fontId="7" fillId="0" borderId="511" xfId="0" applyNumberFormat="1" applyFont="1" applyBorder="1" applyAlignment="1">
      <alignment horizontal="center" vertical="center" wrapText="1"/>
    </xf>
    <xf numFmtId="1" fontId="7" fillId="3" borderId="498" xfId="0" applyNumberFormat="1" applyFont="1" applyFill="1" applyBorder="1" applyAlignment="1">
      <alignment horizontal="center" vertical="center" wrapText="1"/>
    </xf>
    <xf numFmtId="1" fontId="7" fillId="3" borderId="504" xfId="0" applyNumberFormat="1" applyFont="1" applyFill="1" applyBorder="1" applyAlignment="1">
      <alignment horizontal="center" vertical="center" wrapText="1"/>
    </xf>
    <xf numFmtId="1" fontId="7" fillId="3" borderId="503" xfId="0" applyNumberFormat="1" applyFont="1" applyFill="1" applyBorder="1" applyAlignment="1">
      <alignment horizontal="center" vertical="center" wrapText="1"/>
    </xf>
    <xf numFmtId="1" fontId="7" fillId="0" borderId="504" xfId="0" applyNumberFormat="1" applyFont="1" applyBorder="1" applyAlignment="1">
      <alignment horizontal="center" vertical="center" wrapText="1"/>
    </xf>
    <xf numFmtId="1" fontId="7" fillId="3" borderId="498" xfId="0" applyNumberFormat="1" applyFont="1" applyFill="1" applyBorder="1" applyAlignment="1">
      <alignment horizontal="center" vertical="center" wrapText="1"/>
    </xf>
    <xf numFmtId="1" fontId="7" fillId="3" borderId="503" xfId="0" applyNumberFormat="1" applyFont="1" applyFill="1" applyBorder="1" applyAlignment="1">
      <alignment horizontal="center" vertical="center" wrapText="1"/>
    </xf>
    <xf numFmtId="1" fontId="7" fillId="0" borderId="511" xfId="0" applyNumberFormat="1" applyFont="1" applyBorder="1" applyAlignment="1">
      <alignment horizontal="left" vertical="center" wrapText="1"/>
    </xf>
    <xf numFmtId="1" fontId="7" fillId="0" borderId="512" xfId="0" applyNumberFormat="1" applyFont="1" applyBorder="1" applyAlignment="1">
      <alignment horizontal="left" vertical="center"/>
    </xf>
    <xf numFmtId="0" fontId="7" fillId="7" borderId="507" xfId="0" applyFont="1" applyFill="1" applyBorder="1" applyAlignment="1">
      <alignment vertical="center"/>
    </xf>
    <xf numFmtId="0" fontId="7" fillId="7" borderId="508" xfId="0" applyFont="1" applyFill="1" applyBorder="1" applyAlignment="1">
      <alignment vertical="center"/>
    </xf>
    <xf numFmtId="0" fontId="7" fillId="3" borderId="513" xfId="0" applyFont="1" applyFill="1" applyBorder="1" applyAlignment="1">
      <alignment horizontal="center" vertical="center" wrapText="1"/>
    </xf>
    <xf numFmtId="0" fontId="7" fillId="3" borderId="511" xfId="0" applyFont="1" applyFill="1" applyBorder="1" applyAlignment="1">
      <alignment horizontal="center" vertical="center" wrapText="1"/>
    </xf>
    <xf numFmtId="0" fontId="7" fillId="3" borderId="498" xfId="0" applyFont="1" applyFill="1" applyBorder="1" applyAlignment="1">
      <alignment horizontal="center" vertical="center" wrapText="1"/>
    </xf>
    <xf numFmtId="0" fontId="7" fillId="3" borderId="503" xfId="0" applyFont="1" applyFill="1" applyBorder="1" applyAlignment="1">
      <alignment horizontal="center" vertical="center" wrapText="1"/>
    </xf>
    <xf numFmtId="0" fontId="7" fillId="3" borderId="504" xfId="0" applyFont="1" applyFill="1" applyBorder="1" applyAlignment="1">
      <alignment horizontal="center" vertical="center" wrapText="1"/>
    </xf>
    <xf numFmtId="0" fontId="7" fillId="3" borderId="520" xfId="0" applyFont="1" applyFill="1" applyBorder="1" applyAlignment="1">
      <alignment horizontal="center" vertical="center" wrapText="1"/>
    </xf>
    <xf numFmtId="0" fontId="7" fillId="3" borderId="514" xfId="0" applyFont="1" applyFill="1" applyBorder="1" applyAlignment="1">
      <alignment horizontal="center" vertical="center" wrapText="1"/>
    </xf>
    <xf numFmtId="0" fontId="7" fillId="3" borderId="505" xfId="0" applyFont="1" applyFill="1" applyBorder="1" applyAlignment="1">
      <alignment horizontal="center" vertical="center" wrapText="1"/>
    </xf>
    <xf numFmtId="0" fontId="7" fillId="3" borderId="506" xfId="0" applyFont="1" applyFill="1" applyBorder="1" applyAlignment="1">
      <alignment horizontal="center" vertical="center" wrapText="1"/>
    </xf>
    <xf numFmtId="0" fontId="7" fillId="3" borderId="521" xfId="0" applyFont="1" applyFill="1" applyBorder="1" applyAlignment="1">
      <alignment horizontal="center" vertical="center" wrapText="1"/>
    </xf>
    <xf numFmtId="1" fontId="7" fillId="3" borderId="512" xfId="0" applyNumberFormat="1" applyFont="1" applyFill="1" applyBorder="1" applyAlignment="1">
      <alignment horizontal="right" vertical="center" wrapText="1"/>
    </xf>
    <xf numFmtId="0" fontId="4" fillId="0" borderId="504" xfId="0" applyFont="1" applyBorder="1" applyAlignment="1">
      <alignment horizontal="left" vertical="center"/>
    </xf>
    <xf numFmtId="0" fontId="7" fillId="0" borderId="513" xfId="0" applyFont="1" applyBorder="1" applyAlignment="1">
      <alignment horizontal="center" vertical="center" wrapText="1"/>
    </xf>
    <xf numFmtId="0" fontId="7" fillId="0" borderId="500" xfId="0" applyFont="1" applyBorder="1" applyAlignment="1">
      <alignment horizontal="center" vertical="center" wrapText="1"/>
    </xf>
    <xf numFmtId="0" fontId="7" fillId="0" borderId="522" xfId="0" applyFont="1" applyBorder="1" applyAlignment="1">
      <alignment horizontal="center" vertical="center" wrapText="1"/>
    </xf>
    <xf numFmtId="0" fontId="7" fillId="0" borderId="523" xfId="0" applyFont="1" applyBorder="1" applyAlignment="1">
      <alignment horizontal="center" vertical="center" wrapText="1"/>
    </xf>
    <xf numFmtId="0" fontId="7" fillId="0" borderId="504" xfId="0" applyFont="1" applyBorder="1" applyAlignment="1">
      <alignment horizontal="center" vertical="center" wrapText="1"/>
    </xf>
    <xf numFmtId="1" fontId="7" fillId="0" borderId="512" xfId="0" applyNumberFormat="1" applyFont="1" applyBorder="1" applyAlignment="1">
      <alignment horizontal="right" vertical="center" wrapText="1"/>
    </xf>
    <xf numFmtId="1" fontId="7" fillId="0" borderId="511" xfId="0" applyNumberFormat="1" applyFont="1" applyBorder="1" applyAlignment="1" applyProtection="1">
      <alignment horizontal="center" vertical="center" wrapText="1"/>
      <protection hidden="1"/>
    </xf>
    <xf numFmtId="1" fontId="7" fillId="0" borderId="523" xfId="0" applyNumberFormat="1" applyFont="1" applyBorder="1" applyAlignment="1">
      <alignment horizontal="center" vertical="center" wrapText="1"/>
    </xf>
    <xf numFmtId="1" fontId="7" fillId="0" borderId="519" xfId="0" applyNumberFormat="1" applyFont="1" applyBorder="1" applyAlignment="1">
      <alignment horizontal="center" vertical="center" wrapText="1"/>
    </xf>
    <xf numFmtId="1" fontId="7" fillId="3" borderId="504" xfId="0" applyNumberFormat="1" applyFont="1" applyFill="1" applyBorder="1" applyAlignment="1">
      <alignment vertical="center" wrapText="1"/>
    </xf>
    <xf numFmtId="1" fontId="7" fillId="3" borderId="513" xfId="0" applyNumberFormat="1" applyFont="1" applyFill="1" applyBorder="1" applyAlignment="1">
      <alignment vertical="center"/>
    </xf>
    <xf numFmtId="1" fontId="11" fillId="4" borderId="505" xfId="0" applyNumberFormat="1" applyFont="1" applyFill="1" applyBorder="1" applyAlignment="1" applyProtection="1">
      <alignment vertical="center"/>
      <protection locked="0"/>
    </xf>
    <xf numFmtId="1" fontId="11" fillId="4" borderId="506" xfId="0" applyNumberFormat="1" applyFont="1" applyFill="1" applyBorder="1" applyAlignment="1" applyProtection="1">
      <alignment vertical="center"/>
      <protection locked="0"/>
    </xf>
    <xf numFmtId="1" fontId="11" fillId="4" borderId="523" xfId="0" applyNumberFormat="1" applyFont="1" applyFill="1" applyBorder="1" applyAlignment="1" applyProtection="1">
      <alignment vertical="center"/>
      <protection locked="0"/>
    </xf>
    <xf numFmtId="1" fontId="11" fillId="4" borderId="519" xfId="0" applyNumberFormat="1" applyFont="1" applyFill="1" applyBorder="1" applyAlignment="1" applyProtection="1">
      <alignment vertical="center"/>
      <protection locked="0"/>
    </xf>
    <xf numFmtId="1" fontId="7" fillId="0" borderId="498" xfId="0" applyNumberFormat="1" applyFont="1" applyBorder="1" applyAlignment="1">
      <alignment horizontal="center" vertical="center" wrapText="1"/>
    </xf>
    <xf numFmtId="1" fontId="7" fillId="0" borderId="513" xfId="0" applyNumberFormat="1" applyFont="1" applyBorder="1" applyAlignment="1">
      <alignment horizontal="center" vertical="center" wrapText="1"/>
    </xf>
    <xf numFmtId="1" fontId="7" fillId="0" borderId="513" xfId="0" applyNumberFormat="1" applyFont="1" applyBorder="1" applyAlignment="1">
      <alignment vertical="center" wrapText="1"/>
    </xf>
    <xf numFmtId="1" fontId="7" fillId="4" borderId="513" xfId="0" applyNumberFormat="1" applyFont="1" applyFill="1" applyBorder="1" applyAlignment="1" applyProtection="1">
      <alignment vertical="center"/>
      <protection locked="0"/>
    </xf>
    <xf numFmtId="1" fontId="7" fillId="4" borderId="523" xfId="0" applyNumberFormat="1" applyFont="1" applyFill="1" applyBorder="1" applyAlignment="1" applyProtection="1">
      <alignment vertical="center"/>
      <protection locked="0"/>
    </xf>
    <xf numFmtId="1" fontId="7" fillId="4" borderId="519" xfId="0" applyNumberFormat="1" applyFont="1" applyFill="1" applyBorder="1" applyAlignment="1" applyProtection="1">
      <alignment vertical="center"/>
      <protection locked="0"/>
    </xf>
  </cellXfs>
  <cellStyles count="8">
    <cellStyle name="Millares 2 2" xfId="5" xr:uid="{00000000-0005-0000-0000-000000000000}"/>
    <cellStyle name="Normal" xfId="0" builtinId="0"/>
    <cellStyle name="Normal 2 2" xfId="3" xr:uid="{00000000-0005-0000-0000-000002000000}"/>
    <cellStyle name="Normal 3" xfId="1" xr:uid="{00000000-0005-0000-0000-000003000000}"/>
    <cellStyle name="Normal_REM 09-2002" xfId="6" xr:uid="{00000000-0005-0000-0000-000004000000}"/>
    <cellStyle name="Normal_RMC-MUNI" xfId="2" xr:uid="{00000000-0005-0000-0000-000005000000}"/>
    <cellStyle name="Notas 2 3" xfId="4" xr:uid="{00000000-0005-0000-0000-000006000000}"/>
    <cellStyle name="Notas 3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icaciones%20Rem/28%20Agosto/REM%20A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icaciones%20Rem/28%20Agosto/REM%20A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icaciones%20Rem/28%20Agosto/REM%20A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LIO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8.xlsm" TargetMode="External"/><Relationship Id="rId1" Type="http://schemas.openxmlformats.org/officeDocument/2006/relationships/externalLinkPath" Target="/JOSE/A&#209;O%202025/REM%20MENSUAL/Modificaciones%20Rem/21%20Nov/REM%20A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36"/>
  <sheetViews>
    <sheetView workbookViewId="0">
      <selection activeCell="A216" sqref="A8:XFD216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",[1]NOMBRE!B2, " (",[1]NOMBRE!C2,[1]NOMBRE!D2,[1]NOMBRE!E2,[1]NOMBRE!F2,[1]NOMBRE!G2,")")</f>
        <v>COMUNA: 0 (00000)</v>
      </c>
    </row>
    <row r="3" spans="1:94" x14ac:dyDescent="0.1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94" x14ac:dyDescent="0.15">
      <c r="A4" s="1" t="str">
        <f>CONCATENATE("MES: ",[1]NOMBRE!B6, " (",[1]NOMBRE!C6,[1]NOMBRE!D6,")")</f>
        <v>MES: 0 (00)</v>
      </c>
    </row>
    <row r="5" spans="1:94" x14ac:dyDescent="0.25">
      <c r="A5" s="3" t="str">
        <f>CONCATENATE("AÑO: ",[1]NOMBRE!B7)</f>
        <v>AÑO: 2025</v>
      </c>
    </row>
    <row r="6" spans="1:94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1.25" x14ac:dyDescent="0.25">
      <c r="A8" s="1238" t="s">
        <v>2</v>
      </c>
      <c r="B8" s="1185"/>
      <c r="C8" s="1185"/>
    </row>
    <row r="9" spans="1:94" s="5" customFormat="1" ht="10.5" x14ac:dyDescent="0.25">
      <c r="A9" s="1239" t="s">
        <v>3</v>
      </c>
      <c r="B9" s="1221" t="s">
        <v>4</v>
      </c>
      <c r="C9" s="1240" t="s">
        <v>5</v>
      </c>
      <c r="D9" s="1241"/>
      <c r="E9" s="1241"/>
      <c r="F9" s="1241"/>
      <c r="G9" s="1241"/>
      <c r="H9" s="1241"/>
      <c r="I9" s="1241"/>
      <c r="J9" s="1241"/>
      <c r="K9" s="1241"/>
      <c r="L9" s="1241"/>
      <c r="M9" s="1241"/>
      <c r="N9" s="1241"/>
      <c r="O9" s="1241"/>
      <c r="P9" s="1241"/>
      <c r="Q9" s="1241"/>
      <c r="R9" s="1241"/>
      <c r="S9" s="1242"/>
      <c r="T9" s="1231" t="s">
        <v>6</v>
      </c>
      <c r="U9" s="1232"/>
      <c r="V9" s="1234" t="s">
        <v>7</v>
      </c>
      <c r="W9" s="1234" t="s">
        <v>8</v>
      </c>
      <c r="X9" s="1213" t="s">
        <v>9</v>
      </c>
      <c r="Y9" s="1216" t="s">
        <v>10</v>
      </c>
      <c r="Z9" s="1216" t="s">
        <v>11</v>
      </c>
    </row>
    <row r="10" spans="1:94" s="5" customFormat="1" ht="10.5" x14ac:dyDescent="0.25">
      <c r="A10" s="1239"/>
      <c r="B10" s="1223"/>
      <c r="C10" s="6" t="s">
        <v>12</v>
      </c>
      <c r="D10" s="7" t="s">
        <v>13</v>
      </c>
      <c r="E10" s="8" t="s">
        <v>14</v>
      </c>
      <c r="F10" s="7" t="s">
        <v>15</v>
      </c>
      <c r="G10" s="9" t="s">
        <v>16</v>
      </c>
      <c r="H10" s="9" t="s">
        <v>17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22</v>
      </c>
      <c r="N10" s="9" t="s">
        <v>23</v>
      </c>
      <c r="O10" s="9" t="s">
        <v>24</v>
      </c>
      <c r="P10" s="9" t="s">
        <v>25</v>
      </c>
      <c r="Q10" s="9" t="s">
        <v>26</v>
      </c>
      <c r="R10" s="9" t="s">
        <v>27</v>
      </c>
      <c r="S10" s="10" t="s">
        <v>28</v>
      </c>
      <c r="T10" s="11" t="s">
        <v>29</v>
      </c>
      <c r="U10" s="12" t="s">
        <v>30</v>
      </c>
      <c r="V10" s="1177"/>
      <c r="W10" s="1177"/>
      <c r="X10" s="1135"/>
      <c r="Y10" s="1125"/>
      <c r="Z10" s="1125"/>
    </row>
    <row r="11" spans="1:94" s="5" customFormat="1" ht="10.5" x14ac:dyDescent="0.25">
      <c r="A11" s="13" t="s">
        <v>31</v>
      </c>
      <c r="B11" s="14">
        <f>SUM(C11:S11)</f>
        <v>0</v>
      </c>
      <c r="C11" s="15">
        <f>SUM(ENERO:DICIEMBRE!C11)</f>
        <v>0</v>
      </c>
      <c r="D11" s="15">
        <f>SUM(ENERO:DICIEMBRE!D11)</f>
        <v>0</v>
      </c>
      <c r="E11" s="15">
        <f>SUM(ENERO:DICIEMBRE!E11)</f>
        <v>0</v>
      </c>
      <c r="F11" s="15">
        <f>SUM(ENERO:DICIEMBRE!F11)</f>
        <v>0</v>
      </c>
      <c r="G11" s="15">
        <f>SUM(ENERO:DICIEMBRE!G11)</f>
        <v>0</v>
      </c>
      <c r="H11" s="15">
        <f>SUM(ENERO:DICIEMBRE!H11)</f>
        <v>0</v>
      </c>
      <c r="I11" s="15">
        <f>SUM(ENERO:DICIEMBRE!I11)</f>
        <v>0</v>
      </c>
      <c r="J11" s="15">
        <f>SUM(ENERO:DICIEMBRE!J11)</f>
        <v>0</v>
      </c>
      <c r="K11" s="15">
        <f>SUM(ENERO:DICIEMBRE!K11)</f>
        <v>0</v>
      </c>
      <c r="L11" s="15">
        <f>SUM(ENERO:DICIEMBRE!L11)</f>
        <v>0</v>
      </c>
      <c r="M11" s="15">
        <f>SUM(ENERO:DICIEMBRE!M11)</f>
        <v>0</v>
      </c>
      <c r="N11" s="15">
        <f>SUM(ENERO:DICIEMBRE!N11)</f>
        <v>0</v>
      </c>
      <c r="O11" s="15">
        <f>SUM(ENERO:DICIEMBRE!O11)</f>
        <v>0</v>
      </c>
      <c r="P11" s="15">
        <f>SUM(ENERO:DICIEMBRE!P11)</f>
        <v>0</v>
      </c>
      <c r="Q11" s="15">
        <f>SUM(ENERO:DICIEMBRE!Q11)</f>
        <v>0</v>
      </c>
      <c r="R11" s="15">
        <f>SUM(ENERO:DICIEMBRE!R11)</f>
        <v>0</v>
      </c>
      <c r="S11" s="15">
        <f>SUM(ENERO:DICIEMBRE!S11)</f>
        <v>0</v>
      </c>
      <c r="T11" s="15">
        <f>SUM(ENERO:DICIEMBRE!T11)</f>
        <v>0</v>
      </c>
      <c r="U11" s="15">
        <f>SUM(ENERO:DICIEMBRE!U11)</f>
        <v>0</v>
      </c>
      <c r="V11" s="15">
        <f>SUM(ENERO:DICIEMBRE!V11)</f>
        <v>0</v>
      </c>
      <c r="W11" s="15">
        <f>SUM(ENERO:DICIEMBRE!W11)</f>
        <v>0</v>
      </c>
      <c r="X11" s="15">
        <f>SUM(ENERO:DICIEMBRE!X11)</f>
        <v>0</v>
      </c>
      <c r="Y11" s="15">
        <f>SUM(ENERO:DICIEMBRE!Y11)</f>
        <v>0</v>
      </c>
      <c r="Z11" s="15">
        <f>SUM(ENERO:DICIEMBRE!Z11)</f>
        <v>0</v>
      </c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0.5" x14ac:dyDescent="0.25">
      <c r="A12" s="13" t="s">
        <v>32</v>
      </c>
      <c r="B12" s="14">
        <f>SUM(C12:S12)</f>
        <v>0</v>
      </c>
      <c r="C12" s="15">
        <f>SUM(ENERO:DICIEMBRE!C12)</f>
        <v>0</v>
      </c>
      <c r="D12" s="15">
        <f>SUM(ENERO:DICIEMBRE!D12)</f>
        <v>0</v>
      </c>
      <c r="E12" s="15">
        <f>SUM(ENERO:DICIEMBRE!E12)</f>
        <v>0</v>
      </c>
      <c r="F12" s="15">
        <f>SUM(ENERO:DICIEMBRE!F12)</f>
        <v>0</v>
      </c>
      <c r="G12" s="15">
        <f>SUM(ENERO:DICIEMBRE!G12)</f>
        <v>0</v>
      </c>
      <c r="H12" s="15">
        <f>SUM(ENERO:DICIEMBRE!H12)</f>
        <v>0</v>
      </c>
      <c r="I12" s="15">
        <f>SUM(ENERO:DICIEMBRE!I12)</f>
        <v>0</v>
      </c>
      <c r="J12" s="15">
        <f>SUM(ENERO:DICIEMBRE!J12)</f>
        <v>0</v>
      </c>
      <c r="K12" s="15">
        <f>SUM(ENERO:DICIEMBRE!K12)</f>
        <v>0</v>
      </c>
      <c r="L12" s="15">
        <f>SUM(ENERO:DICIEMBRE!L12)</f>
        <v>0</v>
      </c>
      <c r="M12" s="15">
        <f>SUM(ENERO:DICIEMBRE!M12)</f>
        <v>0</v>
      </c>
      <c r="N12" s="15">
        <f>SUM(ENERO:DICIEMBRE!N12)</f>
        <v>0</v>
      </c>
      <c r="O12" s="15">
        <f>SUM(ENERO:DICIEMBRE!O12)</f>
        <v>0</v>
      </c>
      <c r="P12" s="15">
        <f>SUM(ENERO:DICIEMBRE!P12)</f>
        <v>0</v>
      </c>
      <c r="Q12" s="15">
        <f>SUM(ENERO:DICIEMBRE!Q12)</f>
        <v>0</v>
      </c>
      <c r="R12" s="15">
        <f>SUM(ENERO:DICIEMBRE!R12)</f>
        <v>0</v>
      </c>
      <c r="S12" s="15">
        <f>SUM(ENERO:DICIEMBRE!S12)</f>
        <v>0</v>
      </c>
      <c r="T12" s="15">
        <f>SUM(ENERO:DICIEMBRE!T12)</f>
        <v>0</v>
      </c>
      <c r="U12" s="15">
        <f>SUM(ENERO:DICIEMBRE!U12)</f>
        <v>0</v>
      </c>
      <c r="V12" s="15">
        <f>SUM(ENERO:DICIEMBRE!V12)</f>
        <v>0</v>
      </c>
      <c r="W12" s="15">
        <f>SUM(ENERO:DICIEMBRE!W12)</f>
        <v>0</v>
      </c>
      <c r="X12" s="15">
        <f>SUM(ENERO:DICIEMBRE!X12)</f>
        <v>0</v>
      </c>
      <c r="Y12" s="15">
        <f>SUM(ENERO:DICIEMBRE!Y12)</f>
        <v>0</v>
      </c>
      <c r="Z12" s="15">
        <f>SUM(ENERO:DICIEMBRE!Z12)</f>
        <v>0</v>
      </c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1.25" x14ac:dyDescent="0.25">
      <c r="A13" s="13" t="s">
        <v>33</v>
      </c>
      <c r="B13" s="14">
        <f>SUM(E13:S13)</f>
        <v>0</v>
      </c>
      <c r="C13" s="15">
        <f>SUM(ENERO:DICIEMBRE!C13)</f>
        <v>0</v>
      </c>
      <c r="D13" s="15">
        <f>SUM(ENERO:DICIEMBRE!D13)</f>
        <v>0</v>
      </c>
      <c r="E13" s="15">
        <f>SUM(ENERO:DICIEMBRE!E13)</f>
        <v>0</v>
      </c>
      <c r="F13" s="15">
        <f>SUM(ENERO:DICIEMBRE!F13)</f>
        <v>0</v>
      </c>
      <c r="G13" s="15">
        <f>SUM(ENERO:DICIEMBRE!G13)</f>
        <v>0</v>
      </c>
      <c r="H13" s="15">
        <f>SUM(ENERO:DICIEMBRE!H13)</f>
        <v>0</v>
      </c>
      <c r="I13" s="15">
        <f>SUM(ENERO:DICIEMBRE!I13)</f>
        <v>0</v>
      </c>
      <c r="J13" s="15">
        <f>SUM(ENERO:DICIEMBRE!J13)</f>
        <v>0</v>
      </c>
      <c r="K13" s="15">
        <f>SUM(ENERO:DICIEMBRE!K13)</f>
        <v>0</v>
      </c>
      <c r="L13" s="15">
        <f>SUM(ENERO:DICIEMBRE!L13)</f>
        <v>0</v>
      </c>
      <c r="M13" s="15">
        <f>SUM(ENERO:DICIEMBRE!M13)</f>
        <v>0</v>
      </c>
      <c r="N13" s="15">
        <f>SUM(ENERO:DICIEMBRE!N13)</f>
        <v>0</v>
      </c>
      <c r="O13" s="15">
        <f>SUM(ENERO:DICIEMBRE!O13)</f>
        <v>0</v>
      </c>
      <c r="P13" s="15">
        <f>SUM(ENERO:DICIEMBRE!P13)</f>
        <v>0</v>
      </c>
      <c r="Q13" s="15">
        <f>SUM(ENERO:DICIEMBRE!Q13)</f>
        <v>0</v>
      </c>
      <c r="R13" s="15">
        <f>SUM(ENERO:DICIEMBRE!R13)</f>
        <v>0</v>
      </c>
      <c r="S13" s="15">
        <f>SUM(ENERO:DICIEMBRE!S13)</f>
        <v>0</v>
      </c>
      <c r="T13" s="15">
        <f>SUM(ENERO:DICIEMBRE!T13)</f>
        <v>0</v>
      </c>
      <c r="U13" s="15">
        <f>SUM(ENERO:DICIEMBRE!U13)</f>
        <v>0</v>
      </c>
      <c r="V13" s="15">
        <f>SUM(ENERO:DICIEMBRE!V13)</f>
        <v>0</v>
      </c>
      <c r="W13" s="15">
        <f>SUM(ENERO:DICIEMBRE!W13)</f>
        <v>0</v>
      </c>
      <c r="X13" s="15">
        <f>SUM(ENERO:DICIEMBRE!X13)</f>
        <v>0</v>
      </c>
      <c r="Y13" s="15">
        <f>SUM(ENERO:DICIEMBRE!Y13)</f>
        <v>0</v>
      </c>
      <c r="Z13" s="15">
        <f>SUM(ENERO:DICIEMBRE!Z13)</f>
        <v>0</v>
      </c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0.5" x14ac:dyDescent="0.25">
      <c r="A14" s="13" t="s">
        <v>34</v>
      </c>
      <c r="B14" s="14">
        <f>SUM(C14:S14)</f>
        <v>0</v>
      </c>
      <c r="C14" s="15">
        <f>SUM(ENERO:DICIEMBRE!C14)</f>
        <v>0</v>
      </c>
      <c r="D14" s="15">
        <f>SUM(ENERO:DICIEMBRE!D14)</f>
        <v>0</v>
      </c>
      <c r="E14" s="15">
        <f>SUM(ENERO:DICIEMBRE!E14)</f>
        <v>0</v>
      </c>
      <c r="F14" s="15">
        <f>SUM(ENERO:DICIEMBRE!F14)</f>
        <v>0</v>
      </c>
      <c r="G14" s="15">
        <f>SUM(ENERO:DICIEMBRE!G14)</f>
        <v>0</v>
      </c>
      <c r="H14" s="15">
        <f>SUM(ENERO:DICIEMBRE!H14)</f>
        <v>0</v>
      </c>
      <c r="I14" s="15">
        <f>SUM(ENERO:DICIEMBRE!I14)</f>
        <v>0</v>
      </c>
      <c r="J14" s="15">
        <f>SUM(ENERO:DICIEMBRE!J14)</f>
        <v>0</v>
      </c>
      <c r="K14" s="15">
        <f>SUM(ENERO:DICIEMBRE!K14)</f>
        <v>0</v>
      </c>
      <c r="L14" s="15">
        <f>SUM(ENERO:DICIEMBRE!L14)</f>
        <v>0</v>
      </c>
      <c r="M14" s="15">
        <f>SUM(ENERO:DICIEMBRE!M14)</f>
        <v>0</v>
      </c>
      <c r="N14" s="15">
        <f>SUM(ENERO:DICIEMBRE!N14)</f>
        <v>0</v>
      </c>
      <c r="O14" s="15">
        <f>SUM(ENERO:DICIEMBRE!O14)</f>
        <v>0</v>
      </c>
      <c r="P14" s="15">
        <f>SUM(ENERO:DICIEMBRE!P14)</f>
        <v>0</v>
      </c>
      <c r="Q14" s="15">
        <f>SUM(ENERO:DICIEMBRE!Q14)</f>
        <v>0</v>
      </c>
      <c r="R14" s="15">
        <f>SUM(ENERO:DICIEMBRE!R14)</f>
        <v>0</v>
      </c>
      <c r="S14" s="15">
        <f>SUM(ENERO:DICIEMBRE!S14)</f>
        <v>0</v>
      </c>
      <c r="T14" s="15">
        <f>SUM(ENERO:DICIEMBRE!T14)</f>
        <v>0</v>
      </c>
      <c r="U14" s="15">
        <f>SUM(ENERO:DICIEMBRE!U14)</f>
        <v>0</v>
      </c>
      <c r="V14" s="15">
        <f>SUM(ENERO:DICIEMBRE!V14)</f>
        <v>0</v>
      </c>
      <c r="W14" s="15">
        <f>SUM(ENERO:DICIEMBRE!W14)</f>
        <v>0</v>
      </c>
      <c r="X14" s="15">
        <f>SUM(ENERO:DICIEMBRE!X14)</f>
        <v>0</v>
      </c>
      <c r="Y14" s="15">
        <f>SUM(ENERO:DICIEMBRE!Y14)</f>
        <v>0</v>
      </c>
      <c r="Z14" s="15">
        <f>SUM(ENERO:DICIEMBRE!Z14)</f>
        <v>0</v>
      </c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1.25" x14ac:dyDescent="0.25">
      <c r="A15" s="13" t="s">
        <v>35</v>
      </c>
      <c r="B15" s="14">
        <f>SUM(C15:S15)</f>
        <v>0</v>
      </c>
      <c r="C15" s="15">
        <f>SUM(ENERO:DICIEMBRE!C15)</f>
        <v>0</v>
      </c>
      <c r="D15" s="15">
        <f>SUM(ENERO:DICIEMBRE!D15)</f>
        <v>0</v>
      </c>
      <c r="E15" s="15">
        <f>SUM(ENERO:DICIEMBRE!E15)</f>
        <v>0</v>
      </c>
      <c r="F15" s="15">
        <f>SUM(ENERO:DICIEMBRE!F15)</f>
        <v>0</v>
      </c>
      <c r="G15" s="15">
        <f>SUM(ENERO:DICIEMBRE!G15)</f>
        <v>0</v>
      </c>
      <c r="H15" s="15">
        <f>SUM(ENERO:DICIEMBRE!H15)</f>
        <v>0</v>
      </c>
      <c r="I15" s="15">
        <f>SUM(ENERO:DICIEMBRE!I15)</f>
        <v>0</v>
      </c>
      <c r="J15" s="15">
        <f>SUM(ENERO:DICIEMBRE!J15)</f>
        <v>0</v>
      </c>
      <c r="K15" s="15">
        <f>SUM(ENERO:DICIEMBRE!K15)</f>
        <v>0</v>
      </c>
      <c r="L15" s="15">
        <f>SUM(ENERO:DICIEMBRE!L15)</f>
        <v>0</v>
      </c>
      <c r="M15" s="15">
        <f>SUM(ENERO:DICIEMBRE!M15)</f>
        <v>0</v>
      </c>
      <c r="N15" s="15">
        <f>SUM(ENERO:DICIEMBRE!N15)</f>
        <v>0</v>
      </c>
      <c r="O15" s="15">
        <f>SUM(ENERO:DICIEMBRE!O15)</f>
        <v>0</v>
      </c>
      <c r="P15" s="15">
        <f>SUM(ENERO:DICIEMBRE!P15)</f>
        <v>0</v>
      </c>
      <c r="Q15" s="15">
        <f>SUM(ENERO:DICIEMBRE!Q15)</f>
        <v>0</v>
      </c>
      <c r="R15" s="15">
        <f>SUM(ENERO:DICIEMBRE!R15)</f>
        <v>0</v>
      </c>
      <c r="S15" s="15">
        <f>SUM(ENERO:DICIEMBRE!S15)</f>
        <v>0</v>
      </c>
      <c r="T15" s="15">
        <f>SUM(ENERO:DICIEMBRE!T15)</f>
        <v>0</v>
      </c>
      <c r="U15" s="15">
        <f>SUM(ENERO:DICIEMBRE!U15)</f>
        <v>0</v>
      </c>
      <c r="V15" s="15">
        <f>SUM(ENERO:DICIEMBRE!V15)</f>
        <v>0</v>
      </c>
      <c r="W15" s="15">
        <f>SUM(ENERO:DICIEMBRE!W15)</f>
        <v>0</v>
      </c>
      <c r="X15" s="15">
        <f>SUM(ENERO:DICIEMBRE!X15)</f>
        <v>0</v>
      </c>
      <c r="Y15" s="15">
        <f>SUM(ENERO:DICIEMBRE!Y15)</f>
        <v>0</v>
      </c>
      <c r="Z15" s="15">
        <f>SUM(ENERO:DICIEMBRE!Z15)</f>
        <v>0</v>
      </c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0.5" x14ac:dyDescent="0.25">
      <c r="A16" s="31" t="s">
        <v>36</v>
      </c>
      <c r="B16" s="32">
        <f>SUM(C16:S16)</f>
        <v>0</v>
      </c>
      <c r="C16" s="33">
        <f t="shared" ref="C16:Z16" si="7">SUM(C11:C15)</f>
        <v>0</v>
      </c>
      <c r="D16" s="34">
        <f t="shared" si="7"/>
        <v>0</v>
      </c>
      <c r="E16" s="34">
        <f t="shared" si="7"/>
        <v>0</v>
      </c>
      <c r="F16" s="35">
        <f t="shared" si="7"/>
        <v>0</v>
      </c>
      <c r="G16" s="35">
        <f t="shared" si="7"/>
        <v>0</v>
      </c>
      <c r="H16" s="35">
        <f t="shared" si="7"/>
        <v>0</v>
      </c>
      <c r="I16" s="35">
        <f t="shared" si="7"/>
        <v>0</v>
      </c>
      <c r="J16" s="35">
        <f t="shared" si="7"/>
        <v>0</v>
      </c>
      <c r="K16" s="35">
        <f t="shared" si="7"/>
        <v>0</v>
      </c>
      <c r="L16" s="35">
        <f t="shared" si="7"/>
        <v>0</v>
      </c>
      <c r="M16" s="35">
        <f t="shared" si="7"/>
        <v>0</v>
      </c>
      <c r="N16" s="35">
        <f t="shared" si="7"/>
        <v>0</v>
      </c>
      <c r="O16" s="35">
        <f t="shared" si="7"/>
        <v>0</v>
      </c>
      <c r="P16" s="35">
        <f t="shared" si="7"/>
        <v>0</v>
      </c>
      <c r="Q16" s="35">
        <f t="shared" si="7"/>
        <v>0</v>
      </c>
      <c r="R16" s="35">
        <f t="shared" si="7"/>
        <v>0</v>
      </c>
      <c r="S16" s="36">
        <f t="shared" si="7"/>
        <v>0</v>
      </c>
      <c r="T16" s="32">
        <f t="shared" si="7"/>
        <v>0</v>
      </c>
      <c r="U16" s="37">
        <f t="shared" si="7"/>
        <v>0</v>
      </c>
      <c r="V16" s="38">
        <f t="shared" si="7"/>
        <v>0</v>
      </c>
      <c r="W16" s="38">
        <f t="shared" si="7"/>
        <v>0</v>
      </c>
      <c r="X16" s="38">
        <f t="shared" si="7"/>
        <v>0</v>
      </c>
      <c r="Y16" s="38">
        <f t="shared" si="7"/>
        <v>0</v>
      </c>
      <c r="Z16" s="38">
        <f t="shared" si="7"/>
        <v>0</v>
      </c>
    </row>
    <row r="17" spans="1:91" s="4" customFormat="1" ht="11.25" x14ac:dyDescent="0.25">
      <c r="A17" s="1235" t="s">
        <v>37</v>
      </c>
      <c r="B17" s="1236"/>
      <c r="C17" s="1236"/>
      <c r="D17" s="1236"/>
      <c r="E17" s="39"/>
      <c r="F17" s="40"/>
      <c r="G17" s="40"/>
      <c r="H17" s="40"/>
      <c r="I17" s="40"/>
      <c r="J17" s="40"/>
      <c r="K17" s="40"/>
      <c r="L17" s="40"/>
    </row>
    <row r="18" spans="1:91" s="5" customFormat="1" ht="21" x14ac:dyDescent="0.25">
      <c r="A18" s="41" t="s">
        <v>38</v>
      </c>
      <c r="B18" s="42" t="s">
        <v>4</v>
      </c>
      <c r="C18" s="43" t="s">
        <v>31</v>
      </c>
      <c r="D18" s="44" t="s">
        <v>39</v>
      </c>
      <c r="E18" s="45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0.5" x14ac:dyDescent="0.25">
      <c r="A19" s="47" t="s">
        <v>41</v>
      </c>
      <c r="B19" s="48">
        <f>SUM(C19:E19)</f>
        <v>0</v>
      </c>
      <c r="C19" s="15">
        <f>SUM(ENERO:DICIEMBRE!C19)</f>
        <v>0</v>
      </c>
      <c r="D19" s="15">
        <f>SUM(ENERO:DICIEMBRE!D19)</f>
        <v>0</v>
      </c>
      <c r="E19" s="15">
        <f>SUM(ENERO:DICIEMBRE!E19)</f>
        <v>0</v>
      </c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0.5" x14ac:dyDescent="0.25">
      <c r="A20" s="13" t="s">
        <v>42</v>
      </c>
      <c r="B20" s="52">
        <f t="shared" ref="B20:B23" si="8">SUM(C20:E20)</f>
        <v>0</v>
      </c>
      <c r="C20" s="15">
        <f>SUM(ENERO:DICIEMBRE!C20)</f>
        <v>0</v>
      </c>
      <c r="D20" s="15">
        <f>SUM(ENERO:DICIEMBRE!D20)</f>
        <v>0</v>
      </c>
      <c r="E20" s="15">
        <f>SUM(ENERO:DICIEMBRE!E20)</f>
        <v>0</v>
      </c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0.5" x14ac:dyDescent="0.25">
      <c r="A21" s="13" t="s">
        <v>43</v>
      </c>
      <c r="B21" s="52">
        <f t="shared" si="8"/>
        <v>0</v>
      </c>
      <c r="C21" s="15">
        <f>SUM(ENERO:DICIEMBRE!C21)</f>
        <v>0</v>
      </c>
      <c r="D21" s="15">
        <f>SUM(ENERO:DICIEMBRE!D21)</f>
        <v>0</v>
      </c>
      <c r="E21" s="15">
        <f>SUM(ENERO:DICIEMBRE!E21)</f>
        <v>0</v>
      </c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0.5" x14ac:dyDescent="0.25">
      <c r="A22" s="56" t="s">
        <v>44</v>
      </c>
      <c r="B22" s="52">
        <f t="shared" si="8"/>
        <v>0</v>
      </c>
      <c r="C22" s="15">
        <f>SUM(ENERO:DICIEMBRE!C22)</f>
        <v>0</v>
      </c>
      <c r="D22" s="15">
        <f>SUM(ENERO:DICIEMBRE!D22)</f>
        <v>0</v>
      </c>
      <c r="E22" s="15">
        <f>SUM(ENERO:DICIEMBRE!E22)</f>
        <v>0</v>
      </c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0.5" x14ac:dyDescent="0.25">
      <c r="A23" s="57" t="s">
        <v>45</v>
      </c>
      <c r="B23" s="58">
        <f t="shared" si="8"/>
        <v>0</v>
      </c>
      <c r="C23" s="15">
        <f>SUM(ENERO:DICIEMBRE!C23)</f>
        <v>0</v>
      </c>
      <c r="D23" s="15">
        <f>SUM(ENERO:DICIEMBRE!D23)</f>
        <v>0</v>
      </c>
      <c r="E23" s="15">
        <f>SUM(ENERO:DICIEMBRE!E23)</f>
        <v>0</v>
      </c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0.5" x14ac:dyDescent="0.25">
      <c r="A24" s="62" t="s">
        <v>4</v>
      </c>
      <c r="B24" s="63">
        <f>SUM(B19:B23)</f>
        <v>0</v>
      </c>
      <c r="C24" s="64">
        <f>SUM(C19:C23)</f>
        <v>0</v>
      </c>
      <c r="D24" s="65">
        <f t="shared" ref="D24:E24" si="9">SUM(D19:D23)</f>
        <v>0</v>
      </c>
      <c r="E24" s="66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1.25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x14ac:dyDescent="0.25">
      <c r="A26" s="1221" t="s">
        <v>47</v>
      </c>
      <c r="B26" s="1221" t="s">
        <v>4</v>
      </c>
      <c r="C26" s="1200" t="s">
        <v>5</v>
      </c>
      <c r="D26" s="1201"/>
      <c r="E26" s="1201"/>
      <c r="F26" s="1201"/>
      <c r="G26" s="1201"/>
      <c r="H26" s="1201"/>
      <c r="I26" s="1201"/>
      <c r="J26" s="1201"/>
      <c r="K26" s="1201"/>
      <c r="L26" s="1201"/>
      <c r="M26" s="1201"/>
      <c r="N26" s="1201"/>
      <c r="O26" s="1201"/>
      <c r="P26" s="1201"/>
      <c r="Q26" s="1201"/>
      <c r="R26" s="1201"/>
      <c r="S26" s="1202"/>
      <c r="T26" s="1231" t="s">
        <v>48</v>
      </c>
      <c r="U26" s="1232"/>
      <c r="V26" s="1233" t="s">
        <v>9</v>
      </c>
      <c r="W26" s="1216" t="s">
        <v>10</v>
      </c>
      <c r="X26" s="1208" t="s">
        <v>49</v>
      </c>
      <c r="Y26" s="1210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1" x14ac:dyDescent="0.25">
      <c r="A27" s="1223"/>
      <c r="B27" s="1223"/>
      <c r="C27" s="6" t="s">
        <v>12</v>
      </c>
      <c r="D27" s="7" t="s">
        <v>13</v>
      </c>
      <c r="E27" s="8" t="s">
        <v>14</v>
      </c>
      <c r="F27" s="7" t="s">
        <v>15</v>
      </c>
      <c r="G27" s="9" t="s">
        <v>16</v>
      </c>
      <c r="H27" s="9" t="s">
        <v>17</v>
      </c>
      <c r="I27" s="9" t="s">
        <v>18</v>
      </c>
      <c r="J27" s="9" t="s">
        <v>19</v>
      </c>
      <c r="K27" s="9" t="s">
        <v>20</v>
      </c>
      <c r="L27" s="9" t="s">
        <v>21</v>
      </c>
      <c r="M27" s="9" t="s">
        <v>22</v>
      </c>
      <c r="N27" s="9" t="s">
        <v>23</v>
      </c>
      <c r="O27" s="9" t="s">
        <v>24</v>
      </c>
      <c r="P27" s="9" t="s">
        <v>25</v>
      </c>
      <c r="Q27" s="9" t="s">
        <v>26</v>
      </c>
      <c r="R27" s="9" t="s">
        <v>27</v>
      </c>
      <c r="S27" s="10" t="s">
        <v>28</v>
      </c>
      <c r="T27" s="68" t="s">
        <v>29</v>
      </c>
      <c r="U27" s="12" t="s">
        <v>30</v>
      </c>
      <c r="V27" s="1145"/>
      <c r="W27" s="1125"/>
      <c r="X27" s="69" t="s">
        <v>50</v>
      </c>
      <c r="Y27" s="70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73" t="s">
        <v>52</v>
      </c>
      <c r="B28" s="74">
        <f>SUM(C28:S28)</f>
        <v>0</v>
      </c>
      <c r="C28" s="15">
        <f>SUM(ENERO:DICIEMBRE!C28)</f>
        <v>0</v>
      </c>
      <c r="D28" s="15">
        <f>SUM(ENERO:DICIEMBRE!D28)</f>
        <v>0</v>
      </c>
      <c r="E28" s="15">
        <f>SUM(ENERO:DICIEMBRE!E28)</f>
        <v>0</v>
      </c>
      <c r="F28" s="15">
        <f>SUM(ENERO:DICIEMBRE!F28)</f>
        <v>0</v>
      </c>
      <c r="G28" s="15">
        <f>SUM(ENERO:DICIEMBRE!G28)</f>
        <v>0</v>
      </c>
      <c r="H28" s="15">
        <f>SUM(ENERO:DICIEMBRE!H28)</f>
        <v>0</v>
      </c>
      <c r="I28" s="15">
        <f>SUM(ENERO:DICIEMBRE!I28)</f>
        <v>0</v>
      </c>
      <c r="J28" s="15">
        <f>SUM(ENERO:DICIEMBRE!J28)</f>
        <v>0</v>
      </c>
      <c r="K28" s="15">
        <f>SUM(ENERO:DICIEMBRE!K28)</f>
        <v>0</v>
      </c>
      <c r="L28" s="15">
        <f>SUM(ENERO:DICIEMBRE!L28)</f>
        <v>0</v>
      </c>
      <c r="M28" s="15">
        <f>SUM(ENERO:DICIEMBRE!M28)</f>
        <v>0</v>
      </c>
      <c r="N28" s="15">
        <f>SUM(ENERO:DICIEMBRE!N28)</f>
        <v>0</v>
      </c>
      <c r="O28" s="15">
        <f>SUM(ENERO:DICIEMBRE!O28)</f>
        <v>0</v>
      </c>
      <c r="P28" s="15">
        <f>SUM(ENERO:DICIEMBRE!P28)</f>
        <v>0</v>
      </c>
      <c r="Q28" s="15">
        <f>SUM(ENERO:DICIEMBRE!Q28)</f>
        <v>0</v>
      </c>
      <c r="R28" s="15">
        <f>SUM(ENERO:DICIEMBRE!R28)</f>
        <v>0</v>
      </c>
      <c r="S28" s="15">
        <f>SUM(ENERO:DICIEMBRE!S28)</f>
        <v>0</v>
      </c>
      <c r="T28" s="15">
        <f>SUM(ENERO:DICIEMBRE!T28)</f>
        <v>0</v>
      </c>
      <c r="U28" s="15">
        <f>SUM(ENERO:DICIEMBRE!U28)</f>
        <v>0</v>
      </c>
      <c r="V28" s="15">
        <f>SUM(ENERO:DICIEMBRE!V28)</f>
        <v>0</v>
      </c>
      <c r="W28" s="15">
        <f>SUM(ENERO:DICIEMBRE!W28)</f>
        <v>0</v>
      </c>
      <c r="X28" s="15">
        <f>SUM(ENERO:DICIEMBRE!X28)</f>
        <v>0</v>
      </c>
      <c r="Y28" s="15">
        <f>SUM(ENERO:DICIEMBRE!Y28)</f>
        <v>0</v>
      </c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15">
        <f>SUM(ENERO:DICIEMBRE!C29)</f>
        <v>0</v>
      </c>
      <c r="D29" s="15">
        <f>SUM(ENERO:DICIEMBRE!D29)</f>
        <v>0</v>
      </c>
      <c r="E29" s="15">
        <f>SUM(ENERO:DICIEMBRE!E29)</f>
        <v>0</v>
      </c>
      <c r="F29" s="15">
        <f>SUM(ENERO:DICIEMBRE!F29)</f>
        <v>0</v>
      </c>
      <c r="G29" s="15">
        <f>SUM(ENERO:DICIEMBRE!G29)</f>
        <v>0</v>
      </c>
      <c r="H29" s="15">
        <f>SUM(ENERO:DICIEMBRE!H29)</f>
        <v>0</v>
      </c>
      <c r="I29" s="15">
        <f>SUM(ENERO:DICIEMBRE!I29)</f>
        <v>0</v>
      </c>
      <c r="J29" s="15">
        <f>SUM(ENERO:DICIEMBRE!J29)</f>
        <v>0</v>
      </c>
      <c r="K29" s="15">
        <f>SUM(ENERO:DICIEMBRE!K29)</f>
        <v>0</v>
      </c>
      <c r="L29" s="15">
        <f>SUM(ENERO:DICIEMBRE!L29)</f>
        <v>0</v>
      </c>
      <c r="M29" s="15">
        <f>SUM(ENERO:DICIEMBRE!M29)</f>
        <v>0</v>
      </c>
      <c r="N29" s="15">
        <f>SUM(ENERO:DICIEMBRE!N29)</f>
        <v>0</v>
      </c>
      <c r="O29" s="15">
        <f>SUM(ENERO:DICIEMBRE!O29)</f>
        <v>0</v>
      </c>
      <c r="P29" s="15">
        <f>SUM(ENERO:DICIEMBRE!P29)</f>
        <v>0</v>
      </c>
      <c r="Q29" s="15">
        <f>SUM(ENERO:DICIEMBRE!Q29)</f>
        <v>0</v>
      </c>
      <c r="R29" s="15">
        <f>SUM(ENERO:DICIEMBRE!R29)</f>
        <v>0</v>
      </c>
      <c r="S29" s="15">
        <f>SUM(ENERO:DICIEMBRE!S29)</f>
        <v>0</v>
      </c>
      <c r="T29" s="15">
        <f>SUM(ENERO:DICIEMBRE!T29)</f>
        <v>0</v>
      </c>
      <c r="U29" s="15">
        <f>SUM(ENERO:DICIEMBRE!U29)</f>
        <v>0</v>
      </c>
      <c r="V29" s="15">
        <f>SUM(ENERO:DICIEMBRE!V29)</f>
        <v>0</v>
      </c>
      <c r="W29" s="15">
        <f>SUM(ENERO:DICIEMBRE!W29)</f>
        <v>0</v>
      </c>
      <c r="X29" s="15">
        <f>SUM(ENERO:DICIEMBRE!X29)</f>
        <v>0</v>
      </c>
      <c r="Y29" s="15">
        <f>SUM(ENERO:DICIEMBRE!Y29)</f>
        <v>0</v>
      </c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1.25" x14ac:dyDescent="0.25">
      <c r="A30" s="1218" t="s">
        <v>54</v>
      </c>
      <c r="B30" s="1218"/>
      <c r="C30" s="1218"/>
      <c r="D30" s="1218"/>
      <c r="E30" s="1218"/>
      <c r="F30" s="1218"/>
      <c r="G30" s="1218"/>
      <c r="H30" s="1218"/>
      <c r="I30" s="1218"/>
      <c r="J30" s="1218"/>
      <c r="K30" s="1218"/>
      <c r="L30" s="1218"/>
    </row>
    <row r="31" spans="1:91" s="4" customFormat="1" ht="11.25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0.5" x14ac:dyDescent="0.25">
      <c r="A32" s="1219" t="s">
        <v>56</v>
      </c>
      <c r="B32" s="1221" t="s">
        <v>4</v>
      </c>
      <c r="C32" s="1224" t="s">
        <v>57</v>
      </c>
      <c r="D32" s="1225"/>
      <c r="E32" s="1225"/>
      <c r="F32" s="1225"/>
      <c r="G32" s="1225"/>
      <c r="H32" s="1225"/>
      <c r="I32" s="1225"/>
      <c r="J32" s="1225"/>
      <c r="K32" s="1225"/>
      <c r="L32" s="1225"/>
      <c r="M32" s="1225"/>
      <c r="N32" s="1225"/>
      <c r="O32" s="1225"/>
      <c r="P32" s="1225"/>
      <c r="Q32" s="1225"/>
      <c r="R32" s="1225"/>
      <c r="S32" s="1225"/>
      <c r="T32" s="1225"/>
      <c r="U32" s="1226"/>
      <c r="V32" s="1227" t="s">
        <v>58</v>
      </c>
      <c r="W32" s="1228"/>
      <c r="X32" s="1219" t="s">
        <v>59</v>
      </c>
      <c r="Y32" s="1213"/>
      <c r="Z32" s="1208" t="s">
        <v>60</v>
      </c>
      <c r="AA32" s="1209"/>
      <c r="AB32" s="1209"/>
      <c r="AC32" s="1209"/>
      <c r="AD32" s="1209"/>
      <c r="AE32" s="1209"/>
      <c r="AF32" s="1209"/>
      <c r="AG32" s="1209"/>
      <c r="AH32" s="1209"/>
      <c r="AI32" s="1210"/>
      <c r="AJ32" s="1211" t="s">
        <v>61</v>
      </c>
      <c r="AK32" s="1212"/>
      <c r="AL32" s="1213"/>
      <c r="AM32" s="1216" t="s">
        <v>62</v>
      </c>
      <c r="AN32" s="1213" t="s">
        <v>63</v>
      </c>
      <c r="AO32" s="1216" t="s">
        <v>9</v>
      </c>
      <c r="AP32" s="1213" t="s">
        <v>10</v>
      </c>
      <c r="AQ32" s="1213" t="s">
        <v>64</v>
      </c>
      <c r="AR32" s="1088" t="s">
        <v>7</v>
      </c>
      <c r="AS32" s="1088" t="s">
        <v>8</v>
      </c>
    </row>
    <row r="33" spans="1:95" s="5" customFormat="1" ht="10.5" x14ac:dyDescent="0.25">
      <c r="A33" s="1220"/>
      <c r="B33" s="1222"/>
      <c r="C33" s="1200" t="s">
        <v>5</v>
      </c>
      <c r="D33" s="1201"/>
      <c r="E33" s="1201"/>
      <c r="F33" s="1201"/>
      <c r="G33" s="1201"/>
      <c r="H33" s="1201"/>
      <c r="I33" s="1201"/>
      <c r="J33" s="1201"/>
      <c r="K33" s="1201"/>
      <c r="L33" s="1201"/>
      <c r="M33" s="1201"/>
      <c r="N33" s="1201"/>
      <c r="O33" s="1201"/>
      <c r="P33" s="1201"/>
      <c r="Q33" s="1201"/>
      <c r="R33" s="1201"/>
      <c r="S33" s="1202"/>
      <c r="T33" s="1203" t="s">
        <v>48</v>
      </c>
      <c r="U33" s="1204"/>
      <c r="V33" s="1229"/>
      <c r="W33" s="1230"/>
      <c r="X33" s="1139"/>
      <c r="Y33" s="1135"/>
      <c r="Z33" s="1205" t="s">
        <v>65</v>
      </c>
      <c r="AA33" s="1206"/>
      <c r="AB33" s="1206"/>
      <c r="AC33" s="1206"/>
      <c r="AD33" s="1207"/>
      <c r="AE33" s="1205" t="s">
        <v>66</v>
      </c>
      <c r="AF33" s="1206"/>
      <c r="AG33" s="1206"/>
      <c r="AH33" s="1206"/>
      <c r="AI33" s="1207"/>
      <c r="AJ33" s="1214"/>
      <c r="AK33" s="1215"/>
      <c r="AL33" s="1134"/>
      <c r="AM33" s="1217"/>
      <c r="AN33" s="1134"/>
      <c r="AO33" s="1217"/>
      <c r="AP33" s="1134"/>
      <c r="AQ33" s="1134"/>
      <c r="AR33" s="1088"/>
      <c r="AS33" s="1088"/>
    </row>
    <row r="34" spans="1:95" s="5" customFormat="1" ht="31.5" x14ac:dyDescent="0.25">
      <c r="A34" s="1139"/>
      <c r="B34" s="1223"/>
      <c r="C34" s="6" t="s">
        <v>12</v>
      </c>
      <c r="D34" s="7" t="s">
        <v>13</v>
      </c>
      <c r="E34" s="8" t="s">
        <v>14</v>
      </c>
      <c r="F34" s="7" t="s">
        <v>15</v>
      </c>
      <c r="G34" s="9" t="s">
        <v>16</v>
      </c>
      <c r="H34" s="9" t="s">
        <v>17</v>
      </c>
      <c r="I34" s="9" t="s">
        <v>18</v>
      </c>
      <c r="J34" s="9" t="s">
        <v>19</v>
      </c>
      <c r="K34" s="9" t="s">
        <v>20</v>
      </c>
      <c r="L34" s="9" t="s">
        <v>21</v>
      </c>
      <c r="M34" s="9" t="s">
        <v>22</v>
      </c>
      <c r="N34" s="9" t="s">
        <v>23</v>
      </c>
      <c r="O34" s="9" t="s">
        <v>24</v>
      </c>
      <c r="P34" s="9" t="s">
        <v>25</v>
      </c>
      <c r="Q34" s="9" t="s">
        <v>26</v>
      </c>
      <c r="R34" s="9" t="s">
        <v>27</v>
      </c>
      <c r="S34" s="10" t="s">
        <v>28</v>
      </c>
      <c r="T34" s="68" t="s">
        <v>29</v>
      </c>
      <c r="U34" s="86" t="s">
        <v>30</v>
      </c>
      <c r="V34" s="6" t="s">
        <v>67</v>
      </c>
      <c r="W34" s="87" t="s">
        <v>68</v>
      </c>
      <c r="X34" s="6" t="s">
        <v>69</v>
      </c>
      <c r="Y34" s="88" t="s">
        <v>70</v>
      </c>
      <c r="Z34" s="89" t="s">
        <v>4</v>
      </c>
      <c r="AA34" s="90" t="s">
        <v>71</v>
      </c>
      <c r="AB34" s="7" t="s">
        <v>72</v>
      </c>
      <c r="AC34" s="7" t="s">
        <v>73</v>
      </c>
      <c r="AD34" s="87" t="s">
        <v>74</v>
      </c>
      <c r="AE34" s="91" t="s">
        <v>75</v>
      </c>
      <c r="AF34" s="90" t="s">
        <v>71</v>
      </c>
      <c r="AG34" s="7" t="s">
        <v>72</v>
      </c>
      <c r="AH34" s="7" t="s">
        <v>73</v>
      </c>
      <c r="AI34" s="87" t="s">
        <v>74</v>
      </c>
      <c r="AJ34" s="92" t="s">
        <v>76</v>
      </c>
      <c r="AK34" s="93" t="s">
        <v>77</v>
      </c>
      <c r="AL34" s="93" t="s">
        <v>78</v>
      </c>
      <c r="AM34" s="1125"/>
      <c r="AN34" s="1135"/>
      <c r="AO34" s="1125"/>
      <c r="AP34" s="1135"/>
      <c r="AQ34" s="1135"/>
      <c r="AR34" s="1088"/>
      <c r="AS34" s="1088"/>
    </row>
    <row r="35" spans="1:95" s="5" customFormat="1" ht="10.5" x14ac:dyDescent="0.25">
      <c r="A35" s="94" t="s">
        <v>79</v>
      </c>
      <c r="B35" s="14">
        <f>SUM(C35:S35)</f>
        <v>7</v>
      </c>
      <c r="C35" s="15">
        <f>SUM(ENERO:DICIEMBRE!C35)</f>
        <v>7</v>
      </c>
      <c r="D35" s="15">
        <f>SUM(ENERO:DICIEMBRE!D35)</f>
        <v>0</v>
      </c>
      <c r="E35" s="15">
        <f>SUM(ENERO:DICIEMBRE!E35)</f>
        <v>0</v>
      </c>
      <c r="F35" s="15">
        <f>SUM(ENERO:DICIEMBRE!F35)</f>
        <v>0</v>
      </c>
      <c r="G35" s="15">
        <f>SUM(ENERO:DICIEMBRE!G35)</f>
        <v>0</v>
      </c>
      <c r="H35" s="15">
        <f>SUM(ENERO:DICIEMBRE!H35)</f>
        <v>0</v>
      </c>
      <c r="I35" s="15">
        <f>SUM(ENERO:DICIEMBRE!I35)</f>
        <v>0</v>
      </c>
      <c r="J35" s="15">
        <f>SUM(ENERO:DICIEMBRE!J35)</f>
        <v>0</v>
      </c>
      <c r="K35" s="15">
        <f>SUM(ENERO:DICIEMBRE!K35)</f>
        <v>0</v>
      </c>
      <c r="L35" s="15">
        <f>SUM(ENERO:DICIEMBRE!L35)</f>
        <v>0</v>
      </c>
      <c r="M35" s="15">
        <f>SUM(ENERO:DICIEMBRE!M35)</f>
        <v>0</v>
      </c>
      <c r="N35" s="15">
        <f>SUM(ENERO:DICIEMBRE!N35)</f>
        <v>0</v>
      </c>
      <c r="O35" s="15">
        <f>SUM(ENERO:DICIEMBRE!O35)</f>
        <v>0</v>
      </c>
      <c r="P35" s="15">
        <f>SUM(ENERO:DICIEMBRE!P35)</f>
        <v>0</v>
      </c>
      <c r="Q35" s="15">
        <f>SUM(ENERO:DICIEMBRE!Q35)</f>
        <v>0</v>
      </c>
      <c r="R35" s="15">
        <f>SUM(ENERO:DICIEMBRE!R35)</f>
        <v>0</v>
      </c>
      <c r="S35" s="15">
        <f>SUM(ENERO:DICIEMBRE!S35)</f>
        <v>0</v>
      </c>
      <c r="T35" s="15">
        <f>SUM(ENERO:DICIEMBRE!T35)</f>
        <v>4</v>
      </c>
      <c r="U35" s="15">
        <f>SUM(ENERO:DICIEMBRE!U35)</f>
        <v>3</v>
      </c>
      <c r="V35" s="15">
        <f>SUM(ENERO:DICIEMBRE!V35)</f>
        <v>0</v>
      </c>
      <c r="W35" s="15">
        <f>SUM(ENERO:DICIEMBRE!W35)</f>
        <v>0</v>
      </c>
      <c r="X35" s="15">
        <f>SUM(ENERO:DICIEMBRE!X35)</f>
        <v>0</v>
      </c>
      <c r="Y35" s="15">
        <f>SUM(ENERO:DICIEMBRE!Y35)</f>
        <v>0</v>
      </c>
      <c r="Z35" s="97">
        <f t="shared" ref="Z35:Z65" si="10">SUM(AA35+AB35+AC35+AD35)</f>
        <v>0</v>
      </c>
      <c r="AA35" s="15">
        <f>SUM(ENERO:DICIEMBRE!AA35)</f>
        <v>0</v>
      </c>
      <c r="AB35" s="15">
        <f>SUM(ENERO:DICIEMBRE!AB35)</f>
        <v>0</v>
      </c>
      <c r="AC35" s="15">
        <f>SUM(ENERO:DICIEMBRE!AC35)</f>
        <v>0</v>
      </c>
      <c r="AD35" s="15">
        <f>SUM(ENERO:DICIEMBRE!AD35)</f>
        <v>0</v>
      </c>
      <c r="AE35" s="97">
        <f t="shared" ref="AE35:AE65" si="11">SUM(AF35+AG35+AH35+AI35)</f>
        <v>0</v>
      </c>
      <c r="AF35" s="15">
        <f>SUM(ENERO:DICIEMBRE!AF35)</f>
        <v>0</v>
      </c>
      <c r="AG35" s="15">
        <f>SUM(ENERO:DICIEMBRE!AG35)</f>
        <v>0</v>
      </c>
      <c r="AH35" s="15">
        <f>SUM(ENERO:DICIEMBRE!AH35)</f>
        <v>0</v>
      </c>
      <c r="AI35" s="15">
        <f>SUM(ENERO:DICIEMBRE!AI35)</f>
        <v>0</v>
      </c>
      <c r="AJ35" s="15">
        <f>SUM(ENERO:DICIEMBRE!AJ35)</f>
        <v>0</v>
      </c>
      <c r="AK35" s="15">
        <f>SUM(ENERO:DICIEMBRE!AK35)</f>
        <v>0</v>
      </c>
      <c r="AL35" s="15">
        <f>SUM(ENERO:DICIEMBRE!AL35)</f>
        <v>5</v>
      </c>
      <c r="AM35" s="15">
        <f>SUM(ENERO:DICIEMBRE!AM35)</f>
        <v>0</v>
      </c>
      <c r="AN35" s="15">
        <f>SUM(ENERO:DICIEMBRE!AN35)</f>
        <v>1</v>
      </c>
      <c r="AO35" s="15">
        <f>SUM(ENERO:DICIEMBRE!AO35)</f>
        <v>0</v>
      </c>
      <c r="AP35" s="15">
        <f>SUM(ENERO:DICIEMBRE!AP35)</f>
        <v>0</v>
      </c>
      <c r="AQ35" s="15">
        <f>SUM(ENERO:DICIEMBRE!AQ35)</f>
        <v>0</v>
      </c>
      <c r="AR35" s="15">
        <f>SUM(ENERO:DICIEMBRE!AR35)</f>
        <v>0</v>
      </c>
      <c r="AS35" s="15">
        <f>SUM(ENERO:DICIEMBRE!AS35)</f>
        <v>0</v>
      </c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0.5" x14ac:dyDescent="0.25">
      <c r="A36" s="97" t="s">
        <v>80</v>
      </c>
      <c r="B36" s="14">
        <f>SUM(C36:S36)</f>
        <v>63</v>
      </c>
      <c r="C36" s="15">
        <f>SUM(ENERO:DICIEMBRE!C36)</f>
        <v>0</v>
      </c>
      <c r="D36" s="15">
        <f>SUM(ENERO:DICIEMBRE!D36)</f>
        <v>0</v>
      </c>
      <c r="E36" s="15">
        <f>SUM(ENERO:DICIEMBRE!E36)</f>
        <v>0</v>
      </c>
      <c r="F36" s="15">
        <f>SUM(ENERO:DICIEMBRE!F36)</f>
        <v>0</v>
      </c>
      <c r="G36" s="15">
        <f>SUM(ENERO:DICIEMBRE!G36)</f>
        <v>0</v>
      </c>
      <c r="H36" s="15">
        <f>SUM(ENERO:DICIEMBRE!H36)</f>
        <v>0</v>
      </c>
      <c r="I36" s="15">
        <f>SUM(ENERO:DICIEMBRE!I36)</f>
        <v>0</v>
      </c>
      <c r="J36" s="15">
        <f>SUM(ENERO:DICIEMBRE!J36)</f>
        <v>0</v>
      </c>
      <c r="K36" s="15">
        <f>SUM(ENERO:DICIEMBRE!K36)</f>
        <v>2</v>
      </c>
      <c r="L36" s="15">
        <f>SUM(ENERO:DICIEMBRE!L36)</f>
        <v>1</v>
      </c>
      <c r="M36" s="15">
        <f>SUM(ENERO:DICIEMBRE!M36)</f>
        <v>3</v>
      </c>
      <c r="N36" s="15">
        <f>SUM(ENERO:DICIEMBRE!N36)</f>
        <v>3</v>
      </c>
      <c r="O36" s="15">
        <f>SUM(ENERO:DICIEMBRE!O36)</f>
        <v>9</v>
      </c>
      <c r="P36" s="15">
        <f>SUM(ENERO:DICIEMBRE!P36)</f>
        <v>5</v>
      </c>
      <c r="Q36" s="15">
        <f>SUM(ENERO:DICIEMBRE!Q36)</f>
        <v>10</v>
      </c>
      <c r="R36" s="15">
        <f>SUM(ENERO:DICIEMBRE!R36)</f>
        <v>16</v>
      </c>
      <c r="S36" s="15">
        <f>SUM(ENERO:DICIEMBRE!S36)</f>
        <v>14</v>
      </c>
      <c r="T36" s="15">
        <f>SUM(ENERO:DICIEMBRE!T36)</f>
        <v>38</v>
      </c>
      <c r="U36" s="15">
        <f>SUM(ENERO:DICIEMBRE!U36)</f>
        <v>25</v>
      </c>
      <c r="V36" s="15">
        <f>SUM(ENERO:DICIEMBRE!V36)</f>
        <v>0</v>
      </c>
      <c r="W36" s="15">
        <f>SUM(ENERO:DICIEMBRE!W36)</f>
        <v>2</v>
      </c>
      <c r="X36" s="15">
        <f>SUM(ENERO:DICIEMBRE!X36)</f>
        <v>0</v>
      </c>
      <c r="Y36" s="15">
        <f>SUM(ENERO:DICIEMBRE!Y36)</f>
        <v>0</v>
      </c>
      <c r="Z36" s="97">
        <f t="shared" si="10"/>
        <v>0</v>
      </c>
      <c r="AA36" s="15">
        <f>SUM(ENERO:DICIEMBRE!AA36)</f>
        <v>0</v>
      </c>
      <c r="AB36" s="15">
        <f>SUM(ENERO:DICIEMBRE!AB36)</f>
        <v>0</v>
      </c>
      <c r="AC36" s="15">
        <f>SUM(ENERO:DICIEMBRE!AC36)</f>
        <v>0</v>
      </c>
      <c r="AD36" s="15">
        <f>SUM(ENERO:DICIEMBRE!AD36)</f>
        <v>0</v>
      </c>
      <c r="AE36" s="97">
        <f t="shared" si="11"/>
        <v>0</v>
      </c>
      <c r="AF36" s="15">
        <f>SUM(ENERO:DICIEMBRE!AF36)</f>
        <v>0</v>
      </c>
      <c r="AG36" s="15">
        <f>SUM(ENERO:DICIEMBRE!AG36)</f>
        <v>0</v>
      </c>
      <c r="AH36" s="15">
        <f>SUM(ENERO:DICIEMBRE!AH36)</f>
        <v>0</v>
      </c>
      <c r="AI36" s="15">
        <f>SUM(ENERO:DICIEMBRE!AI36)</f>
        <v>0</v>
      </c>
      <c r="AJ36" s="15">
        <f>SUM(ENERO:DICIEMBRE!AJ36)</f>
        <v>0</v>
      </c>
      <c r="AK36" s="15">
        <f>SUM(ENERO:DICIEMBRE!AK36)</f>
        <v>4</v>
      </c>
      <c r="AL36" s="15">
        <f>SUM(ENERO:DICIEMBRE!AL36)</f>
        <v>52</v>
      </c>
      <c r="AM36" s="15">
        <f>SUM(ENERO:DICIEMBRE!AM36)</f>
        <v>7</v>
      </c>
      <c r="AN36" s="15">
        <f>SUM(ENERO:DICIEMBRE!AN36)</f>
        <v>0</v>
      </c>
      <c r="AO36" s="15">
        <f>SUM(ENERO:DICIEMBRE!AO36)</f>
        <v>0</v>
      </c>
      <c r="AP36" s="15">
        <f>SUM(ENERO:DICIEMBRE!AP36)</f>
        <v>0</v>
      </c>
      <c r="AQ36" s="15">
        <f>SUM(ENERO:DICIEMBRE!AQ36)</f>
        <v>0</v>
      </c>
      <c r="AR36" s="15">
        <f>SUM(ENERO:DICIEMBRE!AR36)</f>
        <v>0</v>
      </c>
      <c r="AS36" s="15">
        <f>SUM(ENERO:DICIEMBRE!AS36)</f>
        <v>0</v>
      </c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0.5" x14ac:dyDescent="0.25">
      <c r="A37" s="97" t="s">
        <v>81</v>
      </c>
      <c r="B37" s="14">
        <f>SUM(C37:D37)</f>
        <v>0</v>
      </c>
      <c r="C37" s="15">
        <f>SUM(ENERO:DICIEMBRE!C37)</f>
        <v>0</v>
      </c>
      <c r="D37" s="15">
        <f>SUM(ENERO:DICIEMBRE!D37)</f>
        <v>0</v>
      </c>
      <c r="E37" s="15">
        <f>SUM(ENERO:DICIEMBRE!E37)</f>
        <v>0</v>
      </c>
      <c r="F37" s="15">
        <f>SUM(ENERO:DICIEMBRE!F37)</f>
        <v>0</v>
      </c>
      <c r="G37" s="15">
        <f>SUM(ENERO:DICIEMBRE!G37)</f>
        <v>0</v>
      </c>
      <c r="H37" s="15">
        <f>SUM(ENERO:DICIEMBRE!H37)</f>
        <v>0</v>
      </c>
      <c r="I37" s="15">
        <f>SUM(ENERO:DICIEMBRE!I37)</f>
        <v>0</v>
      </c>
      <c r="J37" s="15">
        <f>SUM(ENERO:DICIEMBRE!J37)</f>
        <v>0</v>
      </c>
      <c r="K37" s="15">
        <f>SUM(ENERO:DICIEMBRE!K37)</f>
        <v>0</v>
      </c>
      <c r="L37" s="15">
        <f>SUM(ENERO:DICIEMBRE!L37)</f>
        <v>0</v>
      </c>
      <c r="M37" s="15">
        <f>SUM(ENERO:DICIEMBRE!M37)</f>
        <v>0</v>
      </c>
      <c r="N37" s="15">
        <f>SUM(ENERO:DICIEMBRE!N37)</f>
        <v>0</v>
      </c>
      <c r="O37" s="15">
        <f>SUM(ENERO:DICIEMBRE!O37)</f>
        <v>0</v>
      </c>
      <c r="P37" s="15">
        <f>SUM(ENERO:DICIEMBRE!P37)</f>
        <v>0</v>
      </c>
      <c r="Q37" s="15">
        <f>SUM(ENERO:DICIEMBRE!Q37)</f>
        <v>0</v>
      </c>
      <c r="R37" s="15">
        <f>SUM(ENERO:DICIEMBRE!R37)</f>
        <v>0</v>
      </c>
      <c r="S37" s="15">
        <f>SUM(ENERO:DICIEMBRE!S37)</f>
        <v>0</v>
      </c>
      <c r="T37" s="15">
        <f>SUM(ENERO:DICIEMBRE!T37)</f>
        <v>0</v>
      </c>
      <c r="U37" s="15">
        <f>SUM(ENERO:DICIEMBRE!U37)</f>
        <v>0</v>
      </c>
      <c r="V37" s="15">
        <f>SUM(ENERO:DICIEMBRE!V37)</f>
        <v>0</v>
      </c>
      <c r="W37" s="15">
        <f>SUM(ENERO:DICIEMBRE!W37)</f>
        <v>0</v>
      </c>
      <c r="X37" s="15">
        <f>SUM(ENERO:DICIEMBRE!X37)</f>
        <v>0</v>
      </c>
      <c r="Y37" s="15">
        <f>SUM(ENERO:DICIEMBRE!Y37)</f>
        <v>0</v>
      </c>
      <c r="Z37" s="97">
        <f t="shared" si="10"/>
        <v>0</v>
      </c>
      <c r="AA37" s="15">
        <f>SUM(ENERO:DICIEMBRE!AA37)</f>
        <v>0</v>
      </c>
      <c r="AB37" s="15">
        <f>SUM(ENERO:DICIEMBRE!AB37)</f>
        <v>0</v>
      </c>
      <c r="AC37" s="15">
        <f>SUM(ENERO:DICIEMBRE!AC37)</f>
        <v>0</v>
      </c>
      <c r="AD37" s="15">
        <f>SUM(ENERO:DICIEMBRE!AD37)</f>
        <v>0</v>
      </c>
      <c r="AE37" s="97">
        <f t="shared" si="11"/>
        <v>0</v>
      </c>
      <c r="AF37" s="15">
        <f>SUM(ENERO:DICIEMBRE!AF37)</f>
        <v>0</v>
      </c>
      <c r="AG37" s="15">
        <f>SUM(ENERO:DICIEMBRE!AG37)</f>
        <v>0</v>
      </c>
      <c r="AH37" s="15">
        <f>SUM(ENERO:DICIEMBRE!AH37)</f>
        <v>0</v>
      </c>
      <c r="AI37" s="15">
        <f>SUM(ENERO:DICIEMBRE!AI37)</f>
        <v>0</v>
      </c>
      <c r="AJ37" s="15">
        <f>SUM(ENERO:DICIEMBRE!AJ37)</f>
        <v>0</v>
      </c>
      <c r="AK37" s="15">
        <f>SUM(ENERO:DICIEMBRE!AK37)</f>
        <v>0</v>
      </c>
      <c r="AL37" s="15">
        <f>SUM(ENERO:DICIEMBRE!AL37)</f>
        <v>0</v>
      </c>
      <c r="AM37" s="15">
        <f>SUM(ENERO:DICIEMBRE!AM37)</f>
        <v>0</v>
      </c>
      <c r="AN37" s="15">
        <f>SUM(ENERO:DICIEMBRE!AN37)</f>
        <v>0</v>
      </c>
      <c r="AO37" s="15">
        <f>SUM(ENERO:DICIEMBRE!AO37)</f>
        <v>0</v>
      </c>
      <c r="AP37" s="15">
        <f>SUM(ENERO:DICIEMBRE!AP37)</f>
        <v>0</v>
      </c>
      <c r="AQ37" s="15">
        <f>SUM(ENERO:DICIEMBRE!AQ37)</f>
        <v>0</v>
      </c>
      <c r="AR37" s="15">
        <f>SUM(ENERO:DICIEMBRE!AR37)</f>
        <v>0</v>
      </c>
      <c r="AS37" s="15">
        <f>SUM(ENERO:DICIEMBRE!AS37)</f>
        <v>0</v>
      </c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0.5" x14ac:dyDescent="0.25">
      <c r="A38" s="97" t="s">
        <v>82</v>
      </c>
      <c r="B38" s="14">
        <f t="shared" ref="B38:B90" si="25">SUM(C38:S38)</f>
        <v>0</v>
      </c>
      <c r="C38" s="15">
        <f>SUM(ENERO:DICIEMBRE!C38)</f>
        <v>0</v>
      </c>
      <c r="D38" s="15">
        <f>SUM(ENERO:DICIEMBRE!D38)</f>
        <v>0</v>
      </c>
      <c r="E38" s="15">
        <f>SUM(ENERO:DICIEMBRE!E38)</f>
        <v>0</v>
      </c>
      <c r="F38" s="15">
        <f>SUM(ENERO:DICIEMBRE!F38)</f>
        <v>0</v>
      </c>
      <c r="G38" s="15">
        <f>SUM(ENERO:DICIEMBRE!G38)</f>
        <v>0</v>
      </c>
      <c r="H38" s="15">
        <f>SUM(ENERO:DICIEMBRE!H38)</f>
        <v>0</v>
      </c>
      <c r="I38" s="15">
        <f>SUM(ENERO:DICIEMBRE!I38)</f>
        <v>0</v>
      </c>
      <c r="J38" s="15">
        <f>SUM(ENERO:DICIEMBRE!J38)</f>
        <v>0</v>
      </c>
      <c r="K38" s="15">
        <f>SUM(ENERO:DICIEMBRE!K38)</f>
        <v>0</v>
      </c>
      <c r="L38" s="15">
        <f>SUM(ENERO:DICIEMBRE!L38)</f>
        <v>0</v>
      </c>
      <c r="M38" s="15">
        <f>SUM(ENERO:DICIEMBRE!M38)</f>
        <v>0</v>
      </c>
      <c r="N38" s="15">
        <f>SUM(ENERO:DICIEMBRE!N38)</f>
        <v>0</v>
      </c>
      <c r="O38" s="15">
        <f>SUM(ENERO:DICIEMBRE!O38)</f>
        <v>0</v>
      </c>
      <c r="P38" s="15">
        <f>SUM(ENERO:DICIEMBRE!P38)</f>
        <v>0</v>
      </c>
      <c r="Q38" s="15">
        <f>SUM(ENERO:DICIEMBRE!Q38)</f>
        <v>0</v>
      </c>
      <c r="R38" s="15">
        <f>SUM(ENERO:DICIEMBRE!R38)</f>
        <v>0</v>
      </c>
      <c r="S38" s="15">
        <f>SUM(ENERO:DICIEMBRE!S38)</f>
        <v>0</v>
      </c>
      <c r="T38" s="15">
        <f>SUM(ENERO:DICIEMBRE!T38)</f>
        <v>0</v>
      </c>
      <c r="U38" s="15">
        <f>SUM(ENERO:DICIEMBRE!U38)</f>
        <v>0</v>
      </c>
      <c r="V38" s="15">
        <f>SUM(ENERO:DICIEMBRE!V38)</f>
        <v>0</v>
      </c>
      <c r="W38" s="15">
        <f>SUM(ENERO:DICIEMBRE!W38)</f>
        <v>0</v>
      </c>
      <c r="X38" s="15">
        <f>SUM(ENERO:DICIEMBRE!X38)</f>
        <v>0</v>
      </c>
      <c r="Y38" s="15">
        <f>SUM(ENERO:DICIEMBRE!Y38)</f>
        <v>0</v>
      </c>
      <c r="Z38" s="97">
        <f t="shared" si="10"/>
        <v>0</v>
      </c>
      <c r="AA38" s="15">
        <f>SUM(ENERO:DICIEMBRE!AA38)</f>
        <v>0</v>
      </c>
      <c r="AB38" s="15">
        <f>SUM(ENERO:DICIEMBRE!AB38)</f>
        <v>0</v>
      </c>
      <c r="AC38" s="15">
        <f>SUM(ENERO:DICIEMBRE!AC38)</f>
        <v>0</v>
      </c>
      <c r="AD38" s="15">
        <f>SUM(ENERO:DICIEMBRE!AD38)</f>
        <v>0</v>
      </c>
      <c r="AE38" s="97">
        <f t="shared" si="11"/>
        <v>0</v>
      </c>
      <c r="AF38" s="15">
        <f>SUM(ENERO:DICIEMBRE!AF38)</f>
        <v>0</v>
      </c>
      <c r="AG38" s="15">
        <f>SUM(ENERO:DICIEMBRE!AG38)</f>
        <v>0</v>
      </c>
      <c r="AH38" s="15">
        <f>SUM(ENERO:DICIEMBRE!AH38)</f>
        <v>0</v>
      </c>
      <c r="AI38" s="15">
        <f>SUM(ENERO:DICIEMBRE!AI38)</f>
        <v>0</v>
      </c>
      <c r="AJ38" s="15">
        <f>SUM(ENERO:DICIEMBRE!AJ38)</f>
        <v>0</v>
      </c>
      <c r="AK38" s="15">
        <f>SUM(ENERO:DICIEMBRE!AK38)</f>
        <v>0</v>
      </c>
      <c r="AL38" s="15">
        <f>SUM(ENERO:DICIEMBRE!AL38)</f>
        <v>0</v>
      </c>
      <c r="AM38" s="15">
        <f>SUM(ENERO:DICIEMBRE!AM38)</f>
        <v>0</v>
      </c>
      <c r="AN38" s="15">
        <f>SUM(ENERO:DICIEMBRE!AN38)</f>
        <v>0</v>
      </c>
      <c r="AO38" s="15">
        <f>SUM(ENERO:DICIEMBRE!AO38)</f>
        <v>0</v>
      </c>
      <c r="AP38" s="15">
        <f>SUM(ENERO:DICIEMBRE!AP38)</f>
        <v>0</v>
      </c>
      <c r="AQ38" s="15">
        <f>SUM(ENERO:DICIEMBRE!AQ38)</f>
        <v>0</v>
      </c>
      <c r="AR38" s="15">
        <f>SUM(ENERO:DICIEMBRE!AR38)</f>
        <v>0</v>
      </c>
      <c r="AS38" s="15">
        <f>SUM(ENERO:DICIEMBRE!AS38)</f>
        <v>0</v>
      </c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0.5" x14ac:dyDescent="0.25">
      <c r="A39" s="97" t="s">
        <v>83</v>
      </c>
      <c r="B39" s="14">
        <f t="shared" si="25"/>
        <v>0</v>
      </c>
      <c r="C39" s="15">
        <f>SUM(ENERO:DICIEMBRE!C39)</f>
        <v>0</v>
      </c>
      <c r="D39" s="15">
        <f>SUM(ENERO:DICIEMBRE!D39)</f>
        <v>0</v>
      </c>
      <c r="E39" s="15">
        <f>SUM(ENERO:DICIEMBRE!E39)</f>
        <v>0</v>
      </c>
      <c r="F39" s="15">
        <f>SUM(ENERO:DICIEMBRE!F39)</f>
        <v>0</v>
      </c>
      <c r="G39" s="15">
        <f>SUM(ENERO:DICIEMBRE!G39)</f>
        <v>0</v>
      </c>
      <c r="H39" s="15">
        <f>SUM(ENERO:DICIEMBRE!H39)</f>
        <v>0</v>
      </c>
      <c r="I39" s="15">
        <f>SUM(ENERO:DICIEMBRE!I39)</f>
        <v>0</v>
      </c>
      <c r="J39" s="15">
        <f>SUM(ENERO:DICIEMBRE!J39)</f>
        <v>0</v>
      </c>
      <c r="K39" s="15">
        <f>SUM(ENERO:DICIEMBRE!K39)</f>
        <v>0</v>
      </c>
      <c r="L39" s="15">
        <f>SUM(ENERO:DICIEMBRE!L39)</f>
        <v>0</v>
      </c>
      <c r="M39" s="15">
        <f>SUM(ENERO:DICIEMBRE!M39)</f>
        <v>0</v>
      </c>
      <c r="N39" s="15">
        <f>SUM(ENERO:DICIEMBRE!N39)</f>
        <v>0</v>
      </c>
      <c r="O39" s="15">
        <f>SUM(ENERO:DICIEMBRE!O39)</f>
        <v>0</v>
      </c>
      <c r="P39" s="15">
        <f>SUM(ENERO:DICIEMBRE!P39)</f>
        <v>0</v>
      </c>
      <c r="Q39" s="15">
        <f>SUM(ENERO:DICIEMBRE!Q39)</f>
        <v>0</v>
      </c>
      <c r="R39" s="15">
        <f>SUM(ENERO:DICIEMBRE!R39)</f>
        <v>0</v>
      </c>
      <c r="S39" s="15">
        <f>SUM(ENERO:DICIEMBRE!S39)</f>
        <v>0</v>
      </c>
      <c r="T39" s="15">
        <f>SUM(ENERO:DICIEMBRE!T39)</f>
        <v>0</v>
      </c>
      <c r="U39" s="15">
        <f>SUM(ENERO:DICIEMBRE!U39)</f>
        <v>0</v>
      </c>
      <c r="V39" s="15">
        <f>SUM(ENERO:DICIEMBRE!V39)</f>
        <v>0</v>
      </c>
      <c r="W39" s="15">
        <f>SUM(ENERO:DICIEMBRE!W39)</f>
        <v>0</v>
      </c>
      <c r="X39" s="15">
        <f>SUM(ENERO:DICIEMBRE!X39)</f>
        <v>0</v>
      </c>
      <c r="Y39" s="15">
        <f>SUM(ENERO:DICIEMBRE!Y39)</f>
        <v>0</v>
      </c>
      <c r="Z39" s="97">
        <f t="shared" si="10"/>
        <v>0</v>
      </c>
      <c r="AA39" s="15">
        <f>SUM(ENERO:DICIEMBRE!AA39)</f>
        <v>0</v>
      </c>
      <c r="AB39" s="15">
        <f>SUM(ENERO:DICIEMBRE!AB39)</f>
        <v>0</v>
      </c>
      <c r="AC39" s="15">
        <f>SUM(ENERO:DICIEMBRE!AC39)</f>
        <v>0</v>
      </c>
      <c r="AD39" s="15">
        <f>SUM(ENERO:DICIEMBRE!AD39)</f>
        <v>0</v>
      </c>
      <c r="AE39" s="97">
        <f t="shared" si="11"/>
        <v>0</v>
      </c>
      <c r="AF39" s="15">
        <f>SUM(ENERO:DICIEMBRE!AF39)</f>
        <v>0</v>
      </c>
      <c r="AG39" s="15">
        <f>SUM(ENERO:DICIEMBRE!AG39)</f>
        <v>0</v>
      </c>
      <c r="AH39" s="15">
        <f>SUM(ENERO:DICIEMBRE!AH39)</f>
        <v>0</v>
      </c>
      <c r="AI39" s="15">
        <f>SUM(ENERO:DICIEMBRE!AI39)</f>
        <v>0</v>
      </c>
      <c r="AJ39" s="15">
        <f>SUM(ENERO:DICIEMBRE!AJ39)</f>
        <v>0</v>
      </c>
      <c r="AK39" s="15">
        <f>SUM(ENERO:DICIEMBRE!AK39)</f>
        <v>0</v>
      </c>
      <c r="AL39" s="15">
        <f>SUM(ENERO:DICIEMBRE!AL39)</f>
        <v>0</v>
      </c>
      <c r="AM39" s="15">
        <f>SUM(ENERO:DICIEMBRE!AM39)</f>
        <v>0</v>
      </c>
      <c r="AN39" s="15">
        <f>SUM(ENERO:DICIEMBRE!AN39)</f>
        <v>0</v>
      </c>
      <c r="AO39" s="15">
        <f>SUM(ENERO:DICIEMBRE!AO39)</f>
        <v>0</v>
      </c>
      <c r="AP39" s="15">
        <f>SUM(ENERO:DICIEMBRE!AP39)</f>
        <v>0</v>
      </c>
      <c r="AQ39" s="15">
        <f>SUM(ENERO:DICIEMBRE!AQ39)</f>
        <v>0</v>
      </c>
      <c r="AR39" s="15">
        <f>SUM(ENERO:DICIEMBRE!AR39)</f>
        <v>0</v>
      </c>
      <c r="AS39" s="15">
        <f>SUM(ENERO:DICIEMBRE!AS39)</f>
        <v>0</v>
      </c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0.5" x14ac:dyDescent="0.15">
      <c r="A40" s="105" t="s">
        <v>84</v>
      </c>
      <c r="B40" s="14">
        <f t="shared" si="25"/>
        <v>0</v>
      </c>
      <c r="C40" s="15">
        <f>SUM(ENERO:DICIEMBRE!C40)</f>
        <v>0</v>
      </c>
      <c r="D40" s="15">
        <f>SUM(ENERO:DICIEMBRE!D40)</f>
        <v>0</v>
      </c>
      <c r="E40" s="15">
        <f>SUM(ENERO:DICIEMBRE!E40)</f>
        <v>0</v>
      </c>
      <c r="F40" s="15">
        <f>SUM(ENERO:DICIEMBRE!F40)</f>
        <v>0</v>
      </c>
      <c r="G40" s="15">
        <f>SUM(ENERO:DICIEMBRE!G40)</f>
        <v>0</v>
      </c>
      <c r="H40" s="15">
        <f>SUM(ENERO:DICIEMBRE!H40)</f>
        <v>0</v>
      </c>
      <c r="I40" s="15">
        <f>SUM(ENERO:DICIEMBRE!I40)</f>
        <v>0</v>
      </c>
      <c r="J40" s="15">
        <f>SUM(ENERO:DICIEMBRE!J40)</f>
        <v>0</v>
      </c>
      <c r="K40" s="15">
        <f>SUM(ENERO:DICIEMBRE!K40)</f>
        <v>0</v>
      </c>
      <c r="L40" s="15">
        <f>SUM(ENERO:DICIEMBRE!L40)</f>
        <v>0</v>
      </c>
      <c r="M40" s="15">
        <f>SUM(ENERO:DICIEMBRE!M40)</f>
        <v>0</v>
      </c>
      <c r="N40" s="15">
        <f>SUM(ENERO:DICIEMBRE!N40)</f>
        <v>0</v>
      </c>
      <c r="O40" s="15">
        <f>SUM(ENERO:DICIEMBRE!O40)</f>
        <v>0</v>
      </c>
      <c r="P40" s="15">
        <f>SUM(ENERO:DICIEMBRE!P40)</f>
        <v>0</v>
      </c>
      <c r="Q40" s="15">
        <f>SUM(ENERO:DICIEMBRE!Q40)</f>
        <v>0</v>
      </c>
      <c r="R40" s="15">
        <f>SUM(ENERO:DICIEMBRE!R40)</f>
        <v>0</v>
      </c>
      <c r="S40" s="15">
        <f>SUM(ENERO:DICIEMBRE!S40)</f>
        <v>0</v>
      </c>
      <c r="T40" s="15">
        <f>SUM(ENERO:DICIEMBRE!T40)</f>
        <v>0</v>
      </c>
      <c r="U40" s="15">
        <f>SUM(ENERO:DICIEMBRE!U40)</f>
        <v>0</v>
      </c>
      <c r="V40" s="15">
        <f>SUM(ENERO:DICIEMBRE!V40)</f>
        <v>0</v>
      </c>
      <c r="W40" s="15">
        <f>SUM(ENERO:DICIEMBRE!W40)</f>
        <v>0</v>
      </c>
      <c r="X40" s="15">
        <f>SUM(ENERO:DICIEMBRE!X40)</f>
        <v>0</v>
      </c>
      <c r="Y40" s="15">
        <f>SUM(ENERO:DICIEMBRE!Y40)</f>
        <v>0</v>
      </c>
      <c r="Z40" s="97">
        <f t="shared" si="10"/>
        <v>0</v>
      </c>
      <c r="AA40" s="15">
        <f>SUM(ENERO:DICIEMBRE!AA40)</f>
        <v>0</v>
      </c>
      <c r="AB40" s="15">
        <f>SUM(ENERO:DICIEMBRE!AB40)</f>
        <v>0</v>
      </c>
      <c r="AC40" s="15">
        <f>SUM(ENERO:DICIEMBRE!AC40)</f>
        <v>0</v>
      </c>
      <c r="AD40" s="15">
        <f>SUM(ENERO:DICIEMBRE!AD40)</f>
        <v>0</v>
      </c>
      <c r="AE40" s="97">
        <f t="shared" si="11"/>
        <v>0</v>
      </c>
      <c r="AF40" s="15">
        <f>SUM(ENERO:DICIEMBRE!AF40)</f>
        <v>0</v>
      </c>
      <c r="AG40" s="15">
        <f>SUM(ENERO:DICIEMBRE!AG40)</f>
        <v>0</v>
      </c>
      <c r="AH40" s="15">
        <f>SUM(ENERO:DICIEMBRE!AH40)</f>
        <v>0</v>
      </c>
      <c r="AI40" s="15">
        <f>SUM(ENERO:DICIEMBRE!AI40)</f>
        <v>0</v>
      </c>
      <c r="AJ40" s="15">
        <f>SUM(ENERO:DICIEMBRE!AJ40)</f>
        <v>0</v>
      </c>
      <c r="AK40" s="15">
        <f>SUM(ENERO:DICIEMBRE!AK40)</f>
        <v>0</v>
      </c>
      <c r="AL40" s="15">
        <f>SUM(ENERO:DICIEMBRE!AL40)</f>
        <v>0</v>
      </c>
      <c r="AM40" s="15">
        <f>SUM(ENERO:DICIEMBRE!AM40)</f>
        <v>0</v>
      </c>
      <c r="AN40" s="15">
        <f>SUM(ENERO:DICIEMBRE!AN40)</f>
        <v>0</v>
      </c>
      <c r="AO40" s="15">
        <f>SUM(ENERO:DICIEMBRE!AO40)</f>
        <v>0</v>
      </c>
      <c r="AP40" s="15">
        <f>SUM(ENERO:DICIEMBRE!AP40)</f>
        <v>0</v>
      </c>
      <c r="AQ40" s="15">
        <f>SUM(ENERO:DICIEMBRE!AQ40)</f>
        <v>0</v>
      </c>
      <c r="AR40" s="15">
        <f>SUM(ENERO:DICIEMBRE!AR40)</f>
        <v>0</v>
      </c>
      <c r="AS40" s="15">
        <f>SUM(ENERO:DICIEMBRE!AS40)</f>
        <v>0</v>
      </c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2" x14ac:dyDescent="0.2">
      <c r="A41" s="106" t="s">
        <v>85</v>
      </c>
      <c r="B41" s="14">
        <f t="shared" si="25"/>
        <v>0</v>
      </c>
      <c r="C41" s="15">
        <f>SUM(ENERO:DICIEMBRE!C41)</f>
        <v>0</v>
      </c>
      <c r="D41" s="15">
        <f>SUM(ENERO:DICIEMBRE!D41)</f>
        <v>0</v>
      </c>
      <c r="E41" s="15">
        <f>SUM(ENERO:DICIEMBRE!E41)</f>
        <v>0</v>
      </c>
      <c r="F41" s="15">
        <f>SUM(ENERO:DICIEMBRE!F41)</f>
        <v>0</v>
      </c>
      <c r="G41" s="15">
        <f>SUM(ENERO:DICIEMBRE!G41)</f>
        <v>0</v>
      </c>
      <c r="H41" s="15">
        <f>SUM(ENERO:DICIEMBRE!H41)</f>
        <v>0</v>
      </c>
      <c r="I41" s="15">
        <f>SUM(ENERO:DICIEMBRE!I41)</f>
        <v>0</v>
      </c>
      <c r="J41" s="15">
        <f>SUM(ENERO:DICIEMBRE!J41)</f>
        <v>0</v>
      </c>
      <c r="K41" s="15">
        <f>SUM(ENERO:DICIEMBRE!K41)</f>
        <v>0</v>
      </c>
      <c r="L41" s="15">
        <f>SUM(ENERO:DICIEMBRE!L41)</f>
        <v>0</v>
      </c>
      <c r="M41" s="15">
        <f>SUM(ENERO:DICIEMBRE!M41)</f>
        <v>0</v>
      </c>
      <c r="N41" s="15">
        <f>SUM(ENERO:DICIEMBRE!N41)</f>
        <v>0</v>
      </c>
      <c r="O41" s="15">
        <f>SUM(ENERO:DICIEMBRE!O41)</f>
        <v>0</v>
      </c>
      <c r="P41" s="15">
        <f>SUM(ENERO:DICIEMBRE!P41)</f>
        <v>0</v>
      </c>
      <c r="Q41" s="15">
        <f>SUM(ENERO:DICIEMBRE!Q41)</f>
        <v>0</v>
      </c>
      <c r="R41" s="15">
        <f>SUM(ENERO:DICIEMBRE!R41)</f>
        <v>0</v>
      </c>
      <c r="S41" s="15">
        <f>SUM(ENERO:DICIEMBRE!S41)</f>
        <v>0</v>
      </c>
      <c r="T41" s="15">
        <f>SUM(ENERO:DICIEMBRE!T41)</f>
        <v>0</v>
      </c>
      <c r="U41" s="15">
        <f>SUM(ENERO:DICIEMBRE!U41)</f>
        <v>0</v>
      </c>
      <c r="V41" s="15">
        <f>SUM(ENERO:DICIEMBRE!V41)</f>
        <v>0</v>
      </c>
      <c r="W41" s="15">
        <f>SUM(ENERO:DICIEMBRE!W41)</f>
        <v>0</v>
      </c>
      <c r="X41" s="15">
        <f>SUM(ENERO:DICIEMBRE!X41)</f>
        <v>0</v>
      </c>
      <c r="Y41" s="15">
        <f>SUM(ENERO:DICIEMBRE!Y41)</f>
        <v>0</v>
      </c>
      <c r="Z41" s="97">
        <f t="shared" si="10"/>
        <v>0</v>
      </c>
      <c r="AA41" s="15">
        <f>SUM(ENERO:DICIEMBRE!AA41)</f>
        <v>0</v>
      </c>
      <c r="AB41" s="15">
        <f>SUM(ENERO:DICIEMBRE!AB41)</f>
        <v>0</v>
      </c>
      <c r="AC41" s="15">
        <f>SUM(ENERO:DICIEMBRE!AC41)</f>
        <v>0</v>
      </c>
      <c r="AD41" s="15">
        <f>SUM(ENERO:DICIEMBRE!AD41)</f>
        <v>0</v>
      </c>
      <c r="AE41" s="97">
        <f t="shared" si="11"/>
        <v>0</v>
      </c>
      <c r="AF41" s="15">
        <f>SUM(ENERO:DICIEMBRE!AF41)</f>
        <v>0</v>
      </c>
      <c r="AG41" s="15">
        <f>SUM(ENERO:DICIEMBRE!AG41)</f>
        <v>0</v>
      </c>
      <c r="AH41" s="15">
        <f>SUM(ENERO:DICIEMBRE!AH41)</f>
        <v>0</v>
      </c>
      <c r="AI41" s="15">
        <f>SUM(ENERO:DICIEMBRE!AI41)</f>
        <v>0</v>
      </c>
      <c r="AJ41" s="15">
        <f>SUM(ENERO:DICIEMBRE!AJ41)</f>
        <v>0</v>
      </c>
      <c r="AK41" s="15">
        <f>SUM(ENERO:DICIEMBRE!AK41)</f>
        <v>0</v>
      </c>
      <c r="AL41" s="15">
        <f>SUM(ENERO:DICIEMBRE!AL41)</f>
        <v>0</v>
      </c>
      <c r="AM41" s="15">
        <f>SUM(ENERO:DICIEMBRE!AM41)</f>
        <v>0</v>
      </c>
      <c r="AN41" s="15">
        <f>SUM(ENERO:DICIEMBRE!AN41)</f>
        <v>0</v>
      </c>
      <c r="AO41" s="15">
        <f>SUM(ENERO:DICIEMBRE!AO41)</f>
        <v>0</v>
      </c>
      <c r="AP41" s="15">
        <f>SUM(ENERO:DICIEMBRE!AP41)</f>
        <v>0</v>
      </c>
      <c r="AQ41" s="15">
        <f>SUM(ENERO:DICIEMBRE!AQ41)</f>
        <v>0</v>
      </c>
      <c r="AR41" s="15">
        <f>SUM(ENERO:DICIEMBRE!AR41)</f>
        <v>0</v>
      </c>
      <c r="AS41" s="15">
        <f>SUM(ENERO:DICIEMBRE!AS41)</f>
        <v>0</v>
      </c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0.5" x14ac:dyDescent="0.25">
      <c r="A42" s="97" t="s">
        <v>86</v>
      </c>
      <c r="B42" s="14">
        <f t="shared" si="25"/>
        <v>0</v>
      </c>
      <c r="C42" s="15">
        <f>SUM(ENERO:DICIEMBRE!C42)</f>
        <v>0</v>
      </c>
      <c r="D42" s="15">
        <f>SUM(ENERO:DICIEMBRE!D42)</f>
        <v>0</v>
      </c>
      <c r="E42" s="15">
        <f>SUM(ENERO:DICIEMBRE!E42)</f>
        <v>0</v>
      </c>
      <c r="F42" s="15">
        <f>SUM(ENERO:DICIEMBRE!F42)</f>
        <v>0</v>
      </c>
      <c r="G42" s="15">
        <f>SUM(ENERO:DICIEMBRE!G42)</f>
        <v>0</v>
      </c>
      <c r="H42" s="15">
        <f>SUM(ENERO:DICIEMBRE!H42)</f>
        <v>0</v>
      </c>
      <c r="I42" s="15">
        <f>SUM(ENERO:DICIEMBRE!I42)</f>
        <v>0</v>
      </c>
      <c r="J42" s="15">
        <f>SUM(ENERO:DICIEMBRE!J42)</f>
        <v>0</v>
      </c>
      <c r="K42" s="15">
        <f>SUM(ENERO:DICIEMBRE!K42)</f>
        <v>0</v>
      </c>
      <c r="L42" s="15">
        <f>SUM(ENERO:DICIEMBRE!L42)</f>
        <v>0</v>
      </c>
      <c r="M42" s="15">
        <f>SUM(ENERO:DICIEMBRE!M42)</f>
        <v>0</v>
      </c>
      <c r="N42" s="15">
        <f>SUM(ENERO:DICIEMBRE!N42)</f>
        <v>0</v>
      </c>
      <c r="O42" s="15">
        <f>SUM(ENERO:DICIEMBRE!O42)</f>
        <v>0</v>
      </c>
      <c r="P42" s="15">
        <f>SUM(ENERO:DICIEMBRE!P42)</f>
        <v>0</v>
      </c>
      <c r="Q42" s="15">
        <f>SUM(ENERO:DICIEMBRE!Q42)</f>
        <v>0</v>
      </c>
      <c r="R42" s="15">
        <f>SUM(ENERO:DICIEMBRE!R42)</f>
        <v>0</v>
      </c>
      <c r="S42" s="15">
        <f>SUM(ENERO:DICIEMBRE!S42)</f>
        <v>0</v>
      </c>
      <c r="T42" s="15">
        <f>SUM(ENERO:DICIEMBRE!T42)</f>
        <v>0</v>
      </c>
      <c r="U42" s="15">
        <f>SUM(ENERO:DICIEMBRE!U42)</f>
        <v>0</v>
      </c>
      <c r="V42" s="15">
        <f>SUM(ENERO:DICIEMBRE!V42)</f>
        <v>0</v>
      </c>
      <c r="W42" s="15">
        <f>SUM(ENERO:DICIEMBRE!W42)</f>
        <v>0</v>
      </c>
      <c r="X42" s="15">
        <f>SUM(ENERO:DICIEMBRE!X42)</f>
        <v>0</v>
      </c>
      <c r="Y42" s="15">
        <f>SUM(ENERO:DICIEMBRE!Y42)</f>
        <v>0</v>
      </c>
      <c r="Z42" s="97">
        <f t="shared" si="10"/>
        <v>0</v>
      </c>
      <c r="AA42" s="15">
        <f>SUM(ENERO:DICIEMBRE!AA42)</f>
        <v>0</v>
      </c>
      <c r="AB42" s="15">
        <f>SUM(ENERO:DICIEMBRE!AB42)</f>
        <v>0</v>
      </c>
      <c r="AC42" s="15">
        <f>SUM(ENERO:DICIEMBRE!AC42)</f>
        <v>0</v>
      </c>
      <c r="AD42" s="15">
        <f>SUM(ENERO:DICIEMBRE!AD42)</f>
        <v>0</v>
      </c>
      <c r="AE42" s="97">
        <f t="shared" si="11"/>
        <v>0</v>
      </c>
      <c r="AF42" s="15">
        <f>SUM(ENERO:DICIEMBRE!AF42)</f>
        <v>0</v>
      </c>
      <c r="AG42" s="15">
        <f>SUM(ENERO:DICIEMBRE!AG42)</f>
        <v>0</v>
      </c>
      <c r="AH42" s="15">
        <f>SUM(ENERO:DICIEMBRE!AH42)</f>
        <v>0</v>
      </c>
      <c r="AI42" s="15">
        <f>SUM(ENERO:DICIEMBRE!AI42)</f>
        <v>0</v>
      </c>
      <c r="AJ42" s="15">
        <f>SUM(ENERO:DICIEMBRE!AJ42)</f>
        <v>0</v>
      </c>
      <c r="AK42" s="15">
        <f>SUM(ENERO:DICIEMBRE!AK42)</f>
        <v>0</v>
      </c>
      <c r="AL42" s="15">
        <f>SUM(ENERO:DICIEMBRE!AL42)</f>
        <v>0</v>
      </c>
      <c r="AM42" s="15">
        <f>SUM(ENERO:DICIEMBRE!AM42)</f>
        <v>0</v>
      </c>
      <c r="AN42" s="15">
        <f>SUM(ENERO:DICIEMBRE!AN42)</f>
        <v>0</v>
      </c>
      <c r="AO42" s="15">
        <f>SUM(ENERO:DICIEMBRE!AO42)</f>
        <v>0</v>
      </c>
      <c r="AP42" s="15">
        <f>SUM(ENERO:DICIEMBRE!AP42)</f>
        <v>0</v>
      </c>
      <c r="AQ42" s="15">
        <f>SUM(ENERO:DICIEMBRE!AQ42)</f>
        <v>0</v>
      </c>
      <c r="AR42" s="15">
        <f>SUM(ENERO:DICIEMBRE!AR42)</f>
        <v>0</v>
      </c>
      <c r="AS42" s="15">
        <f>SUM(ENERO:DICIEMBRE!AS42)</f>
        <v>0</v>
      </c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0.5" x14ac:dyDescent="0.25">
      <c r="A43" s="97" t="s">
        <v>87</v>
      </c>
      <c r="B43" s="14">
        <f t="shared" si="25"/>
        <v>0</v>
      </c>
      <c r="C43" s="15">
        <f>SUM(ENERO:DICIEMBRE!C43)</f>
        <v>0</v>
      </c>
      <c r="D43" s="15">
        <f>SUM(ENERO:DICIEMBRE!D43)</f>
        <v>0</v>
      </c>
      <c r="E43" s="15">
        <f>SUM(ENERO:DICIEMBRE!E43)</f>
        <v>0</v>
      </c>
      <c r="F43" s="15">
        <f>SUM(ENERO:DICIEMBRE!F43)</f>
        <v>0</v>
      </c>
      <c r="G43" s="15">
        <f>SUM(ENERO:DICIEMBRE!G43)</f>
        <v>0</v>
      </c>
      <c r="H43" s="15">
        <f>SUM(ENERO:DICIEMBRE!H43)</f>
        <v>0</v>
      </c>
      <c r="I43" s="15">
        <f>SUM(ENERO:DICIEMBRE!I43)</f>
        <v>0</v>
      </c>
      <c r="J43" s="15">
        <f>SUM(ENERO:DICIEMBRE!J43)</f>
        <v>0</v>
      </c>
      <c r="K43" s="15">
        <f>SUM(ENERO:DICIEMBRE!K43)</f>
        <v>0</v>
      </c>
      <c r="L43" s="15">
        <f>SUM(ENERO:DICIEMBRE!L43)</f>
        <v>0</v>
      </c>
      <c r="M43" s="15">
        <f>SUM(ENERO:DICIEMBRE!M43)</f>
        <v>0</v>
      </c>
      <c r="N43" s="15">
        <f>SUM(ENERO:DICIEMBRE!N43)</f>
        <v>0</v>
      </c>
      <c r="O43" s="15">
        <f>SUM(ENERO:DICIEMBRE!O43)</f>
        <v>0</v>
      </c>
      <c r="P43" s="15">
        <f>SUM(ENERO:DICIEMBRE!P43)</f>
        <v>0</v>
      </c>
      <c r="Q43" s="15">
        <f>SUM(ENERO:DICIEMBRE!Q43)</f>
        <v>0</v>
      </c>
      <c r="R43" s="15">
        <f>SUM(ENERO:DICIEMBRE!R43)</f>
        <v>0</v>
      </c>
      <c r="S43" s="15">
        <f>SUM(ENERO:DICIEMBRE!S43)</f>
        <v>0</v>
      </c>
      <c r="T43" s="15">
        <f>SUM(ENERO:DICIEMBRE!T43)</f>
        <v>0</v>
      </c>
      <c r="U43" s="15">
        <f>SUM(ENERO:DICIEMBRE!U43)</f>
        <v>0</v>
      </c>
      <c r="V43" s="15">
        <f>SUM(ENERO:DICIEMBRE!V43)</f>
        <v>0</v>
      </c>
      <c r="W43" s="15">
        <f>SUM(ENERO:DICIEMBRE!W43)</f>
        <v>0</v>
      </c>
      <c r="X43" s="15">
        <f>SUM(ENERO:DICIEMBRE!X43)</f>
        <v>0</v>
      </c>
      <c r="Y43" s="15">
        <f>SUM(ENERO:DICIEMBRE!Y43)</f>
        <v>0</v>
      </c>
      <c r="Z43" s="97">
        <f t="shared" si="10"/>
        <v>0</v>
      </c>
      <c r="AA43" s="15">
        <f>SUM(ENERO:DICIEMBRE!AA43)</f>
        <v>0</v>
      </c>
      <c r="AB43" s="15">
        <f>SUM(ENERO:DICIEMBRE!AB43)</f>
        <v>0</v>
      </c>
      <c r="AC43" s="15">
        <f>SUM(ENERO:DICIEMBRE!AC43)</f>
        <v>0</v>
      </c>
      <c r="AD43" s="15">
        <f>SUM(ENERO:DICIEMBRE!AD43)</f>
        <v>0</v>
      </c>
      <c r="AE43" s="97">
        <f t="shared" si="11"/>
        <v>0</v>
      </c>
      <c r="AF43" s="15">
        <f>SUM(ENERO:DICIEMBRE!AF43)</f>
        <v>0</v>
      </c>
      <c r="AG43" s="15">
        <f>SUM(ENERO:DICIEMBRE!AG43)</f>
        <v>0</v>
      </c>
      <c r="AH43" s="15">
        <f>SUM(ENERO:DICIEMBRE!AH43)</f>
        <v>0</v>
      </c>
      <c r="AI43" s="15">
        <f>SUM(ENERO:DICIEMBRE!AI43)</f>
        <v>0</v>
      </c>
      <c r="AJ43" s="15">
        <f>SUM(ENERO:DICIEMBRE!AJ43)</f>
        <v>0</v>
      </c>
      <c r="AK43" s="15">
        <f>SUM(ENERO:DICIEMBRE!AK43)</f>
        <v>0</v>
      </c>
      <c r="AL43" s="15">
        <f>SUM(ENERO:DICIEMBRE!AL43)</f>
        <v>0</v>
      </c>
      <c r="AM43" s="15">
        <f>SUM(ENERO:DICIEMBRE!AM43)</f>
        <v>0</v>
      </c>
      <c r="AN43" s="15">
        <f>SUM(ENERO:DICIEMBRE!AN43)</f>
        <v>0</v>
      </c>
      <c r="AO43" s="15">
        <f>SUM(ENERO:DICIEMBRE!AO43)</f>
        <v>0</v>
      </c>
      <c r="AP43" s="15">
        <f>SUM(ENERO:DICIEMBRE!AP43)</f>
        <v>0</v>
      </c>
      <c r="AQ43" s="15">
        <f>SUM(ENERO:DICIEMBRE!AQ43)</f>
        <v>0</v>
      </c>
      <c r="AR43" s="15">
        <f>SUM(ENERO:DICIEMBRE!AR43)</f>
        <v>0</v>
      </c>
      <c r="AS43" s="15">
        <f>SUM(ENERO:DICIEMBRE!AS43)</f>
        <v>0</v>
      </c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0.5" x14ac:dyDescent="0.25">
      <c r="A44" s="97" t="s">
        <v>88</v>
      </c>
      <c r="B44" s="14">
        <f t="shared" si="25"/>
        <v>0</v>
      </c>
      <c r="C44" s="15">
        <f>SUM(ENERO:DICIEMBRE!C44)</f>
        <v>0</v>
      </c>
      <c r="D44" s="15">
        <f>SUM(ENERO:DICIEMBRE!D44)</f>
        <v>0</v>
      </c>
      <c r="E44" s="15">
        <f>SUM(ENERO:DICIEMBRE!E44)</f>
        <v>0</v>
      </c>
      <c r="F44" s="15">
        <f>SUM(ENERO:DICIEMBRE!F44)</f>
        <v>0</v>
      </c>
      <c r="G44" s="15">
        <f>SUM(ENERO:DICIEMBRE!G44)</f>
        <v>0</v>
      </c>
      <c r="H44" s="15">
        <f>SUM(ENERO:DICIEMBRE!H44)</f>
        <v>0</v>
      </c>
      <c r="I44" s="15">
        <f>SUM(ENERO:DICIEMBRE!I44)</f>
        <v>0</v>
      </c>
      <c r="J44" s="15">
        <f>SUM(ENERO:DICIEMBRE!J44)</f>
        <v>0</v>
      </c>
      <c r="K44" s="15">
        <f>SUM(ENERO:DICIEMBRE!K44)</f>
        <v>0</v>
      </c>
      <c r="L44" s="15">
        <f>SUM(ENERO:DICIEMBRE!L44)</f>
        <v>0</v>
      </c>
      <c r="M44" s="15">
        <f>SUM(ENERO:DICIEMBRE!M44)</f>
        <v>0</v>
      </c>
      <c r="N44" s="15">
        <f>SUM(ENERO:DICIEMBRE!N44)</f>
        <v>0</v>
      </c>
      <c r="O44" s="15">
        <f>SUM(ENERO:DICIEMBRE!O44)</f>
        <v>0</v>
      </c>
      <c r="P44" s="15">
        <f>SUM(ENERO:DICIEMBRE!P44)</f>
        <v>0</v>
      </c>
      <c r="Q44" s="15">
        <f>SUM(ENERO:DICIEMBRE!Q44)</f>
        <v>0</v>
      </c>
      <c r="R44" s="15">
        <f>SUM(ENERO:DICIEMBRE!R44)</f>
        <v>0</v>
      </c>
      <c r="S44" s="15">
        <f>SUM(ENERO:DICIEMBRE!S44)</f>
        <v>0</v>
      </c>
      <c r="T44" s="15">
        <f>SUM(ENERO:DICIEMBRE!T44)</f>
        <v>0</v>
      </c>
      <c r="U44" s="15">
        <f>SUM(ENERO:DICIEMBRE!U44)</f>
        <v>0</v>
      </c>
      <c r="V44" s="15">
        <f>SUM(ENERO:DICIEMBRE!V44)</f>
        <v>0</v>
      </c>
      <c r="W44" s="15">
        <f>SUM(ENERO:DICIEMBRE!W44)</f>
        <v>0</v>
      </c>
      <c r="X44" s="15">
        <f>SUM(ENERO:DICIEMBRE!X44)</f>
        <v>0</v>
      </c>
      <c r="Y44" s="15">
        <f>SUM(ENERO:DICIEMBRE!Y44)</f>
        <v>0</v>
      </c>
      <c r="Z44" s="97">
        <f t="shared" si="10"/>
        <v>0</v>
      </c>
      <c r="AA44" s="15">
        <f>SUM(ENERO:DICIEMBRE!AA44)</f>
        <v>0</v>
      </c>
      <c r="AB44" s="15">
        <f>SUM(ENERO:DICIEMBRE!AB44)</f>
        <v>0</v>
      </c>
      <c r="AC44" s="15">
        <f>SUM(ENERO:DICIEMBRE!AC44)</f>
        <v>0</v>
      </c>
      <c r="AD44" s="15">
        <f>SUM(ENERO:DICIEMBRE!AD44)</f>
        <v>0</v>
      </c>
      <c r="AE44" s="97">
        <f t="shared" si="11"/>
        <v>0</v>
      </c>
      <c r="AF44" s="15">
        <f>SUM(ENERO:DICIEMBRE!AF44)</f>
        <v>0</v>
      </c>
      <c r="AG44" s="15">
        <f>SUM(ENERO:DICIEMBRE!AG44)</f>
        <v>0</v>
      </c>
      <c r="AH44" s="15">
        <f>SUM(ENERO:DICIEMBRE!AH44)</f>
        <v>0</v>
      </c>
      <c r="AI44" s="15">
        <f>SUM(ENERO:DICIEMBRE!AI44)</f>
        <v>0</v>
      </c>
      <c r="AJ44" s="15">
        <f>SUM(ENERO:DICIEMBRE!AJ44)</f>
        <v>0</v>
      </c>
      <c r="AK44" s="15">
        <f>SUM(ENERO:DICIEMBRE!AK44)</f>
        <v>0</v>
      </c>
      <c r="AL44" s="15">
        <f>SUM(ENERO:DICIEMBRE!AL44)</f>
        <v>0</v>
      </c>
      <c r="AM44" s="15">
        <f>SUM(ENERO:DICIEMBRE!AM44)</f>
        <v>0</v>
      </c>
      <c r="AN44" s="15">
        <f>SUM(ENERO:DICIEMBRE!AN44)</f>
        <v>0</v>
      </c>
      <c r="AO44" s="15">
        <f>SUM(ENERO:DICIEMBRE!AO44)</f>
        <v>0</v>
      </c>
      <c r="AP44" s="15">
        <f>SUM(ENERO:DICIEMBRE!AP44)</f>
        <v>0</v>
      </c>
      <c r="AQ44" s="15">
        <f>SUM(ENERO:DICIEMBRE!AQ44)</f>
        <v>0</v>
      </c>
      <c r="AR44" s="15">
        <f>SUM(ENERO:DICIEMBRE!AR44)</f>
        <v>0</v>
      </c>
      <c r="AS44" s="15">
        <f>SUM(ENERO:DICIEMBRE!AS44)</f>
        <v>0</v>
      </c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0.5" x14ac:dyDescent="0.25">
      <c r="A45" s="97" t="s">
        <v>89</v>
      </c>
      <c r="B45" s="14">
        <f t="shared" si="25"/>
        <v>0</v>
      </c>
      <c r="C45" s="15">
        <f>SUM(ENERO:DICIEMBRE!C45)</f>
        <v>0</v>
      </c>
      <c r="D45" s="15">
        <f>SUM(ENERO:DICIEMBRE!D45)</f>
        <v>0</v>
      </c>
      <c r="E45" s="15">
        <f>SUM(ENERO:DICIEMBRE!E45)</f>
        <v>0</v>
      </c>
      <c r="F45" s="15">
        <f>SUM(ENERO:DICIEMBRE!F45)</f>
        <v>0</v>
      </c>
      <c r="G45" s="15">
        <f>SUM(ENERO:DICIEMBRE!G45)</f>
        <v>0</v>
      </c>
      <c r="H45" s="15">
        <f>SUM(ENERO:DICIEMBRE!H45)</f>
        <v>0</v>
      </c>
      <c r="I45" s="15">
        <f>SUM(ENERO:DICIEMBRE!I45)</f>
        <v>0</v>
      </c>
      <c r="J45" s="15">
        <f>SUM(ENERO:DICIEMBRE!J45)</f>
        <v>0</v>
      </c>
      <c r="K45" s="15">
        <f>SUM(ENERO:DICIEMBRE!K45)</f>
        <v>0</v>
      </c>
      <c r="L45" s="15">
        <f>SUM(ENERO:DICIEMBRE!L45)</f>
        <v>0</v>
      </c>
      <c r="M45" s="15">
        <f>SUM(ENERO:DICIEMBRE!M45)</f>
        <v>0</v>
      </c>
      <c r="N45" s="15">
        <f>SUM(ENERO:DICIEMBRE!N45)</f>
        <v>0</v>
      </c>
      <c r="O45" s="15">
        <f>SUM(ENERO:DICIEMBRE!O45)</f>
        <v>0</v>
      </c>
      <c r="P45" s="15">
        <f>SUM(ENERO:DICIEMBRE!P45)</f>
        <v>0</v>
      </c>
      <c r="Q45" s="15">
        <f>SUM(ENERO:DICIEMBRE!Q45)</f>
        <v>0</v>
      </c>
      <c r="R45" s="15">
        <f>SUM(ENERO:DICIEMBRE!R45)</f>
        <v>0</v>
      </c>
      <c r="S45" s="15">
        <f>SUM(ENERO:DICIEMBRE!S45)</f>
        <v>0</v>
      </c>
      <c r="T45" s="15">
        <f>SUM(ENERO:DICIEMBRE!T45)</f>
        <v>0</v>
      </c>
      <c r="U45" s="15">
        <f>SUM(ENERO:DICIEMBRE!U45)</f>
        <v>0</v>
      </c>
      <c r="V45" s="15">
        <f>SUM(ENERO:DICIEMBRE!V45)</f>
        <v>0</v>
      </c>
      <c r="W45" s="15">
        <f>SUM(ENERO:DICIEMBRE!W45)</f>
        <v>0</v>
      </c>
      <c r="X45" s="15">
        <f>SUM(ENERO:DICIEMBRE!X45)</f>
        <v>0</v>
      </c>
      <c r="Y45" s="15">
        <f>SUM(ENERO:DICIEMBRE!Y45)</f>
        <v>0</v>
      </c>
      <c r="Z45" s="97">
        <f t="shared" si="10"/>
        <v>0</v>
      </c>
      <c r="AA45" s="15">
        <f>SUM(ENERO:DICIEMBRE!AA45)</f>
        <v>0</v>
      </c>
      <c r="AB45" s="15">
        <f>SUM(ENERO:DICIEMBRE!AB45)</f>
        <v>0</v>
      </c>
      <c r="AC45" s="15">
        <f>SUM(ENERO:DICIEMBRE!AC45)</f>
        <v>0</v>
      </c>
      <c r="AD45" s="15">
        <f>SUM(ENERO:DICIEMBRE!AD45)</f>
        <v>0</v>
      </c>
      <c r="AE45" s="97">
        <f t="shared" si="11"/>
        <v>0</v>
      </c>
      <c r="AF45" s="15">
        <f>SUM(ENERO:DICIEMBRE!AF45)</f>
        <v>0</v>
      </c>
      <c r="AG45" s="15">
        <f>SUM(ENERO:DICIEMBRE!AG45)</f>
        <v>0</v>
      </c>
      <c r="AH45" s="15">
        <f>SUM(ENERO:DICIEMBRE!AH45)</f>
        <v>0</v>
      </c>
      <c r="AI45" s="15">
        <f>SUM(ENERO:DICIEMBRE!AI45)</f>
        <v>0</v>
      </c>
      <c r="AJ45" s="15">
        <f>SUM(ENERO:DICIEMBRE!AJ45)</f>
        <v>0</v>
      </c>
      <c r="AK45" s="15">
        <f>SUM(ENERO:DICIEMBRE!AK45)</f>
        <v>0</v>
      </c>
      <c r="AL45" s="15">
        <f>SUM(ENERO:DICIEMBRE!AL45)</f>
        <v>0</v>
      </c>
      <c r="AM45" s="15">
        <f>SUM(ENERO:DICIEMBRE!AM45)</f>
        <v>0</v>
      </c>
      <c r="AN45" s="15">
        <f>SUM(ENERO:DICIEMBRE!AN45)</f>
        <v>0</v>
      </c>
      <c r="AO45" s="15">
        <f>SUM(ENERO:DICIEMBRE!AO45)</f>
        <v>0</v>
      </c>
      <c r="AP45" s="15">
        <f>SUM(ENERO:DICIEMBRE!AP45)</f>
        <v>0</v>
      </c>
      <c r="AQ45" s="15">
        <f>SUM(ENERO:DICIEMBRE!AQ45)</f>
        <v>0</v>
      </c>
      <c r="AR45" s="15">
        <f>SUM(ENERO:DICIEMBRE!AR45)</f>
        <v>0</v>
      </c>
      <c r="AS45" s="15">
        <f>SUM(ENERO:DICIEMBRE!AS45)</f>
        <v>0</v>
      </c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0.5" x14ac:dyDescent="0.25">
      <c r="A46" s="97" t="s">
        <v>90</v>
      </c>
      <c r="B46" s="14">
        <f t="shared" si="25"/>
        <v>0</v>
      </c>
      <c r="C46" s="15">
        <f>SUM(ENERO:DICIEMBRE!C46)</f>
        <v>0</v>
      </c>
      <c r="D46" s="15">
        <f>SUM(ENERO:DICIEMBRE!D46)</f>
        <v>0</v>
      </c>
      <c r="E46" s="15">
        <f>SUM(ENERO:DICIEMBRE!E46)</f>
        <v>0</v>
      </c>
      <c r="F46" s="15">
        <f>SUM(ENERO:DICIEMBRE!F46)</f>
        <v>0</v>
      </c>
      <c r="G46" s="15">
        <f>SUM(ENERO:DICIEMBRE!G46)</f>
        <v>0</v>
      </c>
      <c r="H46" s="15">
        <f>SUM(ENERO:DICIEMBRE!H46)</f>
        <v>0</v>
      </c>
      <c r="I46" s="15">
        <f>SUM(ENERO:DICIEMBRE!I46)</f>
        <v>0</v>
      </c>
      <c r="J46" s="15">
        <f>SUM(ENERO:DICIEMBRE!J46)</f>
        <v>0</v>
      </c>
      <c r="K46" s="15">
        <f>SUM(ENERO:DICIEMBRE!K46)</f>
        <v>0</v>
      </c>
      <c r="L46" s="15">
        <f>SUM(ENERO:DICIEMBRE!L46)</f>
        <v>0</v>
      </c>
      <c r="M46" s="15">
        <f>SUM(ENERO:DICIEMBRE!M46)</f>
        <v>0</v>
      </c>
      <c r="N46" s="15">
        <f>SUM(ENERO:DICIEMBRE!N46)</f>
        <v>0</v>
      </c>
      <c r="O46" s="15">
        <f>SUM(ENERO:DICIEMBRE!O46)</f>
        <v>0</v>
      </c>
      <c r="P46" s="15">
        <f>SUM(ENERO:DICIEMBRE!P46)</f>
        <v>0</v>
      </c>
      <c r="Q46" s="15">
        <f>SUM(ENERO:DICIEMBRE!Q46)</f>
        <v>0</v>
      </c>
      <c r="R46" s="15">
        <f>SUM(ENERO:DICIEMBRE!R46)</f>
        <v>0</v>
      </c>
      <c r="S46" s="15">
        <f>SUM(ENERO:DICIEMBRE!S46)</f>
        <v>0</v>
      </c>
      <c r="T46" s="15">
        <f>SUM(ENERO:DICIEMBRE!T46)</f>
        <v>0</v>
      </c>
      <c r="U46" s="15">
        <f>SUM(ENERO:DICIEMBRE!U46)</f>
        <v>0</v>
      </c>
      <c r="V46" s="15">
        <f>SUM(ENERO:DICIEMBRE!V46)</f>
        <v>0</v>
      </c>
      <c r="W46" s="15">
        <f>SUM(ENERO:DICIEMBRE!W46)</f>
        <v>0</v>
      </c>
      <c r="X46" s="15">
        <f>SUM(ENERO:DICIEMBRE!X46)</f>
        <v>0</v>
      </c>
      <c r="Y46" s="15">
        <f>SUM(ENERO:DICIEMBRE!Y46)</f>
        <v>0</v>
      </c>
      <c r="Z46" s="97">
        <f t="shared" si="10"/>
        <v>0</v>
      </c>
      <c r="AA46" s="15">
        <f>SUM(ENERO:DICIEMBRE!AA46)</f>
        <v>0</v>
      </c>
      <c r="AB46" s="15">
        <f>SUM(ENERO:DICIEMBRE!AB46)</f>
        <v>0</v>
      </c>
      <c r="AC46" s="15">
        <f>SUM(ENERO:DICIEMBRE!AC46)</f>
        <v>0</v>
      </c>
      <c r="AD46" s="15">
        <f>SUM(ENERO:DICIEMBRE!AD46)</f>
        <v>0</v>
      </c>
      <c r="AE46" s="97">
        <f t="shared" si="11"/>
        <v>0</v>
      </c>
      <c r="AF46" s="15">
        <f>SUM(ENERO:DICIEMBRE!AF46)</f>
        <v>0</v>
      </c>
      <c r="AG46" s="15">
        <f>SUM(ENERO:DICIEMBRE!AG46)</f>
        <v>0</v>
      </c>
      <c r="AH46" s="15">
        <f>SUM(ENERO:DICIEMBRE!AH46)</f>
        <v>0</v>
      </c>
      <c r="AI46" s="15">
        <f>SUM(ENERO:DICIEMBRE!AI46)</f>
        <v>0</v>
      </c>
      <c r="AJ46" s="15">
        <f>SUM(ENERO:DICIEMBRE!AJ46)</f>
        <v>0</v>
      </c>
      <c r="AK46" s="15">
        <f>SUM(ENERO:DICIEMBRE!AK46)</f>
        <v>0</v>
      </c>
      <c r="AL46" s="15">
        <f>SUM(ENERO:DICIEMBRE!AL46)</f>
        <v>0</v>
      </c>
      <c r="AM46" s="15">
        <f>SUM(ENERO:DICIEMBRE!AM46)</f>
        <v>0</v>
      </c>
      <c r="AN46" s="15">
        <f>SUM(ENERO:DICIEMBRE!AN46)</f>
        <v>0</v>
      </c>
      <c r="AO46" s="15">
        <f>SUM(ENERO:DICIEMBRE!AO46)</f>
        <v>0</v>
      </c>
      <c r="AP46" s="15">
        <f>SUM(ENERO:DICIEMBRE!AP46)</f>
        <v>0</v>
      </c>
      <c r="AQ46" s="15">
        <f>SUM(ENERO:DICIEMBRE!AQ46)</f>
        <v>0</v>
      </c>
      <c r="AR46" s="15">
        <f>SUM(ENERO:DICIEMBRE!AR46)</f>
        <v>0</v>
      </c>
      <c r="AS46" s="15">
        <f>SUM(ENERO:DICIEMBRE!AS46)</f>
        <v>0</v>
      </c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0.5" x14ac:dyDescent="0.15">
      <c r="A47" s="105" t="s">
        <v>91</v>
      </c>
      <c r="B47" s="14">
        <f t="shared" si="25"/>
        <v>0</v>
      </c>
      <c r="C47" s="15">
        <f>SUM(ENERO:DICIEMBRE!C47)</f>
        <v>0</v>
      </c>
      <c r="D47" s="15">
        <f>SUM(ENERO:DICIEMBRE!D47)</f>
        <v>0</v>
      </c>
      <c r="E47" s="15">
        <f>SUM(ENERO:DICIEMBRE!E47)</f>
        <v>0</v>
      </c>
      <c r="F47" s="15">
        <f>SUM(ENERO:DICIEMBRE!F47)</f>
        <v>0</v>
      </c>
      <c r="G47" s="15">
        <f>SUM(ENERO:DICIEMBRE!G47)</f>
        <v>0</v>
      </c>
      <c r="H47" s="15">
        <f>SUM(ENERO:DICIEMBRE!H47)</f>
        <v>0</v>
      </c>
      <c r="I47" s="15">
        <f>SUM(ENERO:DICIEMBRE!I47)</f>
        <v>0</v>
      </c>
      <c r="J47" s="15">
        <f>SUM(ENERO:DICIEMBRE!J47)</f>
        <v>0</v>
      </c>
      <c r="K47" s="15">
        <f>SUM(ENERO:DICIEMBRE!K47)</f>
        <v>0</v>
      </c>
      <c r="L47" s="15">
        <f>SUM(ENERO:DICIEMBRE!L47)</f>
        <v>0</v>
      </c>
      <c r="M47" s="15">
        <f>SUM(ENERO:DICIEMBRE!M47)</f>
        <v>0</v>
      </c>
      <c r="N47" s="15">
        <f>SUM(ENERO:DICIEMBRE!N47)</f>
        <v>0</v>
      </c>
      <c r="O47" s="15">
        <f>SUM(ENERO:DICIEMBRE!O47)</f>
        <v>0</v>
      </c>
      <c r="P47" s="15">
        <f>SUM(ENERO:DICIEMBRE!P47)</f>
        <v>0</v>
      </c>
      <c r="Q47" s="15">
        <f>SUM(ENERO:DICIEMBRE!Q47)</f>
        <v>0</v>
      </c>
      <c r="R47" s="15">
        <f>SUM(ENERO:DICIEMBRE!R47)</f>
        <v>0</v>
      </c>
      <c r="S47" s="15">
        <f>SUM(ENERO:DICIEMBRE!S47)</f>
        <v>0</v>
      </c>
      <c r="T47" s="15">
        <f>SUM(ENERO:DICIEMBRE!T47)</f>
        <v>0</v>
      </c>
      <c r="U47" s="15">
        <f>SUM(ENERO:DICIEMBRE!U47)</f>
        <v>0</v>
      </c>
      <c r="V47" s="15">
        <f>SUM(ENERO:DICIEMBRE!V47)</f>
        <v>0</v>
      </c>
      <c r="W47" s="15">
        <f>SUM(ENERO:DICIEMBRE!W47)</f>
        <v>0</v>
      </c>
      <c r="X47" s="15">
        <f>SUM(ENERO:DICIEMBRE!X47)</f>
        <v>0</v>
      </c>
      <c r="Y47" s="15">
        <f>SUM(ENERO:DICIEMBRE!Y47)</f>
        <v>0</v>
      </c>
      <c r="Z47" s="97">
        <f t="shared" si="10"/>
        <v>0</v>
      </c>
      <c r="AA47" s="15">
        <f>SUM(ENERO:DICIEMBRE!AA47)</f>
        <v>0</v>
      </c>
      <c r="AB47" s="15">
        <f>SUM(ENERO:DICIEMBRE!AB47)</f>
        <v>0</v>
      </c>
      <c r="AC47" s="15">
        <f>SUM(ENERO:DICIEMBRE!AC47)</f>
        <v>0</v>
      </c>
      <c r="AD47" s="15">
        <f>SUM(ENERO:DICIEMBRE!AD47)</f>
        <v>0</v>
      </c>
      <c r="AE47" s="97">
        <f t="shared" si="11"/>
        <v>0</v>
      </c>
      <c r="AF47" s="15">
        <f>SUM(ENERO:DICIEMBRE!AF47)</f>
        <v>0</v>
      </c>
      <c r="AG47" s="15">
        <f>SUM(ENERO:DICIEMBRE!AG47)</f>
        <v>0</v>
      </c>
      <c r="AH47" s="15">
        <f>SUM(ENERO:DICIEMBRE!AH47)</f>
        <v>0</v>
      </c>
      <c r="AI47" s="15">
        <f>SUM(ENERO:DICIEMBRE!AI47)</f>
        <v>0</v>
      </c>
      <c r="AJ47" s="15">
        <f>SUM(ENERO:DICIEMBRE!AJ47)</f>
        <v>0</v>
      </c>
      <c r="AK47" s="15">
        <f>SUM(ENERO:DICIEMBRE!AK47)</f>
        <v>0</v>
      </c>
      <c r="AL47" s="15">
        <f>SUM(ENERO:DICIEMBRE!AL47)</f>
        <v>0</v>
      </c>
      <c r="AM47" s="15">
        <f>SUM(ENERO:DICIEMBRE!AM47)</f>
        <v>0</v>
      </c>
      <c r="AN47" s="15">
        <f>SUM(ENERO:DICIEMBRE!AN47)</f>
        <v>0</v>
      </c>
      <c r="AO47" s="15">
        <f>SUM(ENERO:DICIEMBRE!AO47)</f>
        <v>0</v>
      </c>
      <c r="AP47" s="15">
        <f>SUM(ENERO:DICIEMBRE!AP47)</f>
        <v>0</v>
      </c>
      <c r="AQ47" s="15">
        <f>SUM(ENERO:DICIEMBRE!AQ47)</f>
        <v>0</v>
      </c>
      <c r="AR47" s="15">
        <f>SUM(ENERO:DICIEMBRE!AR47)</f>
        <v>0</v>
      </c>
      <c r="AS47" s="15">
        <f>SUM(ENERO:DICIEMBRE!AS47)</f>
        <v>0</v>
      </c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0.5" x14ac:dyDescent="0.15">
      <c r="A48" s="107" t="s">
        <v>92</v>
      </c>
      <c r="B48" s="14">
        <f t="shared" si="25"/>
        <v>0</v>
      </c>
      <c r="C48" s="15">
        <f>SUM(ENERO:DICIEMBRE!C48)</f>
        <v>0</v>
      </c>
      <c r="D48" s="15">
        <f>SUM(ENERO:DICIEMBRE!D48)</f>
        <v>0</v>
      </c>
      <c r="E48" s="15">
        <f>SUM(ENERO:DICIEMBRE!E48)</f>
        <v>0</v>
      </c>
      <c r="F48" s="15">
        <f>SUM(ENERO:DICIEMBRE!F48)</f>
        <v>0</v>
      </c>
      <c r="G48" s="15">
        <f>SUM(ENERO:DICIEMBRE!G48)</f>
        <v>0</v>
      </c>
      <c r="H48" s="15">
        <f>SUM(ENERO:DICIEMBRE!H48)</f>
        <v>0</v>
      </c>
      <c r="I48" s="15">
        <f>SUM(ENERO:DICIEMBRE!I48)</f>
        <v>0</v>
      </c>
      <c r="J48" s="15">
        <f>SUM(ENERO:DICIEMBRE!J48)</f>
        <v>0</v>
      </c>
      <c r="K48" s="15">
        <f>SUM(ENERO:DICIEMBRE!K48)</f>
        <v>0</v>
      </c>
      <c r="L48" s="15">
        <f>SUM(ENERO:DICIEMBRE!L48)</f>
        <v>0</v>
      </c>
      <c r="M48" s="15">
        <f>SUM(ENERO:DICIEMBRE!M48)</f>
        <v>0</v>
      </c>
      <c r="N48" s="15">
        <f>SUM(ENERO:DICIEMBRE!N48)</f>
        <v>0</v>
      </c>
      <c r="O48" s="15">
        <f>SUM(ENERO:DICIEMBRE!O48)</f>
        <v>0</v>
      </c>
      <c r="P48" s="15">
        <f>SUM(ENERO:DICIEMBRE!P48)</f>
        <v>0</v>
      </c>
      <c r="Q48" s="15">
        <f>SUM(ENERO:DICIEMBRE!Q48)</f>
        <v>0</v>
      </c>
      <c r="R48" s="15">
        <f>SUM(ENERO:DICIEMBRE!R48)</f>
        <v>0</v>
      </c>
      <c r="S48" s="15">
        <f>SUM(ENERO:DICIEMBRE!S48)</f>
        <v>0</v>
      </c>
      <c r="T48" s="15">
        <f>SUM(ENERO:DICIEMBRE!T48)</f>
        <v>0</v>
      </c>
      <c r="U48" s="15">
        <f>SUM(ENERO:DICIEMBRE!U48)</f>
        <v>0</v>
      </c>
      <c r="V48" s="15">
        <f>SUM(ENERO:DICIEMBRE!V48)</f>
        <v>0</v>
      </c>
      <c r="W48" s="15">
        <f>SUM(ENERO:DICIEMBRE!W48)</f>
        <v>0</v>
      </c>
      <c r="X48" s="15">
        <f>SUM(ENERO:DICIEMBRE!X48)</f>
        <v>0</v>
      </c>
      <c r="Y48" s="15">
        <f>SUM(ENERO:DICIEMBRE!Y48)</f>
        <v>0</v>
      </c>
      <c r="Z48" s="97">
        <f t="shared" si="10"/>
        <v>0</v>
      </c>
      <c r="AA48" s="15">
        <f>SUM(ENERO:DICIEMBRE!AA48)</f>
        <v>0</v>
      </c>
      <c r="AB48" s="15">
        <f>SUM(ENERO:DICIEMBRE!AB48)</f>
        <v>0</v>
      </c>
      <c r="AC48" s="15">
        <f>SUM(ENERO:DICIEMBRE!AC48)</f>
        <v>0</v>
      </c>
      <c r="AD48" s="15">
        <f>SUM(ENERO:DICIEMBRE!AD48)</f>
        <v>0</v>
      </c>
      <c r="AE48" s="97">
        <f t="shared" si="11"/>
        <v>0</v>
      </c>
      <c r="AF48" s="15">
        <f>SUM(ENERO:DICIEMBRE!AF48)</f>
        <v>0</v>
      </c>
      <c r="AG48" s="15">
        <f>SUM(ENERO:DICIEMBRE!AG48)</f>
        <v>0</v>
      </c>
      <c r="AH48" s="15">
        <f>SUM(ENERO:DICIEMBRE!AH48)</f>
        <v>0</v>
      </c>
      <c r="AI48" s="15">
        <f>SUM(ENERO:DICIEMBRE!AI48)</f>
        <v>0</v>
      </c>
      <c r="AJ48" s="15">
        <f>SUM(ENERO:DICIEMBRE!AJ48)</f>
        <v>0</v>
      </c>
      <c r="AK48" s="15">
        <f>SUM(ENERO:DICIEMBRE!AK48)</f>
        <v>0</v>
      </c>
      <c r="AL48" s="15">
        <f>SUM(ENERO:DICIEMBRE!AL48)</f>
        <v>0</v>
      </c>
      <c r="AM48" s="15">
        <f>SUM(ENERO:DICIEMBRE!AM48)</f>
        <v>0</v>
      </c>
      <c r="AN48" s="15">
        <f>SUM(ENERO:DICIEMBRE!AN48)</f>
        <v>0</v>
      </c>
      <c r="AO48" s="15">
        <f>SUM(ENERO:DICIEMBRE!AO48)</f>
        <v>0</v>
      </c>
      <c r="AP48" s="15">
        <f>SUM(ENERO:DICIEMBRE!AP48)</f>
        <v>0</v>
      </c>
      <c r="AQ48" s="15">
        <f>SUM(ENERO:DICIEMBRE!AQ48)</f>
        <v>0</v>
      </c>
      <c r="AR48" s="15">
        <f>SUM(ENERO:DICIEMBRE!AR48)</f>
        <v>0</v>
      </c>
      <c r="AS48" s="15">
        <f>SUM(ENERO:DICIEMBRE!AS48)</f>
        <v>0</v>
      </c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0.5" x14ac:dyDescent="0.25">
      <c r="A49" s="97" t="s">
        <v>93</v>
      </c>
      <c r="B49" s="14">
        <f t="shared" si="25"/>
        <v>0</v>
      </c>
      <c r="C49" s="15">
        <f>SUM(ENERO:DICIEMBRE!C49)</f>
        <v>0</v>
      </c>
      <c r="D49" s="15">
        <f>SUM(ENERO:DICIEMBRE!D49)</f>
        <v>0</v>
      </c>
      <c r="E49" s="15">
        <f>SUM(ENERO:DICIEMBRE!E49)</f>
        <v>0</v>
      </c>
      <c r="F49" s="15">
        <f>SUM(ENERO:DICIEMBRE!F49)</f>
        <v>0</v>
      </c>
      <c r="G49" s="15">
        <f>SUM(ENERO:DICIEMBRE!G49)</f>
        <v>0</v>
      </c>
      <c r="H49" s="15">
        <f>SUM(ENERO:DICIEMBRE!H49)</f>
        <v>0</v>
      </c>
      <c r="I49" s="15">
        <f>SUM(ENERO:DICIEMBRE!I49)</f>
        <v>0</v>
      </c>
      <c r="J49" s="15">
        <f>SUM(ENERO:DICIEMBRE!J49)</f>
        <v>0</v>
      </c>
      <c r="K49" s="15">
        <f>SUM(ENERO:DICIEMBRE!K49)</f>
        <v>0</v>
      </c>
      <c r="L49" s="15">
        <f>SUM(ENERO:DICIEMBRE!L49)</f>
        <v>0</v>
      </c>
      <c r="M49" s="15">
        <f>SUM(ENERO:DICIEMBRE!M49)</f>
        <v>0</v>
      </c>
      <c r="N49" s="15">
        <f>SUM(ENERO:DICIEMBRE!N49)</f>
        <v>0</v>
      </c>
      <c r="O49" s="15">
        <f>SUM(ENERO:DICIEMBRE!O49)</f>
        <v>0</v>
      </c>
      <c r="P49" s="15">
        <f>SUM(ENERO:DICIEMBRE!P49)</f>
        <v>0</v>
      </c>
      <c r="Q49" s="15">
        <f>SUM(ENERO:DICIEMBRE!Q49)</f>
        <v>0</v>
      </c>
      <c r="R49" s="15">
        <f>SUM(ENERO:DICIEMBRE!R49)</f>
        <v>0</v>
      </c>
      <c r="S49" s="15">
        <f>SUM(ENERO:DICIEMBRE!S49)</f>
        <v>0</v>
      </c>
      <c r="T49" s="15">
        <f>SUM(ENERO:DICIEMBRE!T49)</f>
        <v>0</v>
      </c>
      <c r="U49" s="15">
        <f>SUM(ENERO:DICIEMBRE!U49)</f>
        <v>0</v>
      </c>
      <c r="V49" s="15">
        <f>SUM(ENERO:DICIEMBRE!V49)</f>
        <v>0</v>
      </c>
      <c r="W49" s="15">
        <f>SUM(ENERO:DICIEMBRE!W49)</f>
        <v>0</v>
      </c>
      <c r="X49" s="15">
        <f>SUM(ENERO:DICIEMBRE!X49)</f>
        <v>0</v>
      </c>
      <c r="Y49" s="15">
        <f>SUM(ENERO:DICIEMBRE!Y49)</f>
        <v>0</v>
      </c>
      <c r="Z49" s="97">
        <f t="shared" si="10"/>
        <v>0</v>
      </c>
      <c r="AA49" s="15">
        <f>SUM(ENERO:DICIEMBRE!AA49)</f>
        <v>0</v>
      </c>
      <c r="AB49" s="15">
        <f>SUM(ENERO:DICIEMBRE!AB49)</f>
        <v>0</v>
      </c>
      <c r="AC49" s="15">
        <f>SUM(ENERO:DICIEMBRE!AC49)</f>
        <v>0</v>
      </c>
      <c r="AD49" s="15">
        <f>SUM(ENERO:DICIEMBRE!AD49)</f>
        <v>0</v>
      </c>
      <c r="AE49" s="97">
        <f t="shared" si="11"/>
        <v>0</v>
      </c>
      <c r="AF49" s="15">
        <f>SUM(ENERO:DICIEMBRE!AF49)</f>
        <v>0</v>
      </c>
      <c r="AG49" s="15">
        <f>SUM(ENERO:DICIEMBRE!AG49)</f>
        <v>0</v>
      </c>
      <c r="AH49" s="15">
        <f>SUM(ENERO:DICIEMBRE!AH49)</f>
        <v>0</v>
      </c>
      <c r="AI49" s="15">
        <f>SUM(ENERO:DICIEMBRE!AI49)</f>
        <v>0</v>
      </c>
      <c r="AJ49" s="15">
        <f>SUM(ENERO:DICIEMBRE!AJ49)</f>
        <v>0</v>
      </c>
      <c r="AK49" s="15">
        <f>SUM(ENERO:DICIEMBRE!AK49)</f>
        <v>0</v>
      </c>
      <c r="AL49" s="15">
        <f>SUM(ENERO:DICIEMBRE!AL49)</f>
        <v>0</v>
      </c>
      <c r="AM49" s="15">
        <f>SUM(ENERO:DICIEMBRE!AM49)</f>
        <v>0</v>
      </c>
      <c r="AN49" s="15">
        <f>SUM(ENERO:DICIEMBRE!AN49)</f>
        <v>0</v>
      </c>
      <c r="AO49" s="15">
        <f>SUM(ENERO:DICIEMBRE!AO49)</f>
        <v>0</v>
      </c>
      <c r="AP49" s="15">
        <f>SUM(ENERO:DICIEMBRE!AP49)</f>
        <v>0</v>
      </c>
      <c r="AQ49" s="15">
        <f>SUM(ENERO:DICIEMBRE!AQ49)</f>
        <v>0</v>
      </c>
      <c r="AR49" s="15">
        <f>SUM(ENERO:DICIEMBRE!AR49)</f>
        <v>0</v>
      </c>
      <c r="AS49" s="15">
        <f>SUM(ENERO:DICIEMBRE!AS49)</f>
        <v>0</v>
      </c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0.5" x14ac:dyDescent="0.25">
      <c r="A50" s="97" t="s">
        <v>94</v>
      </c>
      <c r="B50" s="14">
        <f t="shared" si="25"/>
        <v>0</v>
      </c>
      <c r="C50" s="15">
        <f>SUM(ENERO:DICIEMBRE!C50)</f>
        <v>0</v>
      </c>
      <c r="D50" s="15">
        <f>SUM(ENERO:DICIEMBRE!D50)</f>
        <v>0</v>
      </c>
      <c r="E50" s="15">
        <f>SUM(ENERO:DICIEMBRE!E50)</f>
        <v>0</v>
      </c>
      <c r="F50" s="15">
        <f>SUM(ENERO:DICIEMBRE!F50)</f>
        <v>0</v>
      </c>
      <c r="G50" s="15">
        <f>SUM(ENERO:DICIEMBRE!G50)</f>
        <v>0</v>
      </c>
      <c r="H50" s="15">
        <f>SUM(ENERO:DICIEMBRE!H50)</f>
        <v>0</v>
      </c>
      <c r="I50" s="15">
        <f>SUM(ENERO:DICIEMBRE!I50)</f>
        <v>0</v>
      </c>
      <c r="J50" s="15">
        <f>SUM(ENERO:DICIEMBRE!J50)</f>
        <v>0</v>
      </c>
      <c r="K50" s="15">
        <f>SUM(ENERO:DICIEMBRE!K50)</f>
        <v>0</v>
      </c>
      <c r="L50" s="15">
        <f>SUM(ENERO:DICIEMBRE!L50)</f>
        <v>0</v>
      </c>
      <c r="M50" s="15">
        <f>SUM(ENERO:DICIEMBRE!M50)</f>
        <v>0</v>
      </c>
      <c r="N50" s="15">
        <f>SUM(ENERO:DICIEMBRE!N50)</f>
        <v>0</v>
      </c>
      <c r="O50" s="15">
        <f>SUM(ENERO:DICIEMBRE!O50)</f>
        <v>0</v>
      </c>
      <c r="P50" s="15">
        <f>SUM(ENERO:DICIEMBRE!P50)</f>
        <v>0</v>
      </c>
      <c r="Q50" s="15">
        <f>SUM(ENERO:DICIEMBRE!Q50)</f>
        <v>0</v>
      </c>
      <c r="R50" s="15">
        <f>SUM(ENERO:DICIEMBRE!R50)</f>
        <v>0</v>
      </c>
      <c r="S50" s="15">
        <f>SUM(ENERO:DICIEMBRE!S50)</f>
        <v>0</v>
      </c>
      <c r="T50" s="15">
        <f>SUM(ENERO:DICIEMBRE!T50)</f>
        <v>0</v>
      </c>
      <c r="U50" s="15">
        <f>SUM(ENERO:DICIEMBRE!U50)</f>
        <v>0</v>
      </c>
      <c r="V50" s="15">
        <f>SUM(ENERO:DICIEMBRE!V50)</f>
        <v>0</v>
      </c>
      <c r="W50" s="15">
        <f>SUM(ENERO:DICIEMBRE!W50)</f>
        <v>0</v>
      </c>
      <c r="X50" s="15">
        <f>SUM(ENERO:DICIEMBRE!X50)</f>
        <v>0</v>
      </c>
      <c r="Y50" s="15">
        <f>SUM(ENERO:DICIEMBRE!Y50)</f>
        <v>0</v>
      </c>
      <c r="Z50" s="97">
        <f t="shared" si="10"/>
        <v>0</v>
      </c>
      <c r="AA50" s="15">
        <f>SUM(ENERO:DICIEMBRE!AA50)</f>
        <v>0</v>
      </c>
      <c r="AB50" s="15">
        <f>SUM(ENERO:DICIEMBRE!AB50)</f>
        <v>0</v>
      </c>
      <c r="AC50" s="15">
        <f>SUM(ENERO:DICIEMBRE!AC50)</f>
        <v>0</v>
      </c>
      <c r="AD50" s="15">
        <f>SUM(ENERO:DICIEMBRE!AD50)</f>
        <v>0</v>
      </c>
      <c r="AE50" s="97">
        <f t="shared" si="11"/>
        <v>0</v>
      </c>
      <c r="AF50" s="15">
        <f>SUM(ENERO:DICIEMBRE!AF50)</f>
        <v>0</v>
      </c>
      <c r="AG50" s="15">
        <f>SUM(ENERO:DICIEMBRE!AG50)</f>
        <v>0</v>
      </c>
      <c r="AH50" s="15">
        <f>SUM(ENERO:DICIEMBRE!AH50)</f>
        <v>0</v>
      </c>
      <c r="AI50" s="15">
        <f>SUM(ENERO:DICIEMBRE!AI50)</f>
        <v>0</v>
      </c>
      <c r="AJ50" s="15">
        <f>SUM(ENERO:DICIEMBRE!AJ50)</f>
        <v>0</v>
      </c>
      <c r="AK50" s="15">
        <f>SUM(ENERO:DICIEMBRE!AK50)</f>
        <v>0</v>
      </c>
      <c r="AL50" s="15">
        <f>SUM(ENERO:DICIEMBRE!AL50)</f>
        <v>0</v>
      </c>
      <c r="AM50" s="15">
        <f>SUM(ENERO:DICIEMBRE!AM50)</f>
        <v>0</v>
      </c>
      <c r="AN50" s="15">
        <f>SUM(ENERO:DICIEMBRE!AN50)</f>
        <v>0</v>
      </c>
      <c r="AO50" s="15">
        <f>SUM(ENERO:DICIEMBRE!AO50)</f>
        <v>0</v>
      </c>
      <c r="AP50" s="15">
        <f>SUM(ENERO:DICIEMBRE!AP50)</f>
        <v>0</v>
      </c>
      <c r="AQ50" s="15">
        <f>SUM(ENERO:DICIEMBRE!AQ50)</f>
        <v>0</v>
      </c>
      <c r="AR50" s="15">
        <f>SUM(ENERO:DICIEMBRE!AR50)</f>
        <v>0</v>
      </c>
      <c r="AS50" s="15">
        <f>SUM(ENERO:DICIEMBRE!AS50)</f>
        <v>0</v>
      </c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0.5" x14ac:dyDescent="0.15">
      <c r="A51" s="105" t="s">
        <v>95</v>
      </c>
      <c r="B51" s="14">
        <f t="shared" si="25"/>
        <v>0</v>
      </c>
      <c r="C51" s="15">
        <f>SUM(ENERO:DICIEMBRE!C51)</f>
        <v>0</v>
      </c>
      <c r="D51" s="15">
        <f>SUM(ENERO:DICIEMBRE!D51)</f>
        <v>0</v>
      </c>
      <c r="E51" s="15">
        <f>SUM(ENERO:DICIEMBRE!E51)</f>
        <v>0</v>
      </c>
      <c r="F51" s="15">
        <f>SUM(ENERO:DICIEMBRE!F51)</f>
        <v>0</v>
      </c>
      <c r="G51" s="15">
        <f>SUM(ENERO:DICIEMBRE!G51)</f>
        <v>0</v>
      </c>
      <c r="H51" s="15">
        <f>SUM(ENERO:DICIEMBRE!H51)</f>
        <v>0</v>
      </c>
      <c r="I51" s="15">
        <f>SUM(ENERO:DICIEMBRE!I51)</f>
        <v>0</v>
      </c>
      <c r="J51" s="15">
        <f>SUM(ENERO:DICIEMBRE!J51)</f>
        <v>0</v>
      </c>
      <c r="K51" s="15">
        <f>SUM(ENERO:DICIEMBRE!K51)</f>
        <v>0</v>
      </c>
      <c r="L51" s="15">
        <f>SUM(ENERO:DICIEMBRE!L51)</f>
        <v>0</v>
      </c>
      <c r="M51" s="15">
        <f>SUM(ENERO:DICIEMBRE!M51)</f>
        <v>0</v>
      </c>
      <c r="N51" s="15">
        <f>SUM(ENERO:DICIEMBRE!N51)</f>
        <v>0</v>
      </c>
      <c r="O51" s="15">
        <f>SUM(ENERO:DICIEMBRE!O51)</f>
        <v>0</v>
      </c>
      <c r="P51" s="15">
        <f>SUM(ENERO:DICIEMBRE!P51)</f>
        <v>0</v>
      </c>
      <c r="Q51" s="15">
        <f>SUM(ENERO:DICIEMBRE!Q51)</f>
        <v>0</v>
      </c>
      <c r="R51" s="15">
        <f>SUM(ENERO:DICIEMBRE!R51)</f>
        <v>0</v>
      </c>
      <c r="S51" s="15">
        <f>SUM(ENERO:DICIEMBRE!S51)</f>
        <v>0</v>
      </c>
      <c r="T51" s="15">
        <f>SUM(ENERO:DICIEMBRE!T51)</f>
        <v>0</v>
      </c>
      <c r="U51" s="15">
        <f>SUM(ENERO:DICIEMBRE!U51)</f>
        <v>0</v>
      </c>
      <c r="V51" s="15">
        <f>SUM(ENERO:DICIEMBRE!V51)</f>
        <v>0</v>
      </c>
      <c r="W51" s="15">
        <f>SUM(ENERO:DICIEMBRE!W51)</f>
        <v>0</v>
      </c>
      <c r="X51" s="15">
        <f>SUM(ENERO:DICIEMBRE!X51)</f>
        <v>0</v>
      </c>
      <c r="Y51" s="15">
        <f>SUM(ENERO:DICIEMBRE!Y51)</f>
        <v>0</v>
      </c>
      <c r="Z51" s="97">
        <f t="shared" si="10"/>
        <v>0</v>
      </c>
      <c r="AA51" s="15">
        <f>SUM(ENERO:DICIEMBRE!AA51)</f>
        <v>0</v>
      </c>
      <c r="AB51" s="15">
        <f>SUM(ENERO:DICIEMBRE!AB51)</f>
        <v>0</v>
      </c>
      <c r="AC51" s="15">
        <f>SUM(ENERO:DICIEMBRE!AC51)</f>
        <v>0</v>
      </c>
      <c r="AD51" s="15">
        <f>SUM(ENERO:DICIEMBRE!AD51)</f>
        <v>0</v>
      </c>
      <c r="AE51" s="97">
        <f t="shared" si="11"/>
        <v>0</v>
      </c>
      <c r="AF51" s="15">
        <f>SUM(ENERO:DICIEMBRE!AF51)</f>
        <v>0</v>
      </c>
      <c r="AG51" s="15">
        <f>SUM(ENERO:DICIEMBRE!AG51)</f>
        <v>0</v>
      </c>
      <c r="AH51" s="15">
        <f>SUM(ENERO:DICIEMBRE!AH51)</f>
        <v>0</v>
      </c>
      <c r="AI51" s="15">
        <f>SUM(ENERO:DICIEMBRE!AI51)</f>
        <v>0</v>
      </c>
      <c r="AJ51" s="15">
        <f>SUM(ENERO:DICIEMBRE!AJ51)</f>
        <v>0</v>
      </c>
      <c r="AK51" s="15">
        <f>SUM(ENERO:DICIEMBRE!AK51)</f>
        <v>0</v>
      </c>
      <c r="AL51" s="15">
        <f>SUM(ENERO:DICIEMBRE!AL51)</f>
        <v>0</v>
      </c>
      <c r="AM51" s="15">
        <f>SUM(ENERO:DICIEMBRE!AM51)</f>
        <v>0</v>
      </c>
      <c r="AN51" s="15">
        <f>SUM(ENERO:DICIEMBRE!AN51)</f>
        <v>0</v>
      </c>
      <c r="AO51" s="15">
        <f>SUM(ENERO:DICIEMBRE!AO51)</f>
        <v>0</v>
      </c>
      <c r="AP51" s="15">
        <f>SUM(ENERO:DICIEMBRE!AP51)</f>
        <v>0</v>
      </c>
      <c r="AQ51" s="15">
        <f>SUM(ENERO:DICIEMBRE!AQ51)</f>
        <v>0</v>
      </c>
      <c r="AR51" s="15">
        <f>SUM(ENERO:DICIEMBRE!AR51)</f>
        <v>0</v>
      </c>
      <c r="AS51" s="15">
        <f>SUM(ENERO:DICIEMBRE!AS51)</f>
        <v>0</v>
      </c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2" x14ac:dyDescent="0.2">
      <c r="A52" s="106" t="s">
        <v>96</v>
      </c>
      <c r="B52" s="14">
        <f t="shared" si="25"/>
        <v>0</v>
      </c>
      <c r="C52" s="15">
        <f>SUM(ENERO:DICIEMBRE!C52)</f>
        <v>0</v>
      </c>
      <c r="D52" s="15">
        <f>SUM(ENERO:DICIEMBRE!D52)</f>
        <v>0</v>
      </c>
      <c r="E52" s="15">
        <f>SUM(ENERO:DICIEMBRE!E52)</f>
        <v>0</v>
      </c>
      <c r="F52" s="15">
        <f>SUM(ENERO:DICIEMBRE!F52)</f>
        <v>0</v>
      </c>
      <c r="G52" s="15">
        <f>SUM(ENERO:DICIEMBRE!G52)</f>
        <v>0</v>
      </c>
      <c r="H52" s="15">
        <f>SUM(ENERO:DICIEMBRE!H52)</f>
        <v>0</v>
      </c>
      <c r="I52" s="15">
        <f>SUM(ENERO:DICIEMBRE!I52)</f>
        <v>0</v>
      </c>
      <c r="J52" s="15">
        <f>SUM(ENERO:DICIEMBRE!J52)</f>
        <v>0</v>
      </c>
      <c r="K52" s="15">
        <f>SUM(ENERO:DICIEMBRE!K52)</f>
        <v>0</v>
      </c>
      <c r="L52" s="15">
        <f>SUM(ENERO:DICIEMBRE!L52)</f>
        <v>0</v>
      </c>
      <c r="M52" s="15">
        <f>SUM(ENERO:DICIEMBRE!M52)</f>
        <v>0</v>
      </c>
      <c r="N52" s="15">
        <f>SUM(ENERO:DICIEMBRE!N52)</f>
        <v>0</v>
      </c>
      <c r="O52" s="15">
        <f>SUM(ENERO:DICIEMBRE!O52)</f>
        <v>0</v>
      </c>
      <c r="P52" s="15">
        <f>SUM(ENERO:DICIEMBRE!P52)</f>
        <v>0</v>
      </c>
      <c r="Q52" s="15">
        <f>SUM(ENERO:DICIEMBRE!Q52)</f>
        <v>0</v>
      </c>
      <c r="R52" s="15">
        <f>SUM(ENERO:DICIEMBRE!R52)</f>
        <v>0</v>
      </c>
      <c r="S52" s="15">
        <f>SUM(ENERO:DICIEMBRE!S52)</f>
        <v>0</v>
      </c>
      <c r="T52" s="15">
        <f>SUM(ENERO:DICIEMBRE!T52)</f>
        <v>0</v>
      </c>
      <c r="U52" s="15">
        <f>SUM(ENERO:DICIEMBRE!U52)</f>
        <v>0</v>
      </c>
      <c r="V52" s="15">
        <f>SUM(ENERO:DICIEMBRE!V52)</f>
        <v>0</v>
      </c>
      <c r="W52" s="15">
        <f>SUM(ENERO:DICIEMBRE!W52)</f>
        <v>0</v>
      </c>
      <c r="X52" s="15">
        <f>SUM(ENERO:DICIEMBRE!X52)</f>
        <v>0</v>
      </c>
      <c r="Y52" s="15">
        <f>SUM(ENERO:DICIEMBRE!Y52)</f>
        <v>0</v>
      </c>
      <c r="Z52" s="97">
        <f t="shared" si="10"/>
        <v>0</v>
      </c>
      <c r="AA52" s="15">
        <f>SUM(ENERO:DICIEMBRE!AA52)</f>
        <v>0</v>
      </c>
      <c r="AB52" s="15">
        <f>SUM(ENERO:DICIEMBRE!AB52)</f>
        <v>0</v>
      </c>
      <c r="AC52" s="15">
        <f>SUM(ENERO:DICIEMBRE!AC52)</f>
        <v>0</v>
      </c>
      <c r="AD52" s="15">
        <f>SUM(ENERO:DICIEMBRE!AD52)</f>
        <v>0</v>
      </c>
      <c r="AE52" s="97">
        <f t="shared" si="11"/>
        <v>0</v>
      </c>
      <c r="AF52" s="15">
        <f>SUM(ENERO:DICIEMBRE!AF52)</f>
        <v>0</v>
      </c>
      <c r="AG52" s="15">
        <f>SUM(ENERO:DICIEMBRE!AG52)</f>
        <v>0</v>
      </c>
      <c r="AH52" s="15">
        <f>SUM(ENERO:DICIEMBRE!AH52)</f>
        <v>0</v>
      </c>
      <c r="AI52" s="15">
        <f>SUM(ENERO:DICIEMBRE!AI52)</f>
        <v>0</v>
      </c>
      <c r="AJ52" s="15">
        <f>SUM(ENERO:DICIEMBRE!AJ52)</f>
        <v>0</v>
      </c>
      <c r="AK52" s="15">
        <f>SUM(ENERO:DICIEMBRE!AK52)</f>
        <v>0</v>
      </c>
      <c r="AL52" s="15">
        <f>SUM(ENERO:DICIEMBRE!AL52)</f>
        <v>0</v>
      </c>
      <c r="AM52" s="15">
        <f>SUM(ENERO:DICIEMBRE!AM52)</f>
        <v>0</v>
      </c>
      <c r="AN52" s="15">
        <f>SUM(ENERO:DICIEMBRE!AN52)</f>
        <v>0</v>
      </c>
      <c r="AO52" s="15">
        <f>SUM(ENERO:DICIEMBRE!AO52)</f>
        <v>0</v>
      </c>
      <c r="AP52" s="15">
        <f>SUM(ENERO:DICIEMBRE!AP52)</f>
        <v>0</v>
      </c>
      <c r="AQ52" s="15">
        <f>SUM(ENERO:DICIEMBRE!AQ52)</f>
        <v>0</v>
      </c>
      <c r="AR52" s="15">
        <f>SUM(ENERO:DICIEMBRE!AR52)</f>
        <v>0</v>
      </c>
      <c r="AS52" s="15">
        <f>SUM(ENERO:DICIEMBRE!AS52)</f>
        <v>0</v>
      </c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0.5" x14ac:dyDescent="0.15">
      <c r="A53" s="105" t="s">
        <v>97</v>
      </c>
      <c r="B53" s="14">
        <f t="shared" si="25"/>
        <v>0</v>
      </c>
      <c r="C53" s="15">
        <f>SUM(ENERO:DICIEMBRE!C53)</f>
        <v>0</v>
      </c>
      <c r="D53" s="15">
        <f>SUM(ENERO:DICIEMBRE!D53)</f>
        <v>0</v>
      </c>
      <c r="E53" s="15">
        <f>SUM(ENERO:DICIEMBRE!E53)</f>
        <v>0</v>
      </c>
      <c r="F53" s="15">
        <f>SUM(ENERO:DICIEMBRE!F53)</f>
        <v>0</v>
      </c>
      <c r="G53" s="15">
        <f>SUM(ENERO:DICIEMBRE!G53)</f>
        <v>0</v>
      </c>
      <c r="H53" s="15">
        <f>SUM(ENERO:DICIEMBRE!H53)</f>
        <v>0</v>
      </c>
      <c r="I53" s="15">
        <f>SUM(ENERO:DICIEMBRE!I53)</f>
        <v>0</v>
      </c>
      <c r="J53" s="15">
        <f>SUM(ENERO:DICIEMBRE!J53)</f>
        <v>0</v>
      </c>
      <c r="K53" s="15">
        <f>SUM(ENERO:DICIEMBRE!K53)</f>
        <v>0</v>
      </c>
      <c r="L53" s="15">
        <f>SUM(ENERO:DICIEMBRE!L53)</f>
        <v>0</v>
      </c>
      <c r="M53" s="15">
        <f>SUM(ENERO:DICIEMBRE!M53)</f>
        <v>0</v>
      </c>
      <c r="N53" s="15">
        <f>SUM(ENERO:DICIEMBRE!N53)</f>
        <v>0</v>
      </c>
      <c r="O53" s="15">
        <f>SUM(ENERO:DICIEMBRE!O53)</f>
        <v>0</v>
      </c>
      <c r="P53" s="15">
        <f>SUM(ENERO:DICIEMBRE!P53)</f>
        <v>0</v>
      </c>
      <c r="Q53" s="15">
        <f>SUM(ENERO:DICIEMBRE!Q53)</f>
        <v>0</v>
      </c>
      <c r="R53" s="15">
        <f>SUM(ENERO:DICIEMBRE!R53)</f>
        <v>0</v>
      </c>
      <c r="S53" s="15">
        <f>SUM(ENERO:DICIEMBRE!S53)</f>
        <v>0</v>
      </c>
      <c r="T53" s="15">
        <f>SUM(ENERO:DICIEMBRE!T53)</f>
        <v>0</v>
      </c>
      <c r="U53" s="15">
        <f>SUM(ENERO:DICIEMBRE!U53)</f>
        <v>0</v>
      </c>
      <c r="V53" s="15">
        <f>SUM(ENERO:DICIEMBRE!V53)</f>
        <v>0</v>
      </c>
      <c r="W53" s="15">
        <f>SUM(ENERO:DICIEMBRE!W53)</f>
        <v>0</v>
      </c>
      <c r="X53" s="15">
        <f>SUM(ENERO:DICIEMBRE!X53)</f>
        <v>0</v>
      </c>
      <c r="Y53" s="15">
        <f>SUM(ENERO:DICIEMBRE!Y53)</f>
        <v>0</v>
      </c>
      <c r="Z53" s="97">
        <f t="shared" si="10"/>
        <v>0</v>
      </c>
      <c r="AA53" s="15">
        <f>SUM(ENERO:DICIEMBRE!AA53)</f>
        <v>0</v>
      </c>
      <c r="AB53" s="15">
        <f>SUM(ENERO:DICIEMBRE!AB53)</f>
        <v>0</v>
      </c>
      <c r="AC53" s="15">
        <f>SUM(ENERO:DICIEMBRE!AC53)</f>
        <v>0</v>
      </c>
      <c r="AD53" s="15">
        <f>SUM(ENERO:DICIEMBRE!AD53)</f>
        <v>0</v>
      </c>
      <c r="AE53" s="97">
        <f t="shared" si="11"/>
        <v>0</v>
      </c>
      <c r="AF53" s="15">
        <f>SUM(ENERO:DICIEMBRE!AF53)</f>
        <v>0</v>
      </c>
      <c r="AG53" s="15">
        <f>SUM(ENERO:DICIEMBRE!AG53)</f>
        <v>0</v>
      </c>
      <c r="AH53" s="15">
        <f>SUM(ENERO:DICIEMBRE!AH53)</f>
        <v>0</v>
      </c>
      <c r="AI53" s="15">
        <f>SUM(ENERO:DICIEMBRE!AI53)</f>
        <v>0</v>
      </c>
      <c r="AJ53" s="15">
        <f>SUM(ENERO:DICIEMBRE!AJ53)</f>
        <v>0</v>
      </c>
      <c r="AK53" s="15">
        <f>SUM(ENERO:DICIEMBRE!AK53)</f>
        <v>0</v>
      </c>
      <c r="AL53" s="15">
        <f>SUM(ENERO:DICIEMBRE!AL53)</f>
        <v>0</v>
      </c>
      <c r="AM53" s="15">
        <f>SUM(ENERO:DICIEMBRE!AM53)</f>
        <v>0</v>
      </c>
      <c r="AN53" s="15">
        <f>SUM(ENERO:DICIEMBRE!AN53)</f>
        <v>0</v>
      </c>
      <c r="AO53" s="15">
        <f>SUM(ENERO:DICIEMBRE!AO53)</f>
        <v>0</v>
      </c>
      <c r="AP53" s="15">
        <f>SUM(ENERO:DICIEMBRE!AP53)</f>
        <v>0</v>
      </c>
      <c r="AQ53" s="15">
        <f>SUM(ENERO:DICIEMBRE!AQ53)</f>
        <v>0</v>
      </c>
      <c r="AR53" s="15">
        <f>SUM(ENERO:DICIEMBRE!AR53)</f>
        <v>0</v>
      </c>
      <c r="AS53" s="15">
        <f>SUM(ENERO:DICIEMBRE!AS53)</f>
        <v>0</v>
      </c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0.5" x14ac:dyDescent="0.15">
      <c r="A54" s="105" t="s">
        <v>98</v>
      </c>
      <c r="B54" s="14">
        <f t="shared" si="25"/>
        <v>0</v>
      </c>
      <c r="C54" s="15">
        <f>SUM(ENERO:DICIEMBRE!C54)</f>
        <v>0</v>
      </c>
      <c r="D54" s="15">
        <f>SUM(ENERO:DICIEMBRE!D54)</f>
        <v>0</v>
      </c>
      <c r="E54" s="15">
        <f>SUM(ENERO:DICIEMBRE!E54)</f>
        <v>0</v>
      </c>
      <c r="F54" s="15">
        <f>SUM(ENERO:DICIEMBRE!F54)</f>
        <v>0</v>
      </c>
      <c r="G54" s="15">
        <f>SUM(ENERO:DICIEMBRE!G54)</f>
        <v>0</v>
      </c>
      <c r="H54" s="15">
        <f>SUM(ENERO:DICIEMBRE!H54)</f>
        <v>0</v>
      </c>
      <c r="I54" s="15">
        <f>SUM(ENERO:DICIEMBRE!I54)</f>
        <v>0</v>
      </c>
      <c r="J54" s="15">
        <f>SUM(ENERO:DICIEMBRE!J54)</f>
        <v>0</v>
      </c>
      <c r="K54" s="15">
        <f>SUM(ENERO:DICIEMBRE!K54)</f>
        <v>0</v>
      </c>
      <c r="L54" s="15">
        <f>SUM(ENERO:DICIEMBRE!L54)</f>
        <v>0</v>
      </c>
      <c r="M54" s="15">
        <f>SUM(ENERO:DICIEMBRE!M54)</f>
        <v>0</v>
      </c>
      <c r="N54" s="15">
        <f>SUM(ENERO:DICIEMBRE!N54)</f>
        <v>0</v>
      </c>
      <c r="O54" s="15">
        <f>SUM(ENERO:DICIEMBRE!O54)</f>
        <v>0</v>
      </c>
      <c r="P54" s="15">
        <f>SUM(ENERO:DICIEMBRE!P54)</f>
        <v>0</v>
      </c>
      <c r="Q54" s="15">
        <f>SUM(ENERO:DICIEMBRE!Q54)</f>
        <v>0</v>
      </c>
      <c r="R54" s="15">
        <f>SUM(ENERO:DICIEMBRE!R54)</f>
        <v>0</v>
      </c>
      <c r="S54" s="15">
        <f>SUM(ENERO:DICIEMBRE!S54)</f>
        <v>0</v>
      </c>
      <c r="T54" s="15">
        <f>SUM(ENERO:DICIEMBRE!T54)</f>
        <v>0</v>
      </c>
      <c r="U54" s="15">
        <f>SUM(ENERO:DICIEMBRE!U54)</f>
        <v>0</v>
      </c>
      <c r="V54" s="15">
        <f>SUM(ENERO:DICIEMBRE!V54)</f>
        <v>0</v>
      </c>
      <c r="W54" s="15">
        <f>SUM(ENERO:DICIEMBRE!W54)</f>
        <v>0</v>
      </c>
      <c r="X54" s="15">
        <f>SUM(ENERO:DICIEMBRE!X54)</f>
        <v>0</v>
      </c>
      <c r="Y54" s="15">
        <f>SUM(ENERO:DICIEMBRE!Y54)</f>
        <v>0</v>
      </c>
      <c r="Z54" s="97">
        <f t="shared" si="10"/>
        <v>0</v>
      </c>
      <c r="AA54" s="15">
        <f>SUM(ENERO:DICIEMBRE!AA54)</f>
        <v>0</v>
      </c>
      <c r="AB54" s="15">
        <f>SUM(ENERO:DICIEMBRE!AB54)</f>
        <v>0</v>
      </c>
      <c r="AC54" s="15">
        <f>SUM(ENERO:DICIEMBRE!AC54)</f>
        <v>0</v>
      </c>
      <c r="AD54" s="15">
        <f>SUM(ENERO:DICIEMBRE!AD54)</f>
        <v>0</v>
      </c>
      <c r="AE54" s="97">
        <f t="shared" si="11"/>
        <v>0</v>
      </c>
      <c r="AF54" s="15">
        <f>SUM(ENERO:DICIEMBRE!AF54)</f>
        <v>0</v>
      </c>
      <c r="AG54" s="15">
        <f>SUM(ENERO:DICIEMBRE!AG54)</f>
        <v>0</v>
      </c>
      <c r="AH54" s="15">
        <f>SUM(ENERO:DICIEMBRE!AH54)</f>
        <v>0</v>
      </c>
      <c r="AI54" s="15">
        <f>SUM(ENERO:DICIEMBRE!AI54)</f>
        <v>0</v>
      </c>
      <c r="AJ54" s="15">
        <f>SUM(ENERO:DICIEMBRE!AJ54)</f>
        <v>0</v>
      </c>
      <c r="AK54" s="15">
        <f>SUM(ENERO:DICIEMBRE!AK54)</f>
        <v>0</v>
      </c>
      <c r="AL54" s="15">
        <f>SUM(ENERO:DICIEMBRE!AL54)</f>
        <v>0</v>
      </c>
      <c r="AM54" s="15">
        <f>SUM(ENERO:DICIEMBRE!AM54)</f>
        <v>0</v>
      </c>
      <c r="AN54" s="15">
        <f>SUM(ENERO:DICIEMBRE!AN54)</f>
        <v>0</v>
      </c>
      <c r="AO54" s="15">
        <f>SUM(ENERO:DICIEMBRE!AO54)</f>
        <v>0</v>
      </c>
      <c r="AP54" s="15">
        <f>SUM(ENERO:DICIEMBRE!AP54)</f>
        <v>0</v>
      </c>
      <c r="AQ54" s="15">
        <f>SUM(ENERO:DICIEMBRE!AQ54)</f>
        <v>0</v>
      </c>
      <c r="AR54" s="15">
        <f>SUM(ENERO:DICIEMBRE!AR54)</f>
        <v>0</v>
      </c>
      <c r="AS54" s="15">
        <f>SUM(ENERO:DICIEMBRE!AS54)</f>
        <v>0</v>
      </c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0.5" x14ac:dyDescent="0.25">
      <c r="A55" s="97" t="s">
        <v>99</v>
      </c>
      <c r="B55" s="14">
        <f t="shared" si="25"/>
        <v>0</v>
      </c>
      <c r="C55" s="15">
        <f>SUM(ENERO:DICIEMBRE!C55)</f>
        <v>0</v>
      </c>
      <c r="D55" s="15">
        <f>SUM(ENERO:DICIEMBRE!D55)</f>
        <v>0</v>
      </c>
      <c r="E55" s="15">
        <f>SUM(ENERO:DICIEMBRE!E55)</f>
        <v>0</v>
      </c>
      <c r="F55" s="15">
        <f>SUM(ENERO:DICIEMBRE!F55)</f>
        <v>0</v>
      </c>
      <c r="G55" s="15">
        <f>SUM(ENERO:DICIEMBRE!G55)</f>
        <v>0</v>
      </c>
      <c r="H55" s="15">
        <f>SUM(ENERO:DICIEMBRE!H55)</f>
        <v>0</v>
      </c>
      <c r="I55" s="15">
        <f>SUM(ENERO:DICIEMBRE!I55)</f>
        <v>0</v>
      </c>
      <c r="J55" s="15">
        <f>SUM(ENERO:DICIEMBRE!J55)</f>
        <v>0</v>
      </c>
      <c r="K55" s="15">
        <f>SUM(ENERO:DICIEMBRE!K55)</f>
        <v>0</v>
      </c>
      <c r="L55" s="15">
        <f>SUM(ENERO:DICIEMBRE!L55)</f>
        <v>0</v>
      </c>
      <c r="M55" s="15">
        <f>SUM(ENERO:DICIEMBRE!M55)</f>
        <v>0</v>
      </c>
      <c r="N55" s="15">
        <f>SUM(ENERO:DICIEMBRE!N55)</f>
        <v>0</v>
      </c>
      <c r="O55" s="15">
        <f>SUM(ENERO:DICIEMBRE!O55)</f>
        <v>0</v>
      </c>
      <c r="P55" s="15">
        <f>SUM(ENERO:DICIEMBRE!P55)</f>
        <v>0</v>
      </c>
      <c r="Q55" s="15">
        <f>SUM(ENERO:DICIEMBRE!Q55)</f>
        <v>0</v>
      </c>
      <c r="R55" s="15">
        <f>SUM(ENERO:DICIEMBRE!R55)</f>
        <v>0</v>
      </c>
      <c r="S55" s="15">
        <f>SUM(ENERO:DICIEMBRE!S55)</f>
        <v>0</v>
      </c>
      <c r="T55" s="15">
        <f>SUM(ENERO:DICIEMBRE!T55)</f>
        <v>0</v>
      </c>
      <c r="U55" s="15">
        <f>SUM(ENERO:DICIEMBRE!U55)</f>
        <v>0</v>
      </c>
      <c r="V55" s="15">
        <f>SUM(ENERO:DICIEMBRE!V55)</f>
        <v>0</v>
      </c>
      <c r="W55" s="15">
        <f>SUM(ENERO:DICIEMBRE!W55)</f>
        <v>0</v>
      </c>
      <c r="X55" s="15">
        <f>SUM(ENERO:DICIEMBRE!X55)</f>
        <v>0</v>
      </c>
      <c r="Y55" s="15">
        <f>SUM(ENERO:DICIEMBRE!Y55)</f>
        <v>0</v>
      </c>
      <c r="Z55" s="97">
        <f t="shared" si="10"/>
        <v>0</v>
      </c>
      <c r="AA55" s="15">
        <f>SUM(ENERO:DICIEMBRE!AA55)</f>
        <v>0</v>
      </c>
      <c r="AB55" s="15">
        <f>SUM(ENERO:DICIEMBRE!AB55)</f>
        <v>0</v>
      </c>
      <c r="AC55" s="15">
        <f>SUM(ENERO:DICIEMBRE!AC55)</f>
        <v>0</v>
      </c>
      <c r="AD55" s="15">
        <f>SUM(ENERO:DICIEMBRE!AD55)</f>
        <v>0</v>
      </c>
      <c r="AE55" s="97">
        <f t="shared" si="11"/>
        <v>0</v>
      </c>
      <c r="AF55" s="15">
        <f>SUM(ENERO:DICIEMBRE!AF55)</f>
        <v>0</v>
      </c>
      <c r="AG55" s="15">
        <f>SUM(ENERO:DICIEMBRE!AG55)</f>
        <v>0</v>
      </c>
      <c r="AH55" s="15">
        <f>SUM(ENERO:DICIEMBRE!AH55)</f>
        <v>0</v>
      </c>
      <c r="AI55" s="15">
        <f>SUM(ENERO:DICIEMBRE!AI55)</f>
        <v>0</v>
      </c>
      <c r="AJ55" s="15">
        <f>SUM(ENERO:DICIEMBRE!AJ55)</f>
        <v>0</v>
      </c>
      <c r="AK55" s="15">
        <f>SUM(ENERO:DICIEMBRE!AK55)</f>
        <v>0</v>
      </c>
      <c r="AL55" s="15">
        <f>SUM(ENERO:DICIEMBRE!AL55)</f>
        <v>0</v>
      </c>
      <c r="AM55" s="15">
        <f>SUM(ENERO:DICIEMBRE!AM55)</f>
        <v>0</v>
      </c>
      <c r="AN55" s="15">
        <f>SUM(ENERO:DICIEMBRE!AN55)</f>
        <v>0</v>
      </c>
      <c r="AO55" s="15">
        <f>SUM(ENERO:DICIEMBRE!AO55)</f>
        <v>0</v>
      </c>
      <c r="AP55" s="15">
        <f>SUM(ENERO:DICIEMBRE!AP55)</f>
        <v>0</v>
      </c>
      <c r="AQ55" s="15">
        <f>SUM(ENERO:DICIEMBRE!AQ55)</f>
        <v>0</v>
      </c>
      <c r="AR55" s="15">
        <f>SUM(ENERO:DICIEMBRE!AR55)</f>
        <v>0</v>
      </c>
      <c r="AS55" s="15">
        <f>SUM(ENERO:DICIEMBRE!AS55)</f>
        <v>0</v>
      </c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0.5" x14ac:dyDescent="0.25">
      <c r="A56" s="97" t="s">
        <v>100</v>
      </c>
      <c r="B56" s="14">
        <f t="shared" si="25"/>
        <v>0</v>
      </c>
      <c r="C56" s="15">
        <f>SUM(ENERO:DICIEMBRE!C56)</f>
        <v>0</v>
      </c>
      <c r="D56" s="15">
        <f>SUM(ENERO:DICIEMBRE!D56)</f>
        <v>0</v>
      </c>
      <c r="E56" s="15">
        <f>SUM(ENERO:DICIEMBRE!E56)</f>
        <v>0</v>
      </c>
      <c r="F56" s="15">
        <f>SUM(ENERO:DICIEMBRE!F56)</f>
        <v>0</v>
      </c>
      <c r="G56" s="15">
        <f>SUM(ENERO:DICIEMBRE!G56)</f>
        <v>0</v>
      </c>
      <c r="H56" s="15">
        <f>SUM(ENERO:DICIEMBRE!H56)</f>
        <v>0</v>
      </c>
      <c r="I56" s="15">
        <f>SUM(ENERO:DICIEMBRE!I56)</f>
        <v>0</v>
      </c>
      <c r="J56" s="15">
        <f>SUM(ENERO:DICIEMBRE!J56)</f>
        <v>0</v>
      </c>
      <c r="K56" s="15">
        <f>SUM(ENERO:DICIEMBRE!K56)</f>
        <v>0</v>
      </c>
      <c r="L56" s="15">
        <f>SUM(ENERO:DICIEMBRE!L56)</f>
        <v>0</v>
      </c>
      <c r="M56" s="15">
        <f>SUM(ENERO:DICIEMBRE!M56)</f>
        <v>0</v>
      </c>
      <c r="N56" s="15">
        <f>SUM(ENERO:DICIEMBRE!N56)</f>
        <v>0</v>
      </c>
      <c r="O56" s="15">
        <f>SUM(ENERO:DICIEMBRE!O56)</f>
        <v>0</v>
      </c>
      <c r="P56" s="15">
        <f>SUM(ENERO:DICIEMBRE!P56)</f>
        <v>0</v>
      </c>
      <c r="Q56" s="15">
        <f>SUM(ENERO:DICIEMBRE!Q56)</f>
        <v>0</v>
      </c>
      <c r="R56" s="15">
        <f>SUM(ENERO:DICIEMBRE!R56)</f>
        <v>0</v>
      </c>
      <c r="S56" s="15">
        <f>SUM(ENERO:DICIEMBRE!S56)</f>
        <v>0</v>
      </c>
      <c r="T56" s="15">
        <f>SUM(ENERO:DICIEMBRE!T56)</f>
        <v>0</v>
      </c>
      <c r="U56" s="15">
        <f>SUM(ENERO:DICIEMBRE!U56)</f>
        <v>0</v>
      </c>
      <c r="V56" s="15">
        <f>SUM(ENERO:DICIEMBRE!V56)</f>
        <v>0</v>
      </c>
      <c r="W56" s="15">
        <f>SUM(ENERO:DICIEMBRE!W56)</f>
        <v>0</v>
      </c>
      <c r="X56" s="15">
        <f>SUM(ENERO:DICIEMBRE!X56)</f>
        <v>0</v>
      </c>
      <c r="Y56" s="15">
        <f>SUM(ENERO:DICIEMBRE!Y56)</f>
        <v>0</v>
      </c>
      <c r="Z56" s="97">
        <f t="shared" si="10"/>
        <v>0</v>
      </c>
      <c r="AA56" s="15">
        <f>SUM(ENERO:DICIEMBRE!AA56)</f>
        <v>0</v>
      </c>
      <c r="AB56" s="15">
        <f>SUM(ENERO:DICIEMBRE!AB56)</f>
        <v>0</v>
      </c>
      <c r="AC56" s="15">
        <f>SUM(ENERO:DICIEMBRE!AC56)</f>
        <v>0</v>
      </c>
      <c r="AD56" s="15">
        <f>SUM(ENERO:DICIEMBRE!AD56)</f>
        <v>0</v>
      </c>
      <c r="AE56" s="97">
        <f t="shared" si="11"/>
        <v>0</v>
      </c>
      <c r="AF56" s="15">
        <f>SUM(ENERO:DICIEMBRE!AF56)</f>
        <v>0</v>
      </c>
      <c r="AG56" s="15">
        <f>SUM(ENERO:DICIEMBRE!AG56)</f>
        <v>0</v>
      </c>
      <c r="AH56" s="15">
        <f>SUM(ENERO:DICIEMBRE!AH56)</f>
        <v>0</v>
      </c>
      <c r="AI56" s="15">
        <f>SUM(ENERO:DICIEMBRE!AI56)</f>
        <v>0</v>
      </c>
      <c r="AJ56" s="15">
        <f>SUM(ENERO:DICIEMBRE!AJ56)</f>
        <v>0</v>
      </c>
      <c r="AK56" s="15">
        <f>SUM(ENERO:DICIEMBRE!AK56)</f>
        <v>0</v>
      </c>
      <c r="AL56" s="15">
        <f>SUM(ENERO:DICIEMBRE!AL56)</f>
        <v>0</v>
      </c>
      <c r="AM56" s="15">
        <f>SUM(ENERO:DICIEMBRE!AM56)</f>
        <v>0</v>
      </c>
      <c r="AN56" s="15">
        <f>SUM(ENERO:DICIEMBRE!AN56)</f>
        <v>0</v>
      </c>
      <c r="AO56" s="15">
        <f>SUM(ENERO:DICIEMBRE!AO56)</f>
        <v>0</v>
      </c>
      <c r="AP56" s="15">
        <f>SUM(ENERO:DICIEMBRE!AP56)</f>
        <v>0</v>
      </c>
      <c r="AQ56" s="15">
        <f>SUM(ENERO:DICIEMBRE!AQ56)</f>
        <v>0</v>
      </c>
      <c r="AR56" s="15">
        <f>SUM(ENERO:DICIEMBRE!AR56)</f>
        <v>0</v>
      </c>
      <c r="AS56" s="15">
        <f>SUM(ENERO:DICIEMBRE!AS56)</f>
        <v>0</v>
      </c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0.5" x14ac:dyDescent="0.25">
      <c r="A57" s="97" t="s">
        <v>101</v>
      </c>
      <c r="B57" s="14">
        <f t="shared" si="25"/>
        <v>0</v>
      </c>
      <c r="C57" s="15">
        <f>SUM(ENERO:DICIEMBRE!C57)</f>
        <v>0</v>
      </c>
      <c r="D57" s="15">
        <f>SUM(ENERO:DICIEMBRE!D57)</f>
        <v>0</v>
      </c>
      <c r="E57" s="15">
        <f>SUM(ENERO:DICIEMBRE!E57)</f>
        <v>0</v>
      </c>
      <c r="F57" s="15">
        <f>SUM(ENERO:DICIEMBRE!F57)</f>
        <v>0</v>
      </c>
      <c r="G57" s="15">
        <f>SUM(ENERO:DICIEMBRE!G57)</f>
        <v>0</v>
      </c>
      <c r="H57" s="15">
        <f>SUM(ENERO:DICIEMBRE!H57)</f>
        <v>0</v>
      </c>
      <c r="I57" s="15">
        <f>SUM(ENERO:DICIEMBRE!I57)</f>
        <v>0</v>
      </c>
      <c r="J57" s="15">
        <f>SUM(ENERO:DICIEMBRE!J57)</f>
        <v>0</v>
      </c>
      <c r="K57" s="15">
        <f>SUM(ENERO:DICIEMBRE!K57)</f>
        <v>0</v>
      </c>
      <c r="L57" s="15">
        <f>SUM(ENERO:DICIEMBRE!L57)</f>
        <v>0</v>
      </c>
      <c r="M57" s="15">
        <f>SUM(ENERO:DICIEMBRE!M57)</f>
        <v>0</v>
      </c>
      <c r="N57" s="15">
        <f>SUM(ENERO:DICIEMBRE!N57)</f>
        <v>0</v>
      </c>
      <c r="O57" s="15">
        <f>SUM(ENERO:DICIEMBRE!O57)</f>
        <v>0</v>
      </c>
      <c r="P57" s="15">
        <f>SUM(ENERO:DICIEMBRE!P57)</f>
        <v>0</v>
      </c>
      <c r="Q57" s="15">
        <f>SUM(ENERO:DICIEMBRE!Q57)</f>
        <v>0</v>
      </c>
      <c r="R57" s="15">
        <f>SUM(ENERO:DICIEMBRE!R57)</f>
        <v>0</v>
      </c>
      <c r="S57" s="15">
        <f>SUM(ENERO:DICIEMBRE!S57)</f>
        <v>0</v>
      </c>
      <c r="T57" s="15">
        <f>SUM(ENERO:DICIEMBRE!T57)</f>
        <v>0</v>
      </c>
      <c r="U57" s="15">
        <f>SUM(ENERO:DICIEMBRE!U57)</f>
        <v>0</v>
      </c>
      <c r="V57" s="15">
        <f>SUM(ENERO:DICIEMBRE!V57)</f>
        <v>0</v>
      </c>
      <c r="W57" s="15">
        <f>SUM(ENERO:DICIEMBRE!W57)</f>
        <v>0</v>
      </c>
      <c r="X57" s="15">
        <f>SUM(ENERO:DICIEMBRE!X57)</f>
        <v>0</v>
      </c>
      <c r="Y57" s="15">
        <f>SUM(ENERO:DICIEMBRE!Y57)</f>
        <v>0</v>
      </c>
      <c r="Z57" s="97">
        <f t="shared" si="10"/>
        <v>0</v>
      </c>
      <c r="AA57" s="15">
        <f>SUM(ENERO:DICIEMBRE!AA57)</f>
        <v>0</v>
      </c>
      <c r="AB57" s="15">
        <f>SUM(ENERO:DICIEMBRE!AB57)</f>
        <v>0</v>
      </c>
      <c r="AC57" s="15">
        <f>SUM(ENERO:DICIEMBRE!AC57)</f>
        <v>0</v>
      </c>
      <c r="AD57" s="15">
        <f>SUM(ENERO:DICIEMBRE!AD57)</f>
        <v>0</v>
      </c>
      <c r="AE57" s="97">
        <f t="shared" si="11"/>
        <v>0</v>
      </c>
      <c r="AF57" s="15">
        <f>SUM(ENERO:DICIEMBRE!AF57)</f>
        <v>0</v>
      </c>
      <c r="AG57" s="15">
        <f>SUM(ENERO:DICIEMBRE!AG57)</f>
        <v>0</v>
      </c>
      <c r="AH57" s="15">
        <f>SUM(ENERO:DICIEMBRE!AH57)</f>
        <v>0</v>
      </c>
      <c r="AI57" s="15">
        <f>SUM(ENERO:DICIEMBRE!AI57)</f>
        <v>0</v>
      </c>
      <c r="AJ57" s="15">
        <f>SUM(ENERO:DICIEMBRE!AJ57)</f>
        <v>0</v>
      </c>
      <c r="AK57" s="15">
        <f>SUM(ENERO:DICIEMBRE!AK57)</f>
        <v>0</v>
      </c>
      <c r="AL57" s="15">
        <f>SUM(ENERO:DICIEMBRE!AL57)</f>
        <v>0</v>
      </c>
      <c r="AM57" s="15">
        <f>SUM(ENERO:DICIEMBRE!AM57)</f>
        <v>0</v>
      </c>
      <c r="AN57" s="15">
        <f>SUM(ENERO:DICIEMBRE!AN57)</f>
        <v>0</v>
      </c>
      <c r="AO57" s="15">
        <f>SUM(ENERO:DICIEMBRE!AO57)</f>
        <v>0</v>
      </c>
      <c r="AP57" s="15">
        <f>SUM(ENERO:DICIEMBRE!AP57)</f>
        <v>0</v>
      </c>
      <c r="AQ57" s="15">
        <f>SUM(ENERO:DICIEMBRE!AQ57)</f>
        <v>0</v>
      </c>
      <c r="AR57" s="15">
        <f>SUM(ENERO:DICIEMBRE!AR57)</f>
        <v>0</v>
      </c>
      <c r="AS57" s="15">
        <f>SUM(ENERO:DICIEMBRE!AS57)</f>
        <v>0</v>
      </c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0.5" x14ac:dyDescent="0.25">
      <c r="A58" s="97" t="s">
        <v>102</v>
      </c>
      <c r="B58" s="14">
        <f t="shared" si="25"/>
        <v>0</v>
      </c>
      <c r="C58" s="15">
        <f>SUM(ENERO:DICIEMBRE!C58)</f>
        <v>0</v>
      </c>
      <c r="D58" s="15">
        <f>SUM(ENERO:DICIEMBRE!D58)</f>
        <v>0</v>
      </c>
      <c r="E58" s="15">
        <f>SUM(ENERO:DICIEMBRE!E58)</f>
        <v>0</v>
      </c>
      <c r="F58" s="15">
        <f>SUM(ENERO:DICIEMBRE!F58)</f>
        <v>0</v>
      </c>
      <c r="G58" s="15">
        <f>SUM(ENERO:DICIEMBRE!G58)</f>
        <v>0</v>
      </c>
      <c r="H58" s="15">
        <f>SUM(ENERO:DICIEMBRE!H58)</f>
        <v>0</v>
      </c>
      <c r="I58" s="15">
        <f>SUM(ENERO:DICIEMBRE!I58)</f>
        <v>0</v>
      </c>
      <c r="J58" s="15">
        <f>SUM(ENERO:DICIEMBRE!J58)</f>
        <v>0</v>
      </c>
      <c r="K58" s="15">
        <f>SUM(ENERO:DICIEMBRE!K58)</f>
        <v>0</v>
      </c>
      <c r="L58" s="15">
        <f>SUM(ENERO:DICIEMBRE!L58)</f>
        <v>0</v>
      </c>
      <c r="M58" s="15">
        <f>SUM(ENERO:DICIEMBRE!M58)</f>
        <v>0</v>
      </c>
      <c r="N58" s="15">
        <f>SUM(ENERO:DICIEMBRE!N58)</f>
        <v>0</v>
      </c>
      <c r="O58" s="15">
        <f>SUM(ENERO:DICIEMBRE!O58)</f>
        <v>0</v>
      </c>
      <c r="P58" s="15">
        <f>SUM(ENERO:DICIEMBRE!P58)</f>
        <v>0</v>
      </c>
      <c r="Q58" s="15">
        <f>SUM(ENERO:DICIEMBRE!Q58)</f>
        <v>0</v>
      </c>
      <c r="R58" s="15">
        <f>SUM(ENERO:DICIEMBRE!R58)</f>
        <v>0</v>
      </c>
      <c r="S58" s="15">
        <f>SUM(ENERO:DICIEMBRE!S58)</f>
        <v>0</v>
      </c>
      <c r="T58" s="15">
        <f>SUM(ENERO:DICIEMBRE!T58)</f>
        <v>0</v>
      </c>
      <c r="U58" s="15">
        <f>SUM(ENERO:DICIEMBRE!U58)</f>
        <v>0</v>
      </c>
      <c r="V58" s="15">
        <f>SUM(ENERO:DICIEMBRE!V58)</f>
        <v>0</v>
      </c>
      <c r="W58" s="15">
        <f>SUM(ENERO:DICIEMBRE!W58)</f>
        <v>0</v>
      </c>
      <c r="X58" s="15">
        <f>SUM(ENERO:DICIEMBRE!X58)</f>
        <v>0</v>
      </c>
      <c r="Y58" s="15">
        <f>SUM(ENERO:DICIEMBRE!Y58)</f>
        <v>0</v>
      </c>
      <c r="Z58" s="97">
        <f t="shared" si="10"/>
        <v>0</v>
      </c>
      <c r="AA58" s="15">
        <f>SUM(ENERO:DICIEMBRE!AA58)</f>
        <v>0</v>
      </c>
      <c r="AB58" s="15">
        <f>SUM(ENERO:DICIEMBRE!AB58)</f>
        <v>0</v>
      </c>
      <c r="AC58" s="15">
        <f>SUM(ENERO:DICIEMBRE!AC58)</f>
        <v>0</v>
      </c>
      <c r="AD58" s="15">
        <f>SUM(ENERO:DICIEMBRE!AD58)</f>
        <v>0</v>
      </c>
      <c r="AE58" s="97">
        <f t="shared" si="11"/>
        <v>0</v>
      </c>
      <c r="AF58" s="15">
        <f>SUM(ENERO:DICIEMBRE!AF58)</f>
        <v>0</v>
      </c>
      <c r="AG58" s="15">
        <f>SUM(ENERO:DICIEMBRE!AG58)</f>
        <v>0</v>
      </c>
      <c r="AH58" s="15">
        <f>SUM(ENERO:DICIEMBRE!AH58)</f>
        <v>0</v>
      </c>
      <c r="AI58" s="15">
        <f>SUM(ENERO:DICIEMBRE!AI58)</f>
        <v>0</v>
      </c>
      <c r="AJ58" s="15">
        <f>SUM(ENERO:DICIEMBRE!AJ58)</f>
        <v>0</v>
      </c>
      <c r="AK58" s="15">
        <f>SUM(ENERO:DICIEMBRE!AK58)</f>
        <v>0</v>
      </c>
      <c r="AL58" s="15">
        <f>SUM(ENERO:DICIEMBRE!AL58)</f>
        <v>0</v>
      </c>
      <c r="AM58" s="15">
        <f>SUM(ENERO:DICIEMBRE!AM58)</f>
        <v>0</v>
      </c>
      <c r="AN58" s="15">
        <f>SUM(ENERO:DICIEMBRE!AN58)</f>
        <v>0</v>
      </c>
      <c r="AO58" s="15">
        <f>SUM(ENERO:DICIEMBRE!AO58)</f>
        <v>0</v>
      </c>
      <c r="AP58" s="15">
        <f>SUM(ENERO:DICIEMBRE!AP58)</f>
        <v>0</v>
      </c>
      <c r="AQ58" s="15">
        <f>SUM(ENERO:DICIEMBRE!AQ58)</f>
        <v>0</v>
      </c>
      <c r="AR58" s="15">
        <f>SUM(ENERO:DICIEMBRE!AR58)</f>
        <v>0</v>
      </c>
      <c r="AS58" s="15">
        <f>SUM(ENERO:DICIEMBRE!AS58)</f>
        <v>0</v>
      </c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0.5" x14ac:dyDescent="0.15">
      <c r="A59" s="105" t="s">
        <v>103</v>
      </c>
      <c r="B59" s="14">
        <f t="shared" si="25"/>
        <v>0</v>
      </c>
      <c r="C59" s="15">
        <f>SUM(ENERO:DICIEMBRE!C59)</f>
        <v>0</v>
      </c>
      <c r="D59" s="15">
        <f>SUM(ENERO:DICIEMBRE!D59)</f>
        <v>0</v>
      </c>
      <c r="E59" s="15">
        <f>SUM(ENERO:DICIEMBRE!E59)</f>
        <v>0</v>
      </c>
      <c r="F59" s="15">
        <f>SUM(ENERO:DICIEMBRE!F59)</f>
        <v>0</v>
      </c>
      <c r="G59" s="15">
        <f>SUM(ENERO:DICIEMBRE!G59)</f>
        <v>0</v>
      </c>
      <c r="H59" s="15">
        <f>SUM(ENERO:DICIEMBRE!H59)</f>
        <v>0</v>
      </c>
      <c r="I59" s="15">
        <f>SUM(ENERO:DICIEMBRE!I59)</f>
        <v>0</v>
      </c>
      <c r="J59" s="15">
        <f>SUM(ENERO:DICIEMBRE!J59)</f>
        <v>0</v>
      </c>
      <c r="K59" s="15">
        <f>SUM(ENERO:DICIEMBRE!K59)</f>
        <v>0</v>
      </c>
      <c r="L59" s="15">
        <f>SUM(ENERO:DICIEMBRE!L59)</f>
        <v>0</v>
      </c>
      <c r="M59" s="15">
        <f>SUM(ENERO:DICIEMBRE!M59)</f>
        <v>0</v>
      </c>
      <c r="N59" s="15">
        <f>SUM(ENERO:DICIEMBRE!N59)</f>
        <v>0</v>
      </c>
      <c r="O59" s="15">
        <f>SUM(ENERO:DICIEMBRE!O59)</f>
        <v>0</v>
      </c>
      <c r="P59" s="15">
        <f>SUM(ENERO:DICIEMBRE!P59)</f>
        <v>0</v>
      </c>
      <c r="Q59" s="15">
        <f>SUM(ENERO:DICIEMBRE!Q59)</f>
        <v>0</v>
      </c>
      <c r="R59" s="15">
        <f>SUM(ENERO:DICIEMBRE!R59)</f>
        <v>0</v>
      </c>
      <c r="S59" s="15">
        <f>SUM(ENERO:DICIEMBRE!S59)</f>
        <v>0</v>
      </c>
      <c r="T59" s="15">
        <f>SUM(ENERO:DICIEMBRE!T59)</f>
        <v>0</v>
      </c>
      <c r="U59" s="15">
        <f>SUM(ENERO:DICIEMBRE!U59)</f>
        <v>0</v>
      </c>
      <c r="V59" s="15">
        <f>SUM(ENERO:DICIEMBRE!V59)</f>
        <v>0</v>
      </c>
      <c r="W59" s="15">
        <f>SUM(ENERO:DICIEMBRE!W59)</f>
        <v>0</v>
      </c>
      <c r="X59" s="15">
        <f>SUM(ENERO:DICIEMBRE!X59)</f>
        <v>0</v>
      </c>
      <c r="Y59" s="15">
        <f>SUM(ENERO:DICIEMBRE!Y59)</f>
        <v>0</v>
      </c>
      <c r="Z59" s="97">
        <f t="shared" si="10"/>
        <v>0</v>
      </c>
      <c r="AA59" s="15">
        <f>SUM(ENERO:DICIEMBRE!AA59)</f>
        <v>0</v>
      </c>
      <c r="AB59" s="15">
        <f>SUM(ENERO:DICIEMBRE!AB59)</f>
        <v>0</v>
      </c>
      <c r="AC59" s="15">
        <f>SUM(ENERO:DICIEMBRE!AC59)</f>
        <v>0</v>
      </c>
      <c r="AD59" s="15">
        <f>SUM(ENERO:DICIEMBRE!AD59)</f>
        <v>0</v>
      </c>
      <c r="AE59" s="97">
        <f t="shared" si="11"/>
        <v>0</v>
      </c>
      <c r="AF59" s="15">
        <f>SUM(ENERO:DICIEMBRE!AF59)</f>
        <v>0</v>
      </c>
      <c r="AG59" s="15">
        <f>SUM(ENERO:DICIEMBRE!AG59)</f>
        <v>0</v>
      </c>
      <c r="AH59" s="15">
        <f>SUM(ENERO:DICIEMBRE!AH59)</f>
        <v>0</v>
      </c>
      <c r="AI59" s="15">
        <f>SUM(ENERO:DICIEMBRE!AI59)</f>
        <v>0</v>
      </c>
      <c r="AJ59" s="15">
        <f>SUM(ENERO:DICIEMBRE!AJ59)</f>
        <v>0</v>
      </c>
      <c r="AK59" s="15">
        <f>SUM(ENERO:DICIEMBRE!AK59)</f>
        <v>0</v>
      </c>
      <c r="AL59" s="15">
        <f>SUM(ENERO:DICIEMBRE!AL59)</f>
        <v>0</v>
      </c>
      <c r="AM59" s="15">
        <f>SUM(ENERO:DICIEMBRE!AM59)</f>
        <v>0</v>
      </c>
      <c r="AN59" s="15">
        <f>SUM(ENERO:DICIEMBRE!AN59)</f>
        <v>0</v>
      </c>
      <c r="AO59" s="15">
        <f>SUM(ENERO:DICIEMBRE!AO59)</f>
        <v>0</v>
      </c>
      <c r="AP59" s="15">
        <f>SUM(ENERO:DICIEMBRE!AP59)</f>
        <v>0</v>
      </c>
      <c r="AQ59" s="15">
        <f>SUM(ENERO:DICIEMBRE!AQ59)</f>
        <v>0</v>
      </c>
      <c r="AR59" s="15">
        <f>SUM(ENERO:DICIEMBRE!AR59)</f>
        <v>0</v>
      </c>
      <c r="AS59" s="15">
        <f>SUM(ENERO:DICIEMBRE!AS59)</f>
        <v>0</v>
      </c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2" x14ac:dyDescent="0.2">
      <c r="A60" s="106" t="s">
        <v>104</v>
      </c>
      <c r="B60" s="14">
        <f t="shared" si="25"/>
        <v>0</v>
      </c>
      <c r="C60" s="15">
        <f>SUM(ENERO:DICIEMBRE!C60)</f>
        <v>0</v>
      </c>
      <c r="D60" s="15">
        <f>SUM(ENERO:DICIEMBRE!D60)</f>
        <v>0</v>
      </c>
      <c r="E60" s="15">
        <f>SUM(ENERO:DICIEMBRE!E60)</f>
        <v>0</v>
      </c>
      <c r="F60" s="15">
        <f>SUM(ENERO:DICIEMBRE!F60)</f>
        <v>0</v>
      </c>
      <c r="G60" s="15">
        <f>SUM(ENERO:DICIEMBRE!G60)</f>
        <v>0</v>
      </c>
      <c r="H60" s="15">
        <f>SUM(ENERO:DICIEMBRE!H60)</f>
        <v>0</v>
      </c>
      <c r="I60" s="15">
        <f>SUM(ENERO:DICIEMBRE!I60)</f>
        <v>0</v>
      </c>
      <c r="J60" s="15">
        <f>SUM(ENERO:DICIEMBRE!J60)</f>
        <v>0</v>
      </c>
      <c r="K60" s="15">
        <f>SUM(ENERO:DICIEMBRE!K60)</f>
        <v>0</v>
      </c>
      <c r="L60" s="15">
        <f>SUM(ENERO:DICIEMBRE!L60)</f>
        <v>0</v>
      </c>
      <c r="M60" s="15">
        <f>SUM(ENERO:DICIEMBRE!M60)</f>
        <v>0</v>
      </c>
      <c r="N60" s="15">
        <f>SUM(ENERO:DICIEMBRE!N60)</f>
        <v>0</v>
      </c>
      <c r="O60" s="15">
        <f>SUM(ENERO:DICIEMBRE!O60)</f>
        <v>0</v>
      </c>
      <c r="P60" s="15">
        <f>SUM(ENERO:DICIEMBRE!P60)</f>
        <v>0</v>
      </c>
      <c r="Q60" s="15">
        <f>SUM(ENERO:DICIEMBRE!Q60)</f>
        <v>0</v>
      </c>
      <c r="R60" s="15">
        <f>SUM(ENERO:DICIEMBRE!R60)</f>
        <v>0</v>
      </c>
      <c r="S60" s="15">
        <f>SUM(ENERO:DICIEMBRE!S60)</f>
        <v>0</v>
      </c>
      <c r="T60" s="15">
        <f>SUM(ENERO:DICIEMBRE!T60)</f>
        <v>0</v>
      </c>
      <c r="U60" s="15">
        <f>SUM(ENERO:DICIEMBRE!U60)</f>
        <v>0</v>
      </c>
      <c r="V60" s="15">
        <f>SUM(ENERO:DICIEMBRE!V60)</f>
        <v>0</v>
      </c>
      <c r="W60" s="15">
        <f>SUM(ENERO:DICIEMBRE!W60)</f>
        <v>0</v>
      </c>
      <c r="X60" s="15">
        <f>SUM(ENERO:DICIEMBRE!X60)</f>
        <v>0</v>
      </c>
      <c r="Y60" s="15">
        <f>SUM(ENERO:DICIEMBRE!Y60)</f>
        <v>0</v>
      </c>
      <c r="Z60" s="97">
        <f t="shared" si="10"/>
        <v>0</v>
      </c>
      <c r="AA60" s="15">
        <f>SUM(ENERO:DICIEMBRE!AA60)</f>
        <v>0</v>
      </c>
      <c r="AB60" s="15">
        <f>SUM(ENERO:DICIEMBRE!AB60)</f>
        <v>0</v>
      </c>
      <c r="AC60" s="15">
        <f>SUM(ENERO:DICIEMBRE!AC60)</f>
        <v>0</v>
      </c>
      <c r="AD60" s="15">
        <f>SUM(ENERO:DICIEMBRE!AD60)</f>
        <v>0</v>
      </c>
      <c r="AE60" s="97">
        <f t="shared" si="11"/>
        <v>0</v>
      </c>
      <c r="AF60" s="15">
        <f>SUM(ENERO:DICIEMBRE!AF60)</f>
        <v>0</v>
      </c>
      <c r="AG60" s="15">
        <f>SUM(ENERO:DICIEMBRE!AG60)</f>
        <v>0</v>
      </c>
      <c r="AH60" s="15">
        <f>SUM(ENERO:DICIEMBRE!AH60)</f>
        <v>0</v>
      </c>
      <c r="AI60" s="15">
        <f>SUM(ENERO:DICIEMBRE!AI60)</f>
        <v>0</v>
      </c>
      <c r="AJ60" s="15">
        <f>SUM(ENERO:DICIEMBRE!AJ60)</f>
        <v>0</v>
      </c>
      <c r="AK60" s="15">
        <f>SUM(ENERO:DICIEMBRE!AK60)</f>
        <v>0</v>
      </c>
      <c r="AL60" s="15">
        <f>SUM(ENERO:DICIEMBRE!AL60)</f>
        <v>0</v>
      </c>
      <c r="AM60" s="15">
        <f>SUM(ENERO:DICIEMBRE!AM60)</f>
        <v>0</v>
      </c>
      <c r="AN60" s="15">
        <f>SUM(ENERO:DICIEMBRE!AN60)</f>
        <v>0</v>
      </c>
      <c r="AO60" s="15">
        <f>SUM(ENERO:DICIEMBRE!AO60)</f>
        <v>0</v>
      </c>
      <c r="AP60" s="15">
        <f>SUM(ENERO:DICIEMBRE!AP60)</f>
        <v>0</v>
      </c>
      <c r="AQ60" s="15">
        <f>SUM(ENERO:DICIEMBRE!AQ60)</f>
        <v>0</v>
      </c>
      <c r="AR60" s="15">
        <f>SUM(ENERO:DICIEMBRE!AR60)</f>
        <v>0</v>
      </c>
      <c r="AS60" s="15">
        <f>SUM(ENERO:DICIEMBRE!AS60)</f>
        <v>0</v>
      </c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0.5" x14ac:dyDescent="0.25">
      <c r="A61" s="97" t="s">
        <v>105</v>
      </c>
      <c r="B61" s="14">
        <f t="shared" si="25"/>
        <v>0</v>
      </c>
      <c r="C61" s="15">
        <f>SUM(ENERO:DICIEMBRE!C61)</f>
        <v>0</v>
      </c>
      <c r="D61" s="15">
        <f>SUM(ENERO:DICIEMBRE!D61)</f>
        <v>0</v>
      </c>
      <c r="E61" s="15">
        <f>SUM(ENERO:DICIEMBRE!E61)</f>
        <v>0</v>
      </c>
      <c r="F61" s="15">
        <f>SUM(ENERO:DICIEMBRE!F61)</f>
        <v>0</v>
      </c>
      <c r="G61" s="15">
        <f>SUM(ENERO:DICIEMBRE!G61)</f>
        <v>0</v>
      </c>
      <c r="H61" s="15">
        <f>SUM(ENERO:DICIEMBRE!H61)</f>
        <v>0</v>
      </c>
      <c r="I61" s="15">
        <f>SUM(ENERO:DICIEMBRE!I61)</f>
        <v>0</v>
      </c>
      <c r="J61" s="15">
        <f>SUM(ENERO:DICIEMBRE!J61)</f>
        <v>0</v>
      </c>
      <c r="K61" s="15">
        <f>SUM(ENERO:DICIEMBRE!K61)</f>
        <v>0</v>
      </c>
      <c r="L61" s="15">
        <f>SUM(ENERO:DICIEMBRE!L61)</f>
        <v>0</v>
      </c>
      <c r="M61" s="15">
        <f>SUM(ENERO:DICIEMBRE!M61)</f>
        <v>0</v>
      </c>
      <c r="N61" s="15">
        <f>SUM(ENERO:DICIEMBRE!N61)</f>
        <v>0</v>
      </c>
      <c r="O61" s="15">
        <f>SUM(ENERO:DICIEMBRE!O61)</f>
        <v>0</v>
      </c>
      <c r="P61" s="15">
        <f>SUM(ENERO:DICIEMBRE!P61)</f>
        <v>0</v>
      </c>
      <c r="Q61" s="15">
        <f>SUM(ENERO:DICIEMBRE!Q61)</f>
        <v>0</v>
      </c>
      <c r="R61" s="15">
        <f>SUM(ENERO:DICIEMBRE!R61)</f>
        <v>0</v>
      </c>
      <c r="S61" s="15">
        <f>SUM(ENERO:DICIEMBRE!S61)</f>
        <v>0</v>
      </c>
      <c r="T61" s="15">
        <f>SUM(ENERO:DICIEMBRE!T61)</f>
        <v>0</v>
      </c>
      <c r="U61" s="15">
        <f>SUM(ENERO:DICIEMBRE!U61)</f>
        <v>0</v>
      </c>
      <c r="V61" s="15">
        <f>SUM(ENERO:DICIEMBRE!V61)</f>
        <v>0</v>
      </c>
      <c r="W61" s="15">
        <f>SUM(ENERO:DICIEMBRE!W61)</f>
        <v>0</v>
      </c>
      <c r="X61" s="15">
        <f>SUM(ENERO:DICIEMBRE!X61)</f>
        <v>0</v>
      </c>
      <c r="Y61" s="15">
        <f>SUM(ENERO:DICIEMBRE!Y61)</f>
        <v>0</v>
      </c>
      <c r="Z61" s="97">
        <f t="shared" si="10"/>
        <v>0</v>
      </c>
      <c r="AA61" s="15">
        <f>SUM(ENERO:DICIEMBRE!AA61)</f>
        <v>0</v>
      </c>
      <c r="AB61" s="15">
        <f>SUM(ENERO:DICIEMBRE!AB61)</f>
        <v>0</v>
      </c>
      <c r="AC61" s="15">
        <f>SUM(ENERO:DICIEMBRE!AC61)</f>
        <v>0</v>
      </c>
      <c r="AD61" s="15">
        <f>SUM(ENERO:DICIEMBRE!AD61)</f>
        <v>0</v>
      </c>
      <c r="AE61" s="97">
        <f t="shared" si="11"/>
        <v>0</v>
      </c>
      <c r="AF61" s="15">
        <f>SUM(ENERO:DICIEMBRE!AF61)</f>
        <v>0</v>
      </c>
      <c r="AG61" s="15">
        <f>SUM(ENERO:DICIEMBRE!AG61)</f>
        <v>0</v>
      </c>
      <c r="AH61" s="15">
        <f>SUM(ENERO:DICIEMBRE!AH61)</f>
        <v>0</v>
      </c>
      <c r="AI61" s="15">
        <f>SUM(ENERO:DICIEMBRE!AI61)</f>
        <v>0</v>
      </c>
      <c r="AJ61" s="15">
        <f>SUM(ENERO:DICIEMBRE!AJ61)</f>
        <v>0</v>
      </c>
      <c r="AK61" s="15">
        <f>SUM(ENERO:DICIEMBRE!AK61)</f>
        <v>0</v>
      </c>
      <c r="AL61" s="15">
        <f>SUM(ENERO:DICIEMBRE!AL61)</f>
        <v>0</v>
      </c>
      <c r="AM61" s="15">
        <f>SUM(ENERO:DICIEMBRE!AM61)</f>
        <v>0</v>
      </c>
      <c r="AN61" s="15">
        <f>SUM(ENERO:DICIEMBRE!AN61)</f>
        <v>0</v>
      </c>
      <c r="AO61" s="15">
        <f>SUM(ENERO:DICIEMBRE!AO61)</f>
        <v>0</v>
      </c>
      <c r="AP61" s="15">
        <f>SUM(ENERO:DICIEMBRE!AP61)</f>
        <v>0</v>
      </c>
      <c r="AQ61" s="15">
        <f>SUM(ENERO:DICIEMBRE!AQ61)</f>
        <v>0</v>
      </c>
      <c r="AR61" s="15">
        <f>SUM(ENERO:DICIEMBRE!AR61)</f>
        <v>0</v>
      </c>
      <c r="AS61" s="15">
        <f>SUM(ENERO:DICIEMBRE!AS61)</f>
        <v>0</v>
      </c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0.5" x14ac:dyDescent="0.25">
      <c r="A62" s="97" t="s">
        <v>106</v>
      </c>
      <c r="B62" s="14">
        <f t="shared" si="25"/>
        <v>0</v>
      </c>
      <c r="C62" s="15">
        <f>SUM(ENERO:DICIEMBRE!C62)</f>
        <v>0</v>
      </c>
      <c r="D62" s="15">
        <f>SUM(ENERO:DICIEMBRE!D62)</f>
        <v>0</v>
      </c>
      <c r="E62" s="15">
        <f>SUM(ENERO:DICIEMBRE!E62)</f>
        <v>0</v>
      </c>
      <c r="F62" s="15">
        <f>SUM(ENERO:DICIEMBRE!F62)</f>
        <v>0</v>
      </c>
      <c r="G62" s="15">
        <f>SUM(ENERO:DICIEMBRE!G62)</f>
        <v>0</v>
      </c>
      <c r="H62" s="15">
        <f>SUM(ENERO:DICIEMBRE!H62)</f>
        <v>0</v>
      </c>
      <c r="I62" s="15">
        <f>SUM(ENERO:DICIEMBRE!I62)</f>
        <v>0</v>
      </c>
      <c r="J62" s="15">
        <f>SUM(ENERO:DICIEMBRE!J62)</f>
        <v>0</v>
      </c>
      <c r="K62" s="15">
        <f>SUM(ENERO:DICIEMBRE!K62)</f>
        <v>0</v>
      </c>
      <c r="L62" s="15">
        <f>SUM(ENERO:DICIEMBRE!L62)</f>
        <v>0</v>
      </c>
      <c r="M62" s="15">
        <f>SUM(ENERO:DICIEMBRE!M62)</f>
        <v>0</v>
      </c>
      <c r="N62" s="15">
        <f>SUM(ENERO:DICIEMBRE!N62)</f>
        <v>0</v>
      </c>
      <c r="O62" s="15">
        <f>SUM(ENERO:DICIEMBRE!O62)</f>
        <v>0</v>
      </c>
      <c r="P62" s="15">
        <f>SUM(ENERO:DICIEMBRE!P62)</f>
        <v>0</v>
      </c>
      <c r="Q62" s="15">
        <f>SUM(ENERO:DICIEMBRE!Q62)</f>
        <v>0</v>
      </c>
      <c r="R62" s="15">
        <f>SUM(ENERO:DICIEMBRE!R62)</f>
        <v>0</v>
      </c>
      <c r="S62" s="15">
        <f>SUM(ENERO:DICIEMBRE!S62)</f>
        <v>0</v>
      </c>
      <c r="T62" s="15">
        <f>SUM(ENERO:DICIEMBRE!T62)</f>
        <v>0</v>
      </c>
      <c r="U62" s="15">
        <f>SUM(ENERO:DICIEMBRE!U62)</f>
        <v>0</v>
      </c>
      <c r="V62" s="15">
        <f>SUM(ENERO:DICIEMBRE!V62)</f>
        <v>0</v>
      </c>
      <c r="W62" s="15">
        <f>SUM(ENERO:DICIEMBRE!W62)</f>
        <v>0</v>
      </c>
      <c r="X62" s="15">
        <f>SUM(ENERO:DICIEMBRE!X62)</f>
        <v>0</v>
      </c>
      <c r="Y62" s="15">
        <f>SUM(ENERO:DICIEMBRE!Y62)</f>
        <v>0</v>
      </c>
      <c r="Z62" s="97">
        <f t="shared" si="10"/>
        <v>0</v>
      </c>
      <c r="AA62" s="15">
        <f>SUM(ENERO:DICIEMBRE!AA62)</f>
        <v>0</v>
      </c>
      <c r="AB62" s="15">
        <f>SUM(ENERO:DICIEMBRE!AB62)</f>
        <v>0</v>
      </c>
      <c r="AC62" s="15">
        <f>SUM(ENERO:DICIEMBRE!AC62)</f>
        <v>0</v>
      </c>
      <c r="AD62" s="15">
        <f>SUM(ENERO:DICIEMBRE!AD62)</f>
        <v>0</v>
      </c>
      <c r="AE62" s="97">
        <f t="shared" si="11"/>
        <v>0</v>
      </c>
      <c r="AF62" s="15">
        <f>SUM(ENERO:DICIEMBRE!AF62)</f>
        <v>0</v>
      </c>
      <c r="AG62" s="15">
        <f>SUM(ENERO:DICIEMBRE!AG62)</f>
        <v>0</v>
      </c>
      <c r="AH62" s="15">
        <f>SUM(ENERO:DICIEMBRE!AH62)</f>
        <v>0</v>
      </c>
      <c r="AI62" s="15">
        <f>SUM(ENERO:DICIEMBRE!AI62)</f>
        <v>0</v>
      </c>
      <c r="AJ62" s="15">
        <f>SUM(ENERO:DICIEMBRE!AJ62)</f>
        <v>0</v>
      </c>
      <c r="AK62" s="15">
        <f>SUM(ENERO:DICIEMBRE!AK62)</f>
        <v>0</v>
      </c>
      <c r="AL62" s="15">
        <f>SUM(ENERO:DICIEMBRE!AL62)</f>
        <v>0</v>
      </c>
      <c r="AM62" s="15">
        <f>SUM(ENERO:DICIEMBRE!AM62)</f>
        <v>0</v>
      </c>
      <c r="AN62" s="15">
        <f>SUM(ENERO:DICIEMBRE!AN62)</f>
        <v>0</v>
      </c>
      <c r="AO62" s="15">
        <f>SUM(ENERO:DICIEMBRE!AO62)</f>
        <v>0</v>
      </c>
      <c r="AP62" s="15">
        <f>SUM(ENERO:DICIEMBRE!AP62)</f>
        <v>0</v>
      </c>
      <c r="AQ62" s="15">
        <f>SUM(ENERO:DICIEMBRE!AQ62)</f>
        <v>0</v>
      </c>
      <c r="AR62" s="15">
        <f>SUM(ENERO:DICIEMBRE!AR62)</f>
        <v>0</v>
      </c>
      <c r="AS62" s="15">
        <f>SUM(ENERO:DICIEMBRE!AS62)</f>
        <v>0</v>
      </c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0.5" x14ac:dyDescent="0.25">
      <c r="A63" s="97" t="s">
        <v>107</v>
      </c>
      <c r="B63" s="14">
        <f t="shared" si="25"/>
        <v>0</v>
      </c>
      <c r="C63" s="15">
        <f>SUM(ENERO:DICIEMBRE!C63)</f>
        <v>0</v>
      </c>
      <c r="D63" s="15">
        <f>SUM(ENERO:DICIEMBRE!D63)</f>
        <v>0</v>
      </c>
      <c r="E63" s="15">
        <f>SUM(ENERO:DICIEMBRE!E63)</f>
        <v>0</v>
      </c>
      <c r="F63" s="15">
        <f>SUM(ENERO:DICIEMBRE!F63)</f>
        <v>0</v>
      </c>
      <c r="G63" s="15">
        <f>SUM(ENERO:DICIEMBRE!G63)</f>
        <v>0</v>
      </c>
      <c r="H63" s="15">
        <f>SUM(ENERO:DICIEMBRE!H63)</f>
        <v>0</v>
      </c>
      <c r="I63" s="15">
        <f>SUM(ENERO:DICIEMBRE!I63)</f>
        <v>0</v>
      </c>
      <c r="J63" s="15">
        <f>SUM(ENERO:DICIEMBRE!J63)</f>
        <v>0</v>
      </c>
      <c r="K63" s="15">
        <f>SUM(ENERO:DICIEMBRE!K63)</f>
        <v>0</v>
      </c>
      <c r="L63" s="15">
        <f>SUM(ENERO:DICIEMBRE!L63)</f>
        <v>0</v>
      </c>
      <c r="M63" s="15">
        <f>SUM(ENERO:DICIEMBRE!M63)</f>
        <v>0</v>
      </c>
      <c r="N63" s="15">
        <f>SUM(ENERO:DICIEMBRE!N63)</f>
        <v>0</v>
      </c>
      <c r="O63" s="15">
        <f>SUM(ENERO:DICIEMBRE!O63)</f>
        <v>0</v>
      </c>
      <c r="P63" s="15">
        <f>SUM(ENERO:DICIEMBRE!P63)</f>
        <v>0</v>
      </c>
      <c r="Q63" s="15">
        <f>SUM(ENERO:DICIEMBRE!Q63)</f>
        <v>0</v>
      </c>
      <c r="R63" s="15">
        <f>SUM(ENERO:DICIEMBRE!R63)</f>
        <v>0</v>
      </c>
      <c r="S63" s="15">
        <f>SUM(ENERO:DICIEMBRE!S63)</f>
        <v>0</v>
      </c>
      <c r="T63" s="15">
        <f>SUM(ENERO:DICIEMBRE!T63)</f>
        <v>0</v>
      </c>
      <c r="U63" s="15">
        <f>SUM(ENERO:DICIEMBRE!U63)</f>
        <v>0</v>
      </c>
      <c r="V63" s="15">
        <f>SUM(ENERO:DICIEMBRE!V63)</f>
        <v>0</v>
      </c>
      <c r="W63" s="15">
        <f>SUM(ENERO:DICIEMBRE!W63)</f>
        <v>0</v>
      </c>
      <c r="X63" s="15">
        <f>SUM(ENERO:DICIEMBRE!X63)</f>
        <v>0</v>
      </c>
      <c r="Y63" s="15">
        <f>SUM(ENERO:DICIEMBRE!Y63)</f>
        <v>0</v>
      </c>
      <c r="Z63" s="97">
        <f t="shared" si="10"/>
        <v>0</v>
      </c>
      <c r="AA63" s="15">
        <f>SUM(ENERO:DICIEMBRE!AA63)</f>
        <v>0</v>
      </c>
      <c r="AB63" s="15">
        <f>SUM(ENERO:DICIEMBRE!AB63)</f>
        <v>0</v>
      </c>
      <c r="AC63" s="15">
        <f>SUM(ENERO:DICIEMBRE!AC63)</f>
        <v>0</v>
      </c>
      <c r="AD63" s="15">
        <f>SUM(ENERO:DICIEMBRE!AD63)</f>
        <v>0</v>
      </c>
      <c r="AE63" s="97">
        <f t="shared" si="11"/>
        <v>0</v>
      </c>
      <c r="AF63" s="15">
        <f>SUM(ENERO:DICIEMBRE!AF63)</f>
        <v>0</v>
      </c>
      <c r="AG63" s="15">
        <f>SUM(ENERO:DICIEMBRE!AG63)</f>
        <v>0</v>
      </c>
      <c r="AH63" s="15">
        <f>SUM(ENERO:DICIEMBRE!AH63)</f>
        <v>0</v>
      </c>
      <c r="AI63" s="15">
        <f>SUM(ENERO:DICIEMBRE!AI63)</f>
        <v>0</v>
      </c>
      <c r="AJ63" s="15">
        <f>SUM(ENERO:DICIEMBRE!AJ63)</f>
        <v>0</v>
      </c>
      <c r="AK63" s="15">
        <f>SUM(ENERO:DICIEMBRE!AK63)</f>
        <v>0</v>
      </c>
      <c r="AL63" s="15">
        <f>SUM(ENERO:DICIEMBRE!AL63)</f>
        <v>0</v>
      </c>
      <c r="AM63" s="15">
        <f>SUM(ENERO:DICIEMBRE!AM63)</f>
        <v>0</v>
      </c>
      <c r="AN63" s="15">
        <f>SUM(ENERO:DICIEMBRE!AN63)</f>
        <v>0</v>
      </c>
      <c r="AO63" s="15">
        <f>SUM(ENERO:DICIEMBRE!AO63)</f>
        <v>0</v>
      </c>
      <c r="AP63" s="15">
        <f>SUM(ENERO:DICIEMBRE!AP63)</f>
        <v>0</v>
      </c>
      <c r="AQ63" s="15">
        <f>SUM(ENERO:DICIEMBRE!AQ63)</f>
        <v>0</v>
      </c>
      <c r="AR63" s="15">
        <f>SUM(ENERO:DICIEMBRE!AR63)</f>
        <v>0</v>
      </c>
      <c r="AS63" s="15">
        <f>SUM(ENERO:DICIEMBRE!AS63)</f>
        <v>0</v>
      </c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0.5" x14ac:dyDescent="0.25">
      <c r="A64" s="97" t="s">
        <v>108</v>
      </c>
      <c r="B64" s="14">
        <f t="shared" si="25"/>
        <v>0</v>
      </c>
      <c r="C64" s="15">
        <f>SUM(ENERO:DICIEMBRE!C64)</f>
        <v>0</v>
      </c>
      <c r="D64" s="15">
        <f>SUM(ENERO:DICIEMBRE!D64)</f>
        <v>0</v>
      </c>
      <c r="E64" s="15">
        <f>SUM(ENERO:DICIEMBRE!E64)</f>
        <v>0</v>
      </c>
      <c r="F64" s="15">
        <f>SUM(ENERO:DICIEMBRE!F64)</f>
        <v>0</v>
      </c>
      <c r="G64" s="15">
        <f>SUM(ENERO:DICIEMBRE!G64)</f>
        <v>0</v>
      </c>
      <c r="H64" s="15">
        <f>SUM(ENERO:DICIEMBRE!H64)</f>
        <v>0</v>
      </c>
      <c r="I64" s="15">
        <f>SUM(ENERO:DICIEMBRE!I64)</f>
        <v>0</v>
      </c>
      <c r="J64" s="15">
        <f>SUM(ENERO:DICIEMBRE!J64)</f>
        <v>0</v>
      </c>
      <c r="K64" s="15">
        <f>SUM(ENERO:DICIEMBRE!K64)</f>
        <v>0</v>
      </c>
      <c r="L64" s="15">
        <f>SUM(ENERO:DICIEMBRE!L64)</f>
        <v>0</v>
      </c>
      <c r="M64" s="15">
        <f>SUM(ENERO:DICIEMBRE!M64)</f>
        <v>0</v>
      </c>
      <c r="N64" s="15">
        <f>SUM(ENERO:DICIEMBRE!N64)</f>
        <v>0</v>
      </c>
      <c r="O64" s="15">
        <f>SUM(ENERO:DICIEMBRE!O64)</f>
        <v>0</v>
      </c>
      <c r="P64" s="15">
        <f>SUM(ENERO:DICIEMBRE!P64)</f>
        <v>0</v>
      </c>
      <c r="Q64" s="15">
        <f>SUM(ENERO:DICIEMBRE!Q64)</f>
        <v>0</v>
      </c>
      <c r="R64" s="15">
        <f>SUM(ENERO:DICIEMBRE!R64)</f>
        <v>0</v>
      </c>
      <c r="S64" s="15">
        <f>SUM(ENERO:DICIEMBRE!S64)</f>
        <v>0</v>
      </c>
      <c r="T64" s="15">
        <f>SUM(ENERO:DICIEMBRE!T64)</f>
        <v>0</v>
      </c>
      <c r="U64" s="15">
        <f>SUM(ENERO:DICIEMBRE!U64)</f>
        <v>0</v>
      </c>
      <c r="V64" s="15">
        <f>SUM(ENERO:DICIEMBRE!V64)</f>
        <v>0</v>
      </c>
      <c r="W64" s="15">
        <f>SUM(ENERO:DICIEMBRE!W64)</f>
        <v>0</v>
      </c>
      <c r="X64" s="15">
        <f>SUM(ENERO:DICIEMBRE!X64)</f>
        <v>0</v>
      </c>
      <c r="Y64" s="15">
        <f>SUM(ENERO:DICIEMBRE!Y64)</f>
        <v>0</v>
      </c>
      <c r="Z64" s="97">
        <f t="shared" si="10"/>
        <v>0</v>
      </c>
      <c r="AA64" s="15">
        <f>SUM(ENERO:DICIEMBRE!AA64)</f>
        <v>0</v>
      </c>
      <c r="AB64" s="15">
        <f>SUM(ENERO:DICIEMBRE!AB64)</f>
        <v>0</v>
      </c>
      <c r="AC64" s="15">
        <f>SUM(ENERO:DICIEMBRE!AC64)</f>
        <v>0</v>
      </c>
      <c r="AD64" s="15">
        <f>SUM(ENERO:DICIEMBRE!AD64)</f>
        <v>0</v>
      </c>
      <c r="AE64" s="97">
        <f t="shared" si="11"/>
        <v>0</v>
      </c>
      <c r="AF64" s="15">
        <f>SUM(ENERO:DICIEMBRE!AF64)</f>
        <v>0</v>
      </c>
      <c r="AG64" s="15">
        <f>SUM(ENERO:DICIEMBRE!AG64)</f>
        <v>0</v>
      </c>
      <c r="AH64" s="15">
        <f>SUM(ENERO:DICIEMBRE!AH64)</f>
        <v>0</v>
      </c>
      <c r="AI64" s="15">
        <f>SUM(ENERO:DICIEMBRE!AI64)</f>
        <v>0</v>
      </c>
      <c r="AJ64" s="15">
        <f>SUM(ENERO:DICIEMBRE!AJ64)</f>
        <v>0</v>
      </c>
      <c r="AK64" s="15">
        <f>SUM(ENERO:DICIEMBRE!AK64)</f>
        <v>0</v>
      </c>
      <c r="AL64" s="15">
        <f>SUM(ENERO:DICIEMBRE!AL64)</f>
        <v>0</v>
      </c>
      <c r="AM64" s="15">
        <f>SUM(ENERO:DICIEMBRE!AM64)</f>
        <v>0</v>
      </c>
      <c r="AN64" s="15">
        <f>SUM(ENERO:DICIEMBRE!AN64)</f>
        <v>0</v>
      </c>
      <c r="AO64" s="15">
        <f>SUM(ENERO:DICIEMBRE!AO64)</f>
        <v>0</v>
      </c>
      <c r="AP64" s="15">
        <f>SUM(ENERO:DICIEMBRE!AP64)</f>
        <v>0</v>
      </c>
      <c r="AQ64" s="15">
        <f>SUM(ENERO:DICIEMBRE!AQ64)</f>
        <v>0</v>
      </c>
      <c r="AR64" s="15">
        <f>SUM(ENERO:DICIEMBRE!AR64)</f>
        <v>0</v>
      </c>
      <c r="AS64" s="15">
        <f>SUM(ENERO:DICIEMBRE!AS64)</f>
        <v>0</v>
      </c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0.5" x14ac:dyDescent="0.25">
      <c r="A65" s="97" t="s">
        <v>109</v>
      </c>
      <c r="B65" s="14">
        <f t="shared" si="25"/>
        <v>0</v>
      </c>
      <c r="C65" s="15">
        <f>SUM(ENERO:DICIEMBRE!C65)</f>
        <v>0</v>
      </c>
      <c r="D65" s="15">
        <f>SUM(ENERO:DICIEMBRE!D65)</f>
        <v>0</v>
      </c>
      <c r="E65" s="15">
        <f>SUM(ENERO:DICIEMBRE!E65)</f>
        <v>0</v>
      </c>
      <c r="F65" s="15">
        <f>SUM(ENERO:DICIEMBRE!F65)</f>
        <v>0</v>
      </c>
      <c r="G65" s="15">
        <f>SUM(ENERO:DICIEMBRE!G65)</f>
        <v>0</v>
      </c>
      <c r="H65" s="15">
        <f>SUM(ENERO:DICIEMBRE!H65)</f>
        <v>0</v>
      </c>
      <c r="I65" s="15">
        <f>SUM(ENERO:DICIEMBRE!I65)</f>
        <v>0</v>
      </c>
      <c r="J65" s="15">
        <f>SUM(ENERO:DICIEMBRE!J65)</f>
        <v>0</v>
      </c>
      <c r="K65" s="15">
        <f>SUM(ENERO:DICIEMBRE!K65)</f>
        <v>0</v>
      </c>
      <c r="L65" s="15">
        <f>SUM(ENERO:DICIEMBRE!L65)</f>
        <v>0</v>
      </c>
      <c r="M65" s="15">
        <f>SUM(ENERO:DICIEMBRE!M65)</f>
        <v>0</v>
      </c>
      <c r="N65" s="15">
        <f>SUM(ENERO:DICIEMBRE!N65)</f>
        <v>0</v>
      </c>
      <c r="O65" s="15">
        <f>SUM(ENERO:DICIEMBRE!O65)</f>
        <v>0</v>
      </c>
      <c r="P65" s="15">
        <f>SUM(ENERO:DICIEMBRE!P65)</f>
        <v>0</v>
      </c>
      <c r="Q65" s="15">
        <f>SUM(ENERO:DICIEMBRE!Q65)</f>
        <v>0</v>
      </c>
      <c r="R65" s="15">
        <f>SUM(ENERO:DICIEMBRE!R65)</f>
        <v>0</v>
      </c>
      <c r="S65" s="15">
        <f>SUM(ENERO:DICIEMBRE!S65)</f>
        <v>0</v>
      </c>
      <c r="T65" s="15">
        <f>SUM(ENERO:DICIEMBRE!T65)</f>
        <v>0</v>
      </c>
      <c r="U65" s="15">
        <f>SUM(ENERO:DICIEMBRE!U65)</f>
        <v>0</v>
      </c>
      <c r="V65" s="15">
        <f>SUM(ENERO:DICIEMBRE!V65)</f>
        <v>0</v>
      </c>
      <c r="W65" s="15">
        <f>SUM(ENERO:DICIEMBRE!W65)</f>
        <v>0</v>
      </c>
      <c r="X65" s="15">
        <f>SUM(ENERO:DICIEMBRE!X65)</f>
        <v>0</v>
      </c>
      <c r="Y65" s="15">
        <f>SUM(ENERO:DICIEMBRE!Y65)</f>
        <v>0</v>
      </c>
      <c r="Z65" s="97">
        <f t="shared" si="10"/>
        <v>0</v>
      </c>
      <c r="AA65" s="15">
        <f>SUM(ENERO:DICIEMBRE!AA65)</f>
        <v>0</v>
      </c>
      <c r="AB65" s="15">
        <f>SUM(ENERO:DICIEMBRE!AB65)</f>
        <v>0</v>
      </c>
      <c r="AC65" s="15">
        <f>SUM(ENERO:DICIEMBRE!AC65)</f>
        <v>0</v>
      </c>
      <c r="AD65" s="15">
        <f>SUM(ENERO:DICIEMBRE!AD65)</f>
        <v>0</v>
      </c>
      <c r="AE65" s="97">
        <f t="shared" si="11"/>
        <v>0</v>
      </c>
      <c r="AF65" s="15">
        <f>SUM(ENERO:DICIEMBRE!AF65)</f>
        <v>0</v>
      </c>
      <c r="AG65" s="15">
        <f>SUM(ENERO:DICIEMBRE!AG65)</f>
        <v>0</v>
      </c>
      <c r="AH65" s="15">
        <f>SUM(ENERO:DICIEMBRE!AH65)</f>
        <v>0</v>
      </c>
      <c r="AI65" s="15">
        <f>SUM(ENERO:DICIEMBRE!AI65)</f>
        <v>0</v>
      </c>
      <c r="AJ65" s="15">
        <f>SUM(ENERO:DICIEMBRE!AJ65)</f>
        <v>0</v>
      </c>
      <c r="AK65" s="15">
        <f>SUM(ENERO:DICIEMBRE!AK65)</f>
        <v>0</v>
      </c>
      <c r="AL65" s="15">
        <f>SUM(ENERO:DICIEMBRE!AL65)</f>
        <v>0</v>
      </c>
      <c r="AM65" s="15">
        <f>SUM(ENERO:DICIEMBRE!AM65)</f>
        <v>0</v>
      </c>
      <c r="AN65" s="15">
        <f>SUM(ENERO:DICIEMBRE!AN65)</f>
        <v>0</v>
      </c>
      <c r="AO65" s="15">
        <f>SUM(ENERO:DICIEMBRE!AO65)</f>
        <v>0</v>
      </c>
      <c r="AP65" s="15">
        <f>SUM(ENERO:DICIEMBRE!AP65)</f>
        <v>0</v>
      </c>
      <c r="AQ65" s="15">
        <f>SUM(ENERO:DICIEMBRE!AQ65)</f>
        <v>0</v>
      </c>
      <c r="AR65" s="15">
        <f>SUM(ENERO:DICIEMBRE!AR65)</f>
        <v>0</v>
      </c>
      <c r="AS65" s="15">
        <f>SUM(ENERO:DICIEMBRE!AS65)</f>
        <v>0</v>
      </c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0.5" x14ac:dyDescent="0.25">
      <c r="A66" s="97" t="s">
        <v>110</v>
      </c>
      <c r="B66" s="14">
        <f t="shared" si="25"/>
        <v>0</v>
      </c>
      <c r="C66" s="15">
        <f>SUM(ENERO:DICIEMBRE!C66)</f>
        <v>0</v>
      </c>
      <c r="D66" s="15">
        <f>SUM(ENERO:DICIEMBRE!D66)</f>
        <v>0</v>
      </c>
      <c r="E66" s="15">
        <f>SUM(ENERO:DICIEMBRE!E66)</f>
        <v>0</v>
      </c>
      <c r="F66" s="15">
        <f>SUM(ENERO:DICIEMBRE!F66)</f>
        <v>0</v>
      </c>
      <c r="G66" s="15">
        <f>SUM(ENERO:DICIEMBRE!G66)</f>
        <v>0</v>
      </c>
      <c r="H66" s="15">
        <f>SUM(ENERO:DICIEMBRE!H66)</f>
        <v>0</v>
      </c>
      <c r="I66" s="15">
        <f>SUM(ENERO:DICIEMBRE!I66)</f>
        <v>0</v>
      </c>
      <c r="J66" s="15">
        <f>SUM(ENERO:DICIEMBRE!J66)</f>
        <v>0</v>
      </c>
      <c r="K66" s="15">
        <f>SUM(ENERO:DICIEMBRE!K66)</f>
        <v>0</v>
      </c>
      <c r="L66" s="15">
        <f>SUM(ENERO:DICIEMBRE!L66)</f>
        <v>0</v>
      </c>
      <c r="M66" s="15">
        <f>SUM(ENERO:DICIEMBRE!M66)</f>
        <v>0</v>
      </c>
      <c r="N66" s="15">
        <f>SUM(ENERO:DICIEMBRE!N66)</f>
        <v>0</v>
      </c>
      <c r="O66" s="15">
        <f>SUM(ENERO:DICIEMBRE!O66)</f>
        <v>0</v>
      </c>
      <c r="P66" s="15">
        <f>SUM(ENERO:DICIEMBRE!P66)</f>
        <v>0</v>
      </c>
      <c r="Q66" s="15">
        <f>SUM(ENERO:DICIEMBRE!Q66)</f>
        <v>0</v>
      </c>
      <c r="R66" s="15">
        <f>SUM(ENERO:DICIEMBRE!R66)</f>
        <v>0</v>
      </c>
      <c r="S66" s="15">
        <f>SUM(ENERO:DICIEMBRE!S66)</f>
        <v>0</v>
      </c>
      <c r="T66" s="15">
        <f>SUM(ENERO:DICIEMBRE!T66)</f>
        <v>0</v>
      </c>
      <c r="U66" s="15">
        <f>SUM(ENERO:DICIEMBRE!U66)</f>
        <v>0</v>
      </c>
      <c r="V66" s="15">
        <f>SUM(ENERO:DICIEMBRE!V66)</f>
        <v>0</v>
      </c>
      <c r="W66" s="15">
        <f>SUM(ENERO:DICIEMBRE!W66)</f>
        <v>0</v>
      </c>
      <c r="X66" s="15">
        <f>SUM(ENERO:DICIEMBRE!X66)</f>
        <v>0</v>
      </c>
      <c r="Y66" s="15">
        <f>SUM(ENERO:DICIEMBRE!Y66)</f>
        <v>0</v>
      </c>
      <c r="Z66" s="97">
        <f t="shared" ref="Z66:Z89" si="26">SUM(AA66+AB66+AC66+AD66)</f>
        <v>0</v>
      </c>
      <c r="AA66" s="15">
        <f>SUM(ENERO:DICIEMBRE!AA66)</f>
        <v>0</v>
      </c>
      <c r="AB66" s="15">
        <f>SUM(ENERO:DICIEMBRE!AB66)</f>
        <v>0</v>
      </c>
      <c r="AC66" s="15">
        <f>SUM(ENERO:DICIEMBRE!AC66)</f>
        <v>0</v>
      </c>
      <c r="AD66" s="15">
        <f>SUM(ENERO:DICIEMBRE!AD66)</f>
        <v>0</v>
      </c>
      <c r="AE66" s="97">
        <f t="shared" ref="AE66:AE89" si="27">SUM(AF66+AG66+AH66+AI66)</f>
        <v>0</v>
      </c>
      <c r="AF66" s="15">
        <f>SUM(ENERO:DICIEMBRE!AF66)</f>
        <v>0</v>
      </c>
      <c r="AG66" s="15">
        <f>SUM(ENERO:DICIEMBRE!AG66)</f>
        <v>0</v>
      </c>
      <c r="AH66" s="15">
        <f>SUM(ENERO:DICIEMBRE!AH66)</f>
        <v>0</v>
      </c>
      <c r="AI66" s="15">
        <f>SUM(ENERO:DICIEMBRE!AI66)</f>
        <v>0</v>
      </c>
      <c r="AJ66" s="15">
        <f>SUM(ENERO:DICIEMBRE!AJ66)</f>
        <v>0</v>
      </c>
      <c r="AK66" s="15">
        <f>SUM(ENERO:DICIEMBRE!AK66)</f>
        <v>0</v>
      </c>
      <c r="AL66" s="15">
        <f>SUM(ENERO:DICIEMBRE!AL66)</f>
        <v>0</v>
      </c>
      <c r="AM66" s="15">
        <f>SUM(ENERO:DICIEMBRE!AM66)</f>
        <v>0</v>
      </c>
      <c r="AN66" s="15">
        <f>SUM(ENERO:DICIEMBRE!AN66)</f>
        <v>0</v>
      </c>
      <c r="AO66" s="15">
        <f>SUM(ENERO:DICIEMBRE!AO66)</f>
        <v>0</v>
      </c>
      <c r="AP66" s="15">
        <f>SUM(ENERO:DICIEMBRE!AP66)</f>
        <v>0</v>
      </c>
      <c r="AQ66" s="15">
        <f>SUM(ENERO:DICIEMBRE!AQ66)</f>
        <v>0</v>
      </c>
      <c r="AR66" s="15">
        <f>SUM(ENERO:DICIEMBRE!AR66)</f>
        <v>0</v>
      </c>
      <c r="AS66" s="15">
        <f>SUM(ENERO:DICIEMBRE!AS66)</f>
        <v>0</v>
      </c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0.5" x14ac:dyDescent="0.15">
      <c r="A67" s="105" t="s">
        <v>111</v>
      </c>
      <c r="B67" s="14">
        <f t="shared" si="25"/>
        <v>4</v>
      </c>
      <c r="C67" s="15">
        <f>SUM(ENERO:DICIEMBRE!C67)</f>
        <v>0</v>
      </c>
      <c r="D67" s="15">
        <f>SUM(ENERO:DICIEMBRE!D67)</f>
        <v>0</v>
      </c>
      <c r="E67" s="15">
        <f>SUM(ENERO:DICIEMBRE!E67)</f>
        <v>0</v>
      </c>
      <c r="F67" s="15">
        <f>SUM(ENERO:DICIEMBRE!F67)</f>
        <v>0</v>
      </c>
      <c r="G67" s="15">
        <f>SUM(ENERO:DICIEMBRE!G67)</f>
        <v>0</v>
      </c>
      <c r="H67" s="15">
        <f>SUM(ENERO:DICIEMBRE!H67)</f>
        <v>0</v>
      </c>
      <c r="I67" s="15">
        <f>SUM(ENERO:DICIEMBRE!I67)</f>
        <v>0</v>
      </c>
      <c r="J67" s="15">
        <f>SUM(ENERO:DICIEMBRE!J67)</f>
        <v>0</v>
      </c>
      <c r="K67" s="15">
        <f>SUM(ENERO:DICIEMBRE!K67)</f>
        <v>1</v>
      </c>
      <c r="L67" s="15">
        <f>SUM(ENERO:DICIEMBRE!L67)</f>
        <v>0</v>
      </c>
      <c r="M67" s="15">
        <f>SUM(ENERO:DICIEMBRE!M67)</f>
        <v>0</v>
      </c>
      <c r="N67" s="15">
        <f>SUM(ENERO:DICIEMBRE!N67)</f>
        <v>3</v>
      </c>
      <c r="O67" s="15">
        <f>SUM(ENERO:DICIEMBRE!O67)</f>
        <v>0</v>
      </c>
      <c r="P67" s="15">
        <f>SUM(ENERO:DICIEMBRE!P67)</f>
        <v>0</v>
      </c>
      <c r="Q67" s="15">
        <f>SUM(ENERO:DICIEMBRE!Q67)</f>
        <v>0</v>
      </c>
      <c r="R67" s="15">
        <f>SUM(ENERO:DICIEMBRE!R67)</f>
        <v>0</v>
      </c>
      <c r="S67" s="15">
        <f>SUM(ENERO:DICIEMBRE!S67)</f>
        <v>0</v>
      </c>
      <c r="T67" s="15">
        <f>SUM(ENERO:DICIEMBRE!T67)</f>
        <v>0</v>
      </c>
      <c r="U67" s="15">
        <f>SUM(ENERO:DICIEMBRE!U67)</f>
        <v>4</v>
      </c>
      <c r="V67" s="15">
        <f>SUM(ENERO:DICIEMBRE!V67)</f>
        <v>0</v>
      </c>
      <c r="W67" s="15">
        <f>SUM(ENERO:DICIEMBRE!W67)</f>
        <v>0</v>
      </c>
      <c r="X67" s="15">
        <f>SUM(ENERO:DICIEMBRE!X67)</f>
        <v>0</v>
      </c>
      <c r="Y67" s="15">
        <f>SUM(ENERO:DICIEMBRE!Y67)</f>
        <v>0</v>
      </c>
      <c r="Z67" s="97">
        <f t="shared" si="26"/>
        <v>0</v>
      </c>
      <c r="AA67" s="15">
        <f>SUM(ENERO:DICIEMBRE!AA67)</f>
        <v>0</v>
      </c>
      <c r="AB67" s="15">
        <f>SUM(ENERO:DICIEMBRE!AB67)</f>
        <v>0</v>
      </c>
      <c r="AC67" s="15">
        <f>SUM(ENERO:DICIEMBRE!AC67)</f>
        <v>0</v>
      </c>
      <c r="AD67" s="15">
        <f>SUM(ENERO:DICIEMBRE!AD67)</f>
        <v>0</v>
      </c>
      <c r="AE67" s="97">
        <f t="shared" si="27"/>
        <v>0</v>
      </c>
      <c r="AF67" s="15">
        <f>SUM(ENERO:DICIEMBRE!AF67)</f>
        <v>0</v>
      </c>
      <c r="AG67" s="15">
        <f>SUM(ENERO:DICIEMBRE!AG67)</f>
        <v>0</v>
      </c>
      <c r="AH67" s="15">
        <f>SUM(ENERO:DICIEMBRE!AH67)</f>
        <v>0</v>
      </c>
      <c r="AI67" s="15">
        <f>SUM(ENERO:DICIEMBRE!AI67)</f>
        <v>0</v>
      </c>
      <c r="AJ67" s="15">
        <f>SUM(ENERO:DICIEMBRE!AJ67)</f>
        <v>0</v>
      </c>
      <c r="AK67" s="15">
        <f>SUM(ENERO:DICIEMBRE!AK67)</f>
        <v>0</v>
      </c>
      <c r="AL67" s="15">
        <f>SUM(ENERO:DICIEMBRE!AL67)</f>
        <v>4</v>
      </c>
      <c r="AM67" s="15">
        <f>SUM(ENERO:DICIEMBRE!AM67)</f>
        <v>0</v>
      </c>
      <c r="AN67" s="15">
        <f>SUM(ENERO:DICIEMBRE!AN67)</f>
        <v>0</v>
      </c>
      <c r="AO67" s="15">
        <f>SUM(ENERO:DICIEMBRE!AO67)</f>
        <v>0</v>
      </c>
      <c r="AP67" s="15">
        <f>SUM(ENERO:DICIEMBRE!AP67)</f>
        <v>0</v>
      </c>
      <c r="AQ67" s="15">
        <f>SUM(ENERO:DICIEMBRE!AQ67)</f>
        <v>0</v>
      </c>
      <c r="AR67" s="15">
        <f>SUM(ENERO:DICIEMBRE!AR67)</f>
        <v>0</v>
      </c>
      <c r="AS67" s="15">
        <f>SUM(ENERO:DICIEMBRE!AS67)</f>
        <v>0</v>
      </c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0.5" x14ac:dyDescent="0.25">
      <c r="A68" s="76" t="s">
        <v>112</v>
      </c>
      <c r="B68" s="14">
        <f t="shared" si="25"/>
        <v>0</v>
      </c>
      <c r="C68" s="15">
        <f>SUM(ENERO:DICIEMBRE!C68)</f>
        <v>0</v>
      </c>
      <c r="D68" s="15">
        <f>SUM(ENERO:DICIEMBRE!D68)</f>
        <v>0</v>
      </c>
      <c r="E68" s="15">
        <f>SUM(ENERO:DICIEMBRE!E68)</f>
        <v>0</v>
      </c>
      <c r="F68" s="15">
        <f>SUM(ENERO:DICIEMBRE!F68)</f>
        <v>0</v>
      </c>
      <c r="G68" s="15">
        <f>SUM(ENERO:DICIEMBRE!G68)</f>
        <v>0</v>
      </c>
      <c r="H68" s="15">
        <f>SUM(ENERO:DICIEMBRE!H68)</f>
        <v>0</v>
      </c>
      <c r="I68" s="15">
        <f>SUM(ENERO:DICIEMBRE!I68)</f>
        <v>0</v>
      </c>
      <c r="J68" s="15">
        <f>SUM(ENERO:DICIEMBRE!J68)</f>
        <v>0</v>
      </c>
      <c r="K68" s="15">
        <f>SUM(ENERO:DICIEMBRE!K68)</f>
        <v>0</v>
      </c>
      <c r="L68" s="15">
        <f>SUM(ENERO:DICIEMBRE!L68)</f>
        <v>0</v>
      </c>
      <c r="M68" s="15">
        <f>SUM(ENERO:DICIEMBRE!M68)</f>
        <v>0</v>
      </c>
      <c r="N68" s="15">
        <f>SUM(ENERO:DICIEMBRE!N68)</f>
        <v>0</v>
      </c>
      <c r="O68" s="15">
        <f>SUM(ENERO:DICIEMBRE!O68)</f>
        <v>0</v>
      </c>
      <c r="P68" s="15">
        <f>SUM(ENERO:DICIEMBRE!P68)</f>
        <v>0</v>
      </c>
      <c r="Q68" s="15">
        <f>SUM(ENERO:DICIEMBRE!Q68)</f>
        <v>0</v>
      </c>
      <c r="R68" s="15">
        <f>SUM(ENERO:DICIEMBRE!R68)</f>
        <v>0</v>
      </c>
      <c r="S68" s="15">
        <f>SUM(ENERO:DICIEMBRE!S68)</f>
        <v>0</v>
      </c>
      <c r="T68" s="15">
        <f>SUM(ENERO:DICIEMBRE!T68)</f>
        <v>0</v>
      </c>
      <c r="U68" s="15">
        <f>SUM(ENERO:DICIEMBRE!U68)</f>
        <v>0</v>
      </c>
      <c r="V68" s="15">
        <f>SUM(ENERO:DICIEMBRE!V68)</f>
        <v>0</v>
      </c>
      <c r="W68" s="15">
        <f>SUM(ENERO:DICIEMBRE!W68)</f>
        <v>0</v>
      </c>
      <c r="X68" s="15">
        <f>SUM(ENERO:DICIEMBRE!X68)</f>
        <v>0</v>
      </c>
      <c r="Y68" s="15">
        <f>SUM(ENERO:DICIEMBRE!Y68)</f>
        <v>0</v>
      </c>
      <c r="Z68" s="97">
        <f t="shared" si="26"/>
        <v>0</v>
      </c>
      <c r="AA68" s="15">
        <f>SUM(ENERO:DICIEMBRE!AA68)</f>
        <v>0</v>
      </c>
      <c r="AB68" s="15">
        <f>SUM(ENERO:DICIEMBRE!AB68)</f>
        <v>0</v>
      </c>
      <c r="AC68" s="15">
        <f>SUM(ENERO:DICIEMBRE!AC68)</f>
        <v>0</v>
      </c>
      <c r="AD68" s="15">
        <f>SUM(ENERO:DICIEMBRE!AD68)</f>
        <v>0</v>
      </c>
      <c r="AE68" s="97">
        <f t="shared" si="27"/>
        <v>0</v>
      </c>
      <c r="AF68" s="15">
        <f>SUM(ENERO:DICIEMBRE!AF68)</f>
        <v>0</v>
      </c>
      <c r="AG68" s="15">
        <f>SUM(ENERO:DICIEMBRE!AG68)</f>
        <v>0</v>
      </c>
      <c r="AH68" s="15">
        <f>SUM(ENERO:DICIEMBRE!AH68)</f>
        <v>0</v>
      </c>
      <c r="AI68" s="15">
        <f>SUM(ENERO:DICIEMBRE!AI68)</f>
        <v>0</v>
      </c>
      <c r="AJ68" s="15">
        <f>SUM(ENERO:DICIEMBRE!AJ68)</f>
        <v>0</v>
      </c>
      <c r="AK68" s="15">
        <f>SUM(ENERO:DICIEMBRE!AK68)</f>
        <v>0</v>
      </c>
      <c r="AL68" s="15">
        <f>SUM(ENERO:DICIEMBRE!AL68)</f>
        <v>0</v>
      </c>
      <c r="AM68" s="15">
        <f>SUM(ENERO:DICIEMBRE!AM68)</f>
        <v>0</v>
      </c>
      <c r="AN68" s="15">
        <f>SUM(ENERO:DICIEMBRE!AN68)</f>
        <v>0</v>
      </c>
      <c r="AO68" s="15">
        <f>SUM(ENERO:DICIEMBRE!AO68)</f>
        <v>0</v>
      </c>
      <c r="AP68" s="15">
        <f>SUM(ENERO:DICIEMBRE!AP68)</f>
        <v>0</v>
      </c>
      <c r="AQ68" s="15">
        <f>SUM(ENERO:DICIEMBRE!AQ68)</f>
        <v>0</v>
      </c>
      <c r="AR68" s="15">
        <f>SUM(ENERO:DICIEMBRE!AR68)</f>
        <v>0</v>
      </c>
      <c r="AS68" s="15">
        <f>SUM(ENERO:DICIEMBRE!AS68)</f>
        <v>0</v>
      </c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0.5" x14ac:dyDescent="0.25">
      <c r="A69" s="111" t="s">
        <v>113</v>
      </c>
      <c r="B69" s="14">
        <f t="shared" si="25"/>
        <v>0</v>
      </c>
      <c r="C69" s="15">
        <f>SUM(ENERO:DICIEMBRE!C69)</f>
        <v>0</v>
      </c>
      <c r="D69" s="15">
        <f>SUM(ENERO:DICIEMBRE!D69)</f>
        <v>0</v>
      </c>
      <c r="E69" s="15">
        <f>SUM(ENERO:DICIEMBRE!E69)</f>
        <v>0</v>
      </c>
      <c r="F69" s="15">
        <f>SUM(ENERO:DICIEMBRE!F69)</f>
        <v>0</v>
      </c>
      <c r="G69" s="15">
        <f>SUM(ENERO:DICIEMBRE!G69)</f>
        <v>0</v>
      </c>
      <c r="H69" s="15">
        <f>SUM(ENERO:DICIEMBRE!H69)</f>
        <v>0</v>
      </c>
      <c r="I69" s="15">
        <f>SUM(ENERO:DICIEMBRE!I69)</f>
        <v>0</v>
      </c>
      <c r="J69" s="15">
        <f>SUM(ENERO:DICIEMBRE!J69)</f>
        <v>0</v>
      </c>
      <c r="K69" s="15">
        <f>SUM(ENERO:DICIEMBRE!K69)</f>
        <v>0</v>
      </c>
      <c r="L69" s="15">
        <f>SUM(ENERO:DICIEMBRE!L69)</f>
        <v>0</v>
      </c>
      <c r="M69" s="15">
        <f>SUM(ENERO:DICIEMBRE!M69)</f>
        <v>0</v>
      </c>
      <c r="N69" s="15">
        <f>SUM(ENERO:DICIEMBRE!N69)</f>
        <v>0</v>
      </c>
      <c r="O69" s="15">
        <f>SUM(ENERO:DICIEMBRE!O69)</f>
        <v>0</v>
      </c>
      <c r="P69" s="15">
        <f>SUM(ENERO:DICIEMBRE!P69)</f>
        <v>0</v>
      </c>
      <c r="Q69" s="15">
        <f>SUM(ENERO:DICIEMBRE!Q69)</f>
        <v>0</v>
      </c>
      <c r="R69" s="15">
        <f>SUM(ENERO:DICIEMBRE!R69)</f>
        <v>0</v>
      </c>
      <c r="S69" s="15">
        <f>SUM(ENERO:DICIEMBRE!S69)</f>
        <v>0</v>
      </c>
      <c r="T69" s="15">
        <f>SUM(ENERO:DICIEMBRE!T69)</f>
        <v>0</v>
      </c>
      <c r="U69" s="15">
        <f>SUM(ENERO:DICIEMBRE!U69)</f>
        <v>0</v>
      </c>
      <c r="V69" s="15">
        <f>SUM(ENERO:DICIEMBRE!V69)</f>
        <v>0</v>
      </c>
      <c r="W69" s="15">
        <f>SUM(ENERO:DICIEMBRE!W69)</f>
        <v>0</v>
      </c>
      <c r="X69" s="15">
        <f>SUM(ENERO:DICIEMBRE!X69)</f>
        <v>0</v>
      </c>
      <c r="Y69" s="15">
        <f>SUM(ENERO:DICIEMBRE!Y69)</f>
        <v>0</v>
      </c>
      <c r="Z69" s="97">
        <f t="shared" si="26"/>
        <v>0</v>
      </c>
      <c r="AA69" s="15">
        <f>SUM(ENERO:DICIEMBRE!AA69)</f>
        <v>0</v>
      </c>
      <c r="AB69" s="15">
        <f>SUM(ENERO:DICIEMBRE!AB69)</f>
        <v>0</v>
      </c>
      <c r="AC69" s="15">
        <f>SUM(ENERO:DICIEMBRE!AC69)</f>
        <v>0</v>
      </c>
      <c r="AD69" s="15">
        <f>SUM(ENERO:DICIEMBRE!AD69)</f>
        <v>0</v>
      </c>
      <c r="AE69" s="97">
        <f t="shared" si="27"/>
        <v>0</v>
      </c>
      <c r="AF69" s="15">
        <f>SUM(ENERO:DICIEMBRE!AF69)</f>
        <v>0</v>
      </c>
      <c r="AG69" s="15">
        <f>SUM(ENERO:DICIEMBRE!AG69)</f>
        <v>0</v>
      </c>
      <c r="AH69" s="15">
        <f>SUM(ENERO:DICIEMBRE!AH69)</f>
        <v>0</v>
      </c>
      <c r="AI69" s="15">
        <f>SUM(ENERO:DICIEMBRE!AI69)</f>
        <v>0</v>
      </c>
      <c r="AJ69" s="15">
        <f>SUM(ENERO:DICIEMBRE!AJ69)</f>
        <v>0</v>
      </c>
      <c r="AK69" s="15">
        <f>SUM(ENERO:DICIEMBRE!AK69)</f>
        <v>0</v>
      </c>
      <c r="AL69" s="15">
        <f>SUM(ENERO:DICIEMBRE!AL69)</f>
        <v>0</v>
      </c>
      <c r="AM69" s="15">
        <f>SUM(ENERO:DICIEMBRE!AM69)</f>
        <v>0</v>
      </c>
      <c r="AN69" s="15">
        <f>SUM(ENERO:DICIEMBRE!AN69)</f>
        <v>0</v>
      </c>
      <c r="AO69" s="15">
        <f>SUM(ENERO:DICIEMBRE!AO69)</f>
        <v>0</v>
      </c>
      <c r="AP69" s="15">
        <f>SUM(ENERO:DICIEMBRE!AP69)</f>
        <v>0</v>
      </c>
      <c r="AQ69" s="15">
        <f>SUM(ENERO:DICIEMBRE!AQ69)</f>
        <v>0</v>
      </c>
      <c r="AR69" s="15">
        <f>SUM(ENERO:DICIEMBRE!AR69)</f>
        <v>0</v>
      </c>
      <c r="AS69" s="15">
        <f>SUM(ENERO:DICIEMBRE!AS69)</f>
        <v>0</v>
      </c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0.5" x14ac:dyDescent="0.15">
      <c r="A70" s="105" t="s">
        <v>114</v>
      </c>
      <c r="B70" s="14">
        <f>SUM(C70:S70)</f>
        <v>0</v>
      </c>
      <c r="C70" s="15">
        <f>SUM(ENERO:DICIEMBRE!C70)</f>
        <v>0</v>
      </c>
      <c r="D70" s="15">
        <f>SUM(ENERO:DICIEMBRE!D70)</f>
        <v>0</v>
      </c>
      <c r="E70" s="15">
        <f>SUM(ENERO:DICIEMBRE!E70)</f>
        <v>0</v>
      </c>
      <c r="F70" s="15">
        <f>SUM(ENERO:DICIEMBRE!F70)</f>
        <v>0</v>
      </c>
      <c r="G70" s="15">
        <f>SUM(ENERO:DICIEMBRE!G70)</f>
        <v>0</v>
      </c>
      <c r="H70" s="15">
        <f>SUM(ENERO:DICIEMBRE!H70)</f>
        <v>0</v>
      </c>
      <c r="I70" s="15">
        <f>SUM(ENERO:DICIEMBRE!I70)</f>
        <v>0</v>
      </c>
      <c r="J70" s="15">
        <f>SUM(ENERO:DICIEMBRE!J70)</f>
        <v>0</v>
      </c>
      <c r="K70" s="15">
        <f>SUM(ENERO:DICIEMBRE!K70)</f>
        <v>0</v>
      </c>
      <c r="L70" s="15">
        <f>SUM(ENERO:DICIEMBRE!L70)</f>
        <v>0</v>
      </c>
      <c r="M70" s="15">
        <f>SUM(ENERO:DICIEMBRE!M70)</f>
        <v>0</v>
      </c>
      <c r="N70" s="15">
        <f>SUM(ENERO:DICIEMBRE!N70)</f>
        <v>0</v>
      </c>
      <c r="O70" s="15">
        <f>SUM(ENERO:DICIEMBRE!O70)</f>
        <v>0</v>
      </c>
      <c r="P70" s="15">
        <f>SUM(ENERO:DICIEMBRE!P70)</f>
        <v>0</v>
      </c>
      <c r="Q70" s="15">
        <f>SUM(ENERO:DICIEMBRE!Q70)</f>
        <v>0</v>
      </c>
      <c r="R70" s="15">
        <f>SUM(ENERO:DICIEMBRE!R70)</f>
        <v>0</v>
      </c>
      <c r="S70" s="15">
        <f>SUM(ENERO:DICIEMBRE!S70)</f>
        <v>0</v>
      </c>
      <c r="T70" s="15">
        <f>SUM(ENERO:DICIEMBRE!T70)</f>
        <v>0</v>
      </c>
      <c r="U70" s="15">
        <f>SUM(ENERO:DICIEMBRE!U70)</f>
        <v>0</v>
      </c>
      <c r="V70" s="15">
        <f>SUM(ENERO:DICIEMBRE!V70)</f>
        <v>0</v>
      </c>
      <c r="W70" s="15">
        <f>SUM(ENERO:DICIEMBRE!W70)</f>
        <v>0</v>
      </c>
      <c r="X70" s="15">
        <f>SUM(ENERO:DICIEMBRE!X70)</f>
        <v>0</v>
      </c>
      <c r="Y70" s="15">
        <f>SUM(ENERO:DICIEMBRE!Y70)</f>
        <v>0</v>
      </c>
      <c r="Z70" s="97">
        <f t="shared" si="26"/>
        <v>0</v>
      </c>
      <c r="AA70" s="15">
        <f>SUM(ENERO:DICIEMBRE!AA70)</f>
        <v>0</v>
      </c>
      <c r="AB70" s="15">
        <f>SUM(ENERO:DICIEMBRE!AB70)</f>
        <v>0</v>
      </c>
      <c r="AC70" s="15">
        <f>SUM(ENERO:DICIEMBRE!AC70)</f>
        <v>0</v>
      </c>
      <c r="AD70" s="15">
        <f>SUM(ENERO:DICIEMBRE!AD70)</f>
        <v>0</v>
      </c>
      <c r="AE70" s="97">
        <f t="shared" si="27"/>
        <v>0</v>
      </c>
      <c r="AF70" s="15">
        <f>SUM(ENERO:DICIEMBRE!AF70)</f>
        <v>0</v>
      </c>
      <c r="AG70" s="15">
        <f>SUM(ENERO:DICIEMBRE!AG70)</f>
        <v>0</v>
      </c>
      <c r="AH70" s="15">
        <f>SUM(ENERO:DICIEMBRE!AH70)</f>
        <v>0</v>
      </c>
      <c r="AI70" s="15">
        <f>SUM(ENERO:DICIEMBRE!AI70)</f>
        <v>0</v>
      </c>
      <c r="AJ70" s="15">
        <f>SUM(ENERO:DICIEMBRE!AJ70)</f>
        <v>0</v>
      </c>
      <c r="AK70" s="15">
        <f>SUM(ENERO:DICIEMBRE!AK70)</f>
        <v>0</v>
      </c>
      <c r="AL70" s="15">
        <f>SUM(ENERO:DICIEMBRE!AL70)</f>
        <v>0</v>
      </c>
      <c r="AM70" s="15">
        <f>SUM(ENERO:DICIEMBRE!AM70)</f>
        <v>0</v>
      </c>
      <c r="AN70" s="15">
        <f>SUM(ENERO:DICIEMBRE!AN70)</f>
        <v>0</v>
      </c>
      <c r="AO70" s="15">
        <f>SUM(ENERO:DICIEMBRE!AO70)</f>
        <v>0</v>
      </c>
      <c r="AP70" s="15">
        <f>SUM(ENERO:DICIEMBRE!AP70)</f>
        <v>0</v>
      </c>
      <c r="AQ70" s="15">
        <f>SUM(ENERO:DICIEMBRE!AQ70)</f>
        <v>0</v>
      </c>
      <c r="AR70" s="15">
        <f>SUM(ENERO:DICIEMBRE!AR70)</f>
        <v>0</v>
      </c>
      <c r="AS70" s="15">
        <f>SUM(ENERO:DICIEMBRE!AS70)</f>
        <v>0</v>
      </c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0.5" x14ac:dyDescent="0.15">
      <c r="A71" s="105" t="s">
        <v>115</v>
      </c>
      <c r="B71" s="14">
        <f t="shared" si="25"/>
        <v>0</v>
      </c>
      <c r="C71" s="15">
        <f>SUM(ENERO:DICIEMBRE!C71)</f>
        <v>0</v>
      </c>
      <c r="D71" s="15">
        <f>SUM(ENERO:DICIEMBRE!D71)</f>
        <v>0</v>
      </c>
      <c r="E71" s="15">
        <f>SUM(ENERO:DICIEMBRE!E71)</f>
        <v>0</v>
      </c>
      <c r="F71" s="15">
        <f>SUM(ENERO:DICIEMBRE!F71)</f>
        <v>0</v>
      </c>
      <c r="G71" s="15">
        <f>SUM(ENERO:DICIEMBRE!G71)</f>
        <v>0</v>
      </c>
      <c r="H71" s="15">
        <f>SUM(ENERO:DICIEMBRE!H71)</f>
        <v>0</v>
      </c>
      <c r="I71" s="15">
        <f>SUM(ENERO:DICIEMBRE!I71)</f>
        <v>0</v>
      </c>
      <c r="J71" s="15">
        <f>SUM(ENERO:DICIEMBRE!J71)</f>
        <v>0</v>
      </c>
      <c r="K71" s="15">
        <f>SUM(ENERO:DICIEMBRE!K71)</f>
        <v>0</v>
      </c>
      <c r="L71" s="15">
        <f>SUM(ENERO:DICIEMBRE!L71)</f>
        <v>0</v>
      </c>
      <c r="M71" s="15">
        <f>SUM(ENERO:DICIEMBRE!M71)</f>
        <v>0</v>
      </c>
      <c r="N71" s="15">
        <f>SUM(ENERO:DICIEMBRE!N71)</f>
        <v>0</v>
      </c>
      <c r="O71" s="15">
        <f>SUM(ENERO:DICIEMBRE!O71)</f>
        <v>0</v>
      </c>
      <c r="P71" s="15">
        <f>SUM(ENERO:DICIEMBRE!P71)</f>
        <v>0</v>
      </c>
      <c r="Q71" s="15">
        <f>SUM(ENERO:DICIEMBRE!Q71)</f>
        <v>0</v>
      </c>
      <c r="R71" s="15">
        <f>SUM(ENERO:DICIEMBRE!R71)</f>
        <v>0</v>
      </c>
      <c r="S71" s="15">
        <f>SUM(ENERO:DICIEMBRE!S71)</f>
        <v>0</v>
      </c>
      <c r="T71" s="15">
        <f>SUM(ENERO:DICIEMBRE!T71)</f>
        <v>0</v>
      </c>
      <c r="U71" s="15">
        <f>SUM(ENERO:DICIEMBRE!U71)</f>
        <v>0</v>
      </c>
      <c r="V71" s="15">
        <f>SUM(ENERO:DICIEMBRE!V71)</f>
        <v>0</v>
      </c>
      <c r="W71" s="15">
        <f>SUM(ENERO:DICIEMBRE!W71)</f>
        <v>0</v>
      </c>
      <c r="X71" s="15">
        <f>SUM(ENERO:DICIEMBRE!X71)</f>
        <v>0</v>
      </c>
      <c r="Y71" s="15">
        <f>SUM(ENERO:DICIEMBRE!Y71)</f>
        <v>0</v>
      </c>
      <c r="Z71" s="97">
        <f t="shared" si="26"/>
        <v>0</v>
      </c>
      <c r="AA71" s="15">
        <f>SUM(ENERO:DICIEMBRE!AA71)</f>
        <v>0</v>
      </c>
      <c r="AB71" s="15">
        <f>SUM(ENERO:DICIEMBRE!AB71)</f>
        <v>0</v>
      </c>
      <c r="AC71" s="15">
        <f>SUM(ENERO:DICIEMBRE!AC71)</f>
        <v>0</v>
      </c>
      <c r="AD71" s="15">
        <f>SUM(ENERO:DICIEMBRE!AD71)</f>
        <v>0</v>
      </c>
      <c r="AE71" s="97">
        <f t="shared" si="27"/>
        <v>0</v>
      </c>
      <c r="AF71" s="15">
        <f>SUM(ENERO:DICIEMBRE!AF71)</f>
        <v>0</v>
      </c>
      <c r="AG71" s="15">
        <f>SUM(ENERO:DICIEMBRE!AG71)</f>
        <v>0</v>
      </c>
      <c r="AH71" s="15">
        <f>SUM(ENERO:DICIEMBRE!AH71)</f>
        <v>0</v>
      </c>
      <c r="AI71" s="15">
        <f>SUM(ENERO:DICIEMBRE!AI71)</f>
        <v>0</v>
      </c>
      <c r="AJ71" s="15">
        <f>SUM(ENERO:DICIEMBRE!AJ71)</f>
        <v>0</v>
      </c>
      <c r="AK71" s="15">
        <f>SUM(ENERO:DICIEMBRE!AK71)</f>
        <v>0</v>
      </c>
      <c r="AL71" s="15">
        <f>SUM(ENERO:DICIEMBRE!AL71)</f>
        <v>0</v>
      </c>
      <c r="AM71" s="15">
        <f>SUM(ENERO:DICIEMBRE!AM71)</f>
        <v>0</v>
      </c>
      <c r="AN71" s="15">
        <f>SUM(ENERO:DICIEMBRE!AN71)</f>
        <v>0</v>
      </c>
      <c r="AO71" s="15">
        <f>SUM(ENERO:DICIEMBRE!AO71)</f>
        <v>0</v>
      </c>
      <c r="AP71" s="15">
        <f>SUM(ENERO:DICIEMBRE!AP71)</f>
        <v>0</v>
      </c>
      <c r="AQ71" s="15">
        <f>SUM(ENERO:DICIEMBRE!AQ71)</f>
        <v>0</v>
      </c>
      <c r="AR71" s="15">
        <f>SUM(ENERO:DICIEMBRE!AR71)</f>
        <v>0</v>
      </c>
      <c r="AS71" s="15">
        <f>SUM(ENERO:DICIEMBRE!AS71)</f>
        <v>0</v>
      </c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0.5" x14ac:dyDescent="0.25">
      <c r="A72" s="97" t="s">
        <v>116</v>
      </c>
      <c r="B72" s="14">
        <f t="shared" si="25"/>
        <v>0</v>
      </c>
      <c r="C72" s="15">
        <f>SUM(ENERO:DICIEMBRE!C72)</f>
        <v>0</v>
      </c>
      <c r="D72" s="15">
        <f>SUM(ENERO:DICIEMBRE!D72)</f>
        <v>0</v>
      </c>
      <c r="E72" s="15">
        <f>SUM(ENERO:DICIEMBRE!E72)</f>
        <v>0</v>
      </c>
      <c r="F72" s="15">
        <f>SUM(ENERO:DICIEMBRE!F72)</f>
        <v>0</v>
      </c>
      <c r="G72" s="15">
        <f>SUM(ENERO:DICIEMBRE!G72)</f>
        <v>0</v>
      </c>
      <c r="H72" s="15">
        <f>SUM(ENERO:DICIEMBRE!H72)</f>
        <v>0</v>
      </c>
      <c r="I72" s="15">
        <f>SUM(ENERO:DICIEMBRE!I72)</f>
        <v>0</v>
      </c>
      <c r="J72" s="15">
        <f>SUM(ENERO:DICIEMBRE!J72)</f>
        <v>0</v>
      </c>
      <c r="K72" s="15">
        <f>SUM(ENERO:DICIEMBRE!K72)</f>
        <v>0</v>
      </c>
      <c r="L72" s="15">
        <f>SUM(ENERO:DICIEMBRE!L72)</f>
        <v>0</v>
      </c>
      <c r="M72" s="15">
        <f>SUM(ENERO:DICIEMBRE!M72)</f>
        <v>0</v>
      </c>
      <c r="N72" s="15">
        <f>SUM(ENERO:DICIEMBRE!N72)</f>
        <v>0</v>
      </c>
      <c r="O72" s="15">
        <f>SUM(ENERO:DICIEMBRE!O72)</f>
        <v>0</v>
      </c>
      <c r="P72" s="15">
        <f>SUM(ENERO:DICIEMBRE!P72)</f>
        <v>0</v>
      </c>
      <c r="Q72" s="15">
        <f>SUM(ENERO:DICIEMBRE!Q72)</f>
        <v>0</v>
      </c>
      <c r="R72" s="15">
        <f>SUM(ENERO:DICIEMBRE!R72)</f>
        <v>0</v>
      </c>
      <c r="S72" s="15">
        <f>SUM(ENERO:DICIEMBRE!S72)</f>
        <v>0</v>
      </c>
      <c r="T72" s="15">
        <f>SUM(ENERO:DICIEMBRE!T72)</f>
        <v>0</v>
      </c>
      <c r="U72" s="15">
        <f>SUM(ENERO:DICIEMBRE!U72)</f>
        <v>0</v>
      </c>
      <c r="V72" s="15">
        <f>SUM(ENERO:DICIEMBRE!V72)</f>
        <v>0</v>
      </c>
      <c r="W72" s="15">
        <f>SUM(ENERO:DICIEMBRE!W72)</f>
        <v>0</v>
      </c>
      <c r="X72" s="15">
        <f>SUM(ENERO:DICIEMBRE!X72)</f>
        <v>0</v>
      </c>
      <c r="Y72" s="15">
        <f>SUM(ENERO:DICIEMBRE!Y72)</f>
        <v>0</v>
      </c>
      <c r="Z72" s="97">
        <f t="shared" si="26"/>
        <v>0</v>
      </c>
      <c r="AA72" s="15">
        <f>SUM(ENERO:DICIEMBRE!AA72)</f>
        <v>0</v>
      </c>
      <c r="AB72" s="15">
        <f>SUM(ENERO:DICIEMBRE!AB72)</f>
        <v>0</v>
      </c>
      <c r="AC72" s="15">
        <f>SUM(ENERO:DICIEMBRE!AC72)</f>
        <v>0</v>
      </c>
      <c r="AD72" s="15">
        <f>SUM(ENERO:DICIEMBRE!AD72)</f>
        <v>0</v>
      </c>
      <c r="AE72" s="97">
        <f t="shared" si="27"/>
        <v>0</v>
      </c>
      <c r="AF72" s="15">
        <f>SUM(ENERO:DICIEMBRE!AF72)</f>
        <v>0</v>
      </c>
      <c r="AG72" s="15">
        <f>SUM(ENERO:DICIEMBRE!AG72)</f>
        <v>0</v>
      </c>
      <c r="AH72" s="15">
        <f>SUM(ENERO:DICIEMBRE!AH72)</f>
        <v>0</v>
      </c>
      <c r="AI72" s="15">
        <f>SUM(ENERO:DICIEMBRE!AI72)</f>
        <v>0</v>
      </c>
      <c r="AJ72" s="15">
        <f>SUM(ENERO:DICIEMBRE!AJ72)</f>
        <v>0</v>
      </c>
      <c r="AK72" s="15">
        <f>SUM(ENERO:DICIEMBRE!AK72)</f>
        <v>0</v>
      </c>
      <c r="AL72" s="15">
        <f>SUM(ENERO:DICIEMBRE!AL72)</f>
        <v>0</v>
      </c>
      <c r="AM72" s="15">
        <f>SUM(ENERO:DICIEMBRE!AM72)</f>
        <v>0</v>
      </c>
      <c r="AN72" s="15">
        <f>SUM(ENERO:DICIEMBRE!AN72)</f>
        <v>0</v>
      </c>
      <c r="AO72" s="15">
        <f>SUM(ENERO:DICIEMBRE!AO72)</f>
        <v>0</v>
      </c>
      <c r="AP72" s="15">
        <f>SUM(ENERO:DICIEMBRE!AP72)</f>
        <v>0</v>
      </c>
      <c r="AQ72" s="15">
        <f>SUM(ENERO:DICIEMBRE!AQ72)</f>
        <v>0</v>
      </c>
      <c r="AR72" s="15">
        <f>SUM(ENERO:DICIEMBRE!AR72)</f>
        <v>0</v>
      </c>
      <c r="AS72" s="15">
        <f>SUM(ENERO:DICIEMBRE!AS72)</f>
        <v>0</v>
      </c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0.5" x14ac:dyDescent="0.25">
      <c r="A73" s="97" t="s">
        <v>117</v>
      </c>
      <c r="B73" s="14">
        <f t="shared" si="25"/>
        <v>0</v>
      </c>
      <c r="C73" s="15">
        <f>SUM(ENERO:DICIEMBRE!C73)</f>
        <v>0</v>
      </c>
      <c r="D73" s="15">
        <f>SUM(ENERO:DICIEMBRE!D73)</f>
        <v>0</v>
      </c>
      <c r="E73" s="15">
        <f>SUM(ENERO:DICIEMBRE!E73)</f>
        <v>0</v>
      </c>
      <c r="F73" s="15">
        <f>SUM(ENERO:DICIEMBRE!F73)</f>
        <v>0</v>
      </c>
      <c r="G73" s="15">
        <f>SUM(ENERO:DICIEMBRE!G73)</f>
        <v>0</v>
      </c>
      <c r="H73" s="15">
        <f>SUM(ENERO:DICIEMBRE!H73)</f>
        <v>0</v>
      </c>
      <c r="I73" s="15">
        <f>SUM(ENERO:DICIEMBRE!I73)</f>
        <v>0</v>
      </c>
      <c r="J73" s="15">
        <f>SUM(ENERO:DICIEMBRE!J73)</f>
        <v>0</v>
      </c>
      <c r="K73" s="15">
        <f>SUM(ENERO:DICIEMBRE!K73)</f>
        <v>0</v>
      </c>
      <c r="L73" s="15">
        <f>SUM(ENERO:DICIEMBRE!L73)</f>
        <v>0</v>
      </c>
      <c r="M73" s="15">
        <f>SUM(ENERO:DICIEMBRE!M73)</f>
        <v>0</v>
      </c>
      <c r="N73" s="15">
        <f>SUM(ENERO:DICIEMBRE!N73)</f>
        <v>0</v>
      </c>
      <c r="O73" s="15">
        <f>SUM(ENERO:DICIEMBRE!O73)</f>
        <v>0</v>
      </c>
      <c r="P73" s="15">
        <f>SUM(ENERO:DICIEMBRE!P73)</f>
        <v>0</v>
      </c>
      <c r="Q73" s="15">
        <f>SUM(ENERO:DICIEMBRE!Q73)</f>
        <v>0</v>
      </c>
      <c r="R73" s="15">
        <f>SUM(ENERO:DICIEMBRE!R73)</f>
        <v>0</v>
      </c>
      <c r="S73" s="15">
        <f>SUM(ENERO:DICIEMBRE!S73)</f>
        <v>0</v>
      </c>
      <c r="T73" s="15">
        <f>SUM(ENERO:DICIEMBRE!T73)</f>
        <v>0</v>
      </c>
      <c r="U73" s="15">
        <f>SUM(ENERO:DICIEMBRE!U73)</f>
        <v>0</v>
      </c>
      <c r="V73" s="15">
        <f>SUM(ENERO:DICIEMBRE!V73)</f>
        <v>0</v>
      </c>
      <c r="W73" s="15">
        <f>SUM(ENERO:DICIEMBRE!W73)</f>
        <v>0</v>
      </c>
      <c r="X73" s="15">
        <f>SUM(ENERO:DICIEMBRE!X73)</f>
        <v>0</v>
      </c>
      <c r="Y73" s="15">
        <f>SUM(ENERO:DICIEMBRE!Y73)</f>
        <v>0</v>
      </c>
      <c r="Z73" s="97">
        <f t="shared" si="26"/>
        <v>0</v>
      </c>
      <c r="AA73" s="15">
        <f>SUM(ENERO:DICIEMBRE!AA73)</f>
        <v>0</v>
      </c>
      <c r="AB73" s="15">
        <f>SUM(ENERO:DICIEMBRE!AB73)</f>
        <v>0</v>
      </c>
      <c r="AC73" s="15">
        <f>SUM(ENERO:DICIEMBRE!AC73)</f>
        <v>0</v>
      </c>
      <c r="AD73" s="15">
        <f>SUM(ENERO:DICIEMBRE!AD73)</f>
        <v>0</v>
      </c>
      <c r="AE73" s="97">
        <f t="shared" si="27"/>
        <v>0</v>
      </c>
      <c r="AF73" s="15">
        <f>SUM(ENERO:DICIEMBRE!AF73)</f>
        <v>0</v>
      </c>
      <c r="AG73" s="15">
        <f>SUM(ENERO:DICIEMBRE!AG73)</f>
        <v>0</v>
      </c>
      <c r="AH73" s="15">
        <f>SUM(ENERO:DICIEMBRE!AH73)</f>
        <v>0</v>
      </c>
      <c r="AI73" s="15">
        <f>SUM(ENERO:DICIEMBRE!AI73)</f>
        <v>0</v>
      </c>
      <c r="AJ73" s="15">
        <f>SUM(ENERO:DICIEMBRE!AJ73)</f>
        <v>0</v>
      </c>
      <c r="AK73" s="15">
        <f>SUM(ENERO:DICIEMBRE!AK73)</f>
        <v>0</v>
      </c>
      <c r="AL73" s="15">
        <f>SUM(ENERO:DICIEMBRE!AL73)</f>
        <v>0</v>
      </c>
      <c r="AM73" s="15">
        <f>SUM(ENERO:DICIEMBRE!AM73)</f>
        <v>0</v>
      </c>
      <c r="AN73" s="15">
        <f>SUM(ENERO:DICIEMBRE!AN73)</f>
        <v>0</v>
      </c>
      <c r="AO73" s="15">
        <f>SUM(ENERO:DICIEMBRE!AO73)</f>
        <v>0</v>
      </c>
      <c r="AP73" s="15">
        <f>SUM(ENERO:DICIEMBRE!AP73)</f>
        <v>0</v>
      </c>
      <c r="AQ73" s="15">
        <f>SUM(ENERO:DICIEMBRE!AQ73)</f>
        <v>0</v>
      </c>
      <c r="AR73" s="15">
        <f>SUM(ENERO:DICIEMBRE!AR73)</f>
        <v>0</v>
      </c>
      <c r="AS73" s="15">
        <f>SUM(ENERO:DICIEMBRE!AS73)</f>
        <v>0</v>
      </c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0.5" x14ac:dyDescent="0.25">
      <c r="A74" s="97" t="s">
        <v>118</v>
      </c>
      <c r="B74" s="14">
        <f t="shared" si="25"/>
        <v>0</v>
      </c>
      <c r="C74" s="15">
        <f>SUM(ENERO:DICIEMBRE!C74)</f>
        <v>0</v>
      </c>
      <c r="D74" s="15">
        <f>SUM(ENERO:DICIEMBRE!D74)</f>
        <v>0</v>
      </c>
      <c r="E74" s="15">
        <f>SUM(ENERO:DICIEMBRE!E74)</f>
        <v>0</v>
      </c>
      <c r="F74" s="15">
        <f>SUM(ENERO:DICIEMBRE!F74)</f>
        <v>0</v>
      </c>
      <c r="G74" s="15">
        <f>SUM(ENERO:DICIEMBRE!G74)</f>
        <v>0</v>
      </c>
      <c r="H74" s="15">
        <f>SUM(ENERO:DICIEMBRE!H74)</f>
        <v>0</v>
      </c>
      <c r="I74" s="15">
        <f>SUM(ENERO:DICIEMBRE!I74)</f>
        <v>0</v>
      </c>
      <c r="J74" s="15">
        <f>SUM(ENERO:DICIEMBRE!J74)</f>
        <v>0</v>
      </c>
      <c r="K74" s="15">
        <f>SUM(ENERO:DICIEMBRE!K74)</f>
        <v>0</v>
      </c>
      <c r="L74" s="15">
        <f>SUM(ENERO:DICIEMBRE!L74)</f>
        <v>0</v>
      </c>
      <c r="M74" s="15">
        <f>SUM(ENERO:DICIEMBRE!M74)</f>
        <v>0</v>
      </c>
      <c r="N74" s="15">
        <f>SUM(ENERO:DICIEMBRE!N74)</f>
        <v>0</v>
      </c>
      <c r="O74" s="15">
        <f>SUM(ENERO:DICIEMBRE!O74)</f>
        <v>0</v>
      </c>
      <c r="P74" s="15">
        <f>SUM(ENERO:DICIEMBRE!P74)</f>
        <v>0</v>
      </c>
      <c r="Q74" s="15">
        <f>SUM(ENERO:DICIEMBRE!Q74)</f>
        <v>0</v>
      </c>
      <c r="R74" s="15">
        <f>SUM(ENERO:DICIEMBRE!R74)</f>
        <v>0</v>
      </c>
      <c r="S74" s="15">
        <f>SUM(ENERO:DICIEMBRE!S74)</f>
        <v>0</v>
      </c>
      <c r="T74" s="15">
        <f>SUM(ENERO:DICIEMBRE!T74)</f>
        <v>0</v>
      </c>
      <c r="U74" s="15">
        <f>SUM(ENERO:DICIEMBRE!U74)</f>
        <v>0</v>
      </c>
      <c r="V74" s="15">
        <f>SUM(ENERO:DICIEMBRE!V74)</f>
        <v>0</v>
      </c>
      <c r="W74" s="15">
        <f>SUM(ENERO:DICIEMBRE!W74)</f>
        <v>0</v>
      </c>
      <c r="X74" s="15">
        <f>SUM(ENERO:DICIEMBRE!X74)</f>
        <v>0</v>
      </c>
      <c r="Y74" s="15">
        <f>SUM(ENERO:DICIEMBRE!Y74)</f>
        <v>0</v>
      </c>
      <c r="Z74" s="97">
        <f t="shared" si="26"/>
        <v>0</v>
      </c>
      <c r="AA74" s="15">
        <f>SUM(ENERO:DICIEMBRE!AA74)</f>
        <v>0</v>
      </c>
      <c r="AB74" s="15">
        <f>SUM(ENERO:DICIEMBRE!AB74)</f>
        <v>0</v>
      </c>
      <c r="AC74" s="15">
        <f>SUM(ENERO:DICIEMBRE!AC74)</f>
        <v>0</v>
      </c>
      <c r="AD74" s="15">
        <f>SUM(ENERO:DICIEMBRE!AD74)</f>
        <v>0</v>
      </c>
      <c r="AE74" s="97">
        <f t="shared" si="27"/>
        <v>0</v>
      </c>
      <c r="AF74" s="15">
        <f>SUM(ENERO:DICIEMBRE!AF74)</f>
        <v>0</v>
      </c>
      <c r="AG74" s="15">
        <f>SUM(ENERO:DICIEMBRE!AG74)</f>
        <v>0</v>
      </c>
      <c r="AH74" s="15">
        <f>SUM(ENERO:DICIEMBRE!AH74)</f>
        <v>0</v>
      </c>
      <c r="AI74" s="15">
        <f>SUM(ENERO:DICIEMBRE!AI74)</f>
        <v>0</v>
      </c>
      <c r="AJ74" s="15">
        <f>SUM(ENERO:DICIEMBRE!AJ74)</f>
        <v>0</v>
      </c>
      <c r="AK74" s="15">
        <f>SUM(ENERO:DICIEMBRE!AK74)</f>
        <v>0</v>
      </c>
      <c r="AL74" s="15">
        <f>SUM(ENERO:DICIEMBRE!AL74)</f>
        <v>0</v>
      </c>
      <c r="AM74" s="15">
        <f>SUM(ENERO:DICIEMBRE!AM74)</f>
        <v>0</v>
      </c>
      <c r="AN74" s="15">
        <f>SUM(ENERO:DICIEMBRE!AN74)</f>
        <v>0</v>
      </c>
      <c r="AO74" s="15">
        <f>SUM(ENERO:DICIEMBRE!AO74)</f>
        <v>0</v>
      </c>
      <c r="AP74" s="15">
        <f>SUM(ENERO:DICIEMBRE!AP74)</f>
        <v>0</v>
      </c>
      <c r="AQ74" s="15">
        <f>SUM(ENERO:DICIEMBRE!AQ74)</f>
        <v>0</v>
      </c>
      <c r="AR74" s="15">
        <f>SUM(ENERO:DICIEMBRE!AR74)</f>
        <v>0</v>
      </c>
      <c r="AS74" s="15">
        <f>SUM(ENERO:DICIEMBRE!AS74)</f>
        <v>0</v>
      </c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0.5" x14ac:dyDescent="0.25">
      <c r="A75" s="97" t="s">
        <v>119</v>
      </c>
      <c r="B75" s="14">
        <f t="shared" si="25"/>
        <v>0</v>
      </c>
      <c r="C75" s="15">
        <f>SUM(ENERO:DICIEMBRE!C75)</f>
        <v>0</v>
      </c>
      <c r="D75" s="15">
        <f>SUM(ENERO:DICIEMBRE!D75)</f>
        <v>0</v>
      </c>
      <c r="E75" s="15">
        <f>SUM(ENERO:DICIEMBRE!E75)</f>
        <v>0</v>
      </c>
      <c r="F75" s="15">
        <f>SUM(ENERO:DICIEMBRE!F75)</f>
        <v>0</v>
      </c>
      <c r="G75" s="15">
        <f>SUM(ENERO:DICIEMBRE!G75)</f>
        <v>0</v>
      </c>
      <c r="H75" s="15">
        <f>SUM(ENERO:DICIEMBRE!H75)</f>
        <v>0</v>
      </c>
      <c r="I75" s="15">
        <f>SUM(ENERO:DICIEMBRE!I75)</f>
        <v>0</v>
      </c>
      <c r="J75" s="15">
        <f>SUM(ENERO:DICIEMBRE!J75)</f>
        <v>0</v>
      </c>
      <c r="K75" s="15">
        <f>SUM(ENERO:DICIEMBRE!K75)</f>
        <v>0</v>
      </c>
      <c r="L75" s="15">
        <f>SUM(ENERO:DICIEMBRE!L75)</f>
        <v>0</v>
      </c>
      <c r="M75" s="15">
        <f>SUM(ENERO:DICIEMBRE!M75)</f>
        <v>0</v>
      </c>
      <c r="N75" s="15">
        <f>SUM(ENERO:DICIEMBRE!N75)</f>
        <v>0</v>
      </c>
      <c r="O75" s="15">
        <f>SUM(ENERO:DICIEMBRE!O75)</f>
        <v>0</v>
      </c>
      <c r="P75" s="15">
        <f>SUM(ENERO:DICIEMBRE!P75)</f>
        <v>0</v>
      </c>
      <c r="Q75" s="15">
        <f>SUM(ENERO:DICIEMBRE!Q75)</f>
        <v>0</v>
      </c>
      <c r="R75" s="15">
        <f>SUM(ENERO:DICIEMBRE!R75)</f>
        <v>0</v>
      </c>
      <c r="S75" s="15">
        <f>SUM(ENERO:DICIEMBRE!S75)</f>
        <v>0</v>
      </c>
      <c r="T75" s="15">
        <f>SUM(ENERO:DICIEMBRE!T75)</f>
        <v>0</v>
      </c>
      <c r="U75" s="15">
        <f>SUM(ENERO:DICIEMBRE!U75)</f>
        <v>0</v>
      </c>
      <c r="V75" s="15">
        <f>SUM(ENERO:DICIEMBRE!V75)</f>
        <v>0</v>
      </c>
      <c r="W75" s="15">
        <f>SUM(ENERO:DICIEMBRE!W75)</f>
        <v>0</v>
      </c>
      <c r="X75" s="15">
        <f>SUM(ENERO:DICIEMBRE!X75)</f>
        <v>0</v>
      </c>
      <c r="Y75" s="15">
        <f>SUM(ENERO:DICIEMBRE!Y75)</f>
        <v>0</v>
      </c>
      <c r="Z75" s="97">
        <f t="shared" si="26"/>
        <v>0</v>
      </c>
      <c r="AA75" s="15">
        <f>SUM(ENERO:DICIEMBRE!AA75)</f>
        <v>0</v>
      </c>
      <c r="AB75" s="15">
        <f>SUM(ENERO:DICIEMBRE!AB75)</f>
        <v>0</v>
      </c>
      <c r="AC75" s="15">
        <f>SUM(ENERO:DICIEMBRE!AC75)</f>
        <v>0</v>
      </c>
      <c r="AD75" s="15">
        <f>SUM(ENERO:DICIEMBRE!AD75)</f>
        <v>0</v>
      </c>
      <c r="AE75" s="97">
        <f t="shared" si="27"/>
        <v>0</v>
      </c>
      <c r="AF75" s="15">
        <f>SUM(ENERO:DICIEMBRE!AF75)</f>
        <v>0</v>
      </c>
      <c r="AG75" s="15">
        <f>SUM(ENERO:DICIEMBRE!AG75)</f>
        <v>0</v>
      </c>
      <c r="AH75" s="15">
        <f>SUM(ENERO:DICIEMBRE!AH75)</f>
        <v>0</v>
      </c>
      <c r="AI75" s="15">
        <f>SUM(ENERO:DICIEMBRE!AI75)</f>
        <v>0</v>
      </c>
      <c r="AJ75" s="15">
        <f>SUM(ENERO:DICIEMBRE!AJ75)</f>
        <v>0</v>
      </c>
      <c r="AK75" s="15">
        <f>SUM(ENERO:DICIEMBRE!AK75)</f>
        <v>0</v>
      </c>
      <c r="AL75" s="15">
        <f>SUM(ENERO:DICIEMBRE!AL75)</f>
        <v>0</v>
      </c>
      <c r="AM75" s="15">
        <f>SUM(ENERO:DICIEMBRE!AM75)</f>
        <v>0</v>
      </c>
      <c r="AN75" s="15">
        <f>SUM(ENERO:DICIEMBRE!AN75)</f>
        <v>0</v>
      </c>
      <c r="AO75" s="15">
        <f>SUM(ENERO:DICIEMBRE!AO75)</f>
        <v>0</v>
      </c>
      <c r="AP75" s="15">
        <f>SUM(ENERO:DICIEMBRE!AP75)</f>
        <v>0</v>
      </c>
      <c r="AQ75" s="15">
        <f>SUM(ENERO:DICIEMBRE!AQ75)</f>
        <v>0</v>
      </c>
      <c r="AR75" s="15">
        <f>SUM(ENERO:DICIEMBRE!AR75)</f>
        <v>0</v>
      </c>
      <c r="AS75" s="15">
        <f>SUM(ENERO:DICIEMBRE!AS75)</f>
        <v>0</v>
      </c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0.5" x14ac:dyDescent="0.25">
      <c r="A76" s="97" t="s">
        <v>120</v>
      </c>
      <c r="B76" s="14">
        <f t="shared" si="25"/>
        <v>0</v>
      </c>
      <c r="C76" s="15">
        <f>SUM(ENERO:DICIEMBRE!C76)</f>
        <v>0</v>
      </c>
      <c r="D76" s="15">
        <f>SUM(ENERO:DICIEMBRE!D76)</f>
        <v>0</v>
      </c>
      <c r="E76" s="15">
        <f>SUM(ENERO:DICIEMBRE!E76)</f>
        <v>0</v>
      </c>
      <c r="F76" s="15">
        <f>SUM(ENERO:DICIEMBRE!F76)</f>
        <v>0</v>
      </c>
      <c r="G76" s="15">
        <f>SUM(ENERO:DICIEMBRE!G76)</f>
        <v>0</v>
      </c>
      <c r="H76" s="15">
        <f>SUM(ENERO:DICIEMBRE!H76)</f>
        <v>0</v>
      </c>
      <c r="I76" s="15">
        <f>SUM(ENERO:DICIEMBRE!I76)</f>
        <v>0</v>
      </c>
      <c r="J76" s="15">
        <f>SUM(ENERO:DICIEMBRE!J76)</f>
        <v>0</v>
      </c>
      <c r="K76" s="15">
        <f>SUM(ENERO:DICIEMBRE!K76)</f>
        <v>0</v>
      </c>
      <c r="L76" s="15">
        <f>SUM(ENERO:DICIEMBRE!L76)</f>
        <v>0</v>
      </c>
      <c r="M76" s="15">
        <f>SUM(ENERO:DICIEMBRE!M76)</f>
        <v>0</v>
      </c>
      <c r="N76" s="15">
        <f>SUM(ENERO:DICIEMBRE!N76)</f>
        <v>0</v>
      </c>
      <c r="O76" s="15">
        <f>SUM(ENERO:DICIEMBRE!O76)</f>
        <v>0</v>
      </c>
      <c r="P76" s="15">
        <f>SUM(ENERO:DICIEMBRE!P76)</f>
        <v>0</v>
      </c>
      <c r="Q76" s="15">
        <f>SUM(ENERO:DICIEMBRE!Q76)</f>
        <v>0</v>
      </c>
      <c r="R76" s="15">
        <f>SUM(ENERO:DICIEMBRE!R76)</f>
        <v>0</v>
      </c>
      <c r="S76" s="15">
        <f>SUM(ENERO:DICIEMBRE!S76)</f>
        <v>0</v>
      </c>
      <c r="T76" s="15">
        <f>SUM(ENERO:DICIEMBRE!T76)</f>
        <v>0</v>
      </c>
      <c r="U76" s="15">
        <f>SUM(ENERO:DICIEMBRE!U76)</f>
        <v>0</v>
      </c>
      <c r="V76" s="15">
        <f>SUM(ENERO:DICIEMBRE!V76)</f>
        <v>0</v>
      </c>
      <c r="W76" s="15">
        <f>SUM(ENERO:DICIEMBRE!W76)</f>
        <v>0</v>
      </c>
      <c r="X76" s="15">
        <f>SUM(ENERO:DICIEMBRE!X76)</f>
        <v>0</v>
      </c>
      <c r="Y76" s="15">
        <f>SUM(ENERO:DICIEMBRE!Y76)</f>
        <v>0</v>
      </c>
      <c r="Z76" s="97">
        <f t="shared" si="26"/>
        <v>0</v>
      </c>
      <c r="AA76" s="15">
        <f>SUM(ENERO:DICIEMBRE!AA76)</f>
        <v>0</v>
      </c>
      <c r="AB76" s="15">
        <f>SUM(ENERO:DICIEMBRE!AB76)</f>
        <v>0</v>
      </c>
      <c r="AC76" s="15">
        <f>SUM(ENERO:DICIEMBRE!AC76)</f>
        <v>0</v>
      </c>
      <c r="AD76" s="15">
        <f>SUM(ENERO:DICIEMBRE!AD76)</f>
        <v>0</v>
      </c>
      <c r="AE76" s="97">
        <f t="shared" si="27"/>
        <v>0</v>
      </c>
      <c r="AF76" s="15">
        <f>SUM(ENERO:DICIEMBRE!AF76)</f>
        <v>0</v>
      </c>
      <c r="AG76" s="15">
        <f>SUM(ENERO:DICIEMBRE!AG76)</f>
        <v>0</v>
      </c>
      <c r="AH76" s="15">
        <f>SUM(ENERO:DICIEMBRE!AH76)</f>
        <v>0</v>
      </c>
      <c r="AI76" s="15">
        <f>SUM(ENERO:DICIEMBRE!AI76)</f>
        <v>0</v>
      </c>
      <c r="AJ76" s="15">
        <f>SUM(ENERO:DICIEMBRE!AJ76)</f>
        <v>0</v>
      </c>
      <c r="AK76" s="15">
        <f>SUM(ENERO:DICIEMBRE!AK76)</f>
        <v>0</v>
      </c>
      <c r="AL76" s="15">
        <f>SUM(ENERO:DICIEMBRE!AL76)</f>
        <v>0</v>
      </c>
      <c r="AM76" s="15">
        <f>SUM(ENERO:DICIEMBRE!AM76)</f>
        <v>0</v>
      </c>
      <c r="AN76" s="15">
        <f>SUM(ENERO:DICIEMBRE!AN76)</f>
        <v>0</v>
      </c>
      <c r="AO76" s="15">
        <f>SUM(ENERO:DICIEMBRE!AO76)</f>
        <v>0</v>
      </c>
      <c r="AP76" s="15">
        <f>SUM(ENERO:DICIEMBRE!AP76)</f>
        <v>0</v>
      </c>
      <c r="AQ76" s="15">
        <f>SUM(ENERO:DICIEMBRE!AQ76)</f>
        <v>0</v>
      </c>
      <c r="AR76" s="15">
        <f>SUM(ENERO:DICIEMBRE!AR76)</f>
        <v>0</v>
      </c>
      <c r="AS76" s="15">
        <f>SUM(ENERO:DICIEMBRE!AS76)</f>
        <v>0</v>
      </c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0.5" x14ac:dyDescent="0.25">
      <c r="A77" s="94" t="s">
        <v>121</v>
      </c>
      <c r="B77" s="14">
        <f t="shared" si="25"/>
        <v>10</v>
      </c>
      <c r="C77" s="15">
        <f>SUM(ENERO:DICIEMBRE!C77)</f>
        <v>0</v>
      </c>
      <c r="D77" s="15">
        <f>SUM(ENERO:DICIEMBRE!D77)</f>
        <v>0</v>
      </c>
      <c r="E77" s="15">
        <f>SUM(ENERO:DICIEMBRE!E77)</f>
        <v>0</v>
      </c>
      <c r="F77" s="15">
        <f>SUM(ENERO:DICIEMBRE!F77)</f>
        <v>0</v>
      </c>
      <c r="G77" s="15">
        <f>SUM(ENERO:DICIEMBRE!G77)</f>
        <v>0</v>
      </c>
      <c r="H77" s="15">
        <f>SUM(ENERO:DICIEMBRE!H77)</f>
        <v>0</v>
      </c>
      <c r="I77" s="15">
        <f>SUM(ENERO:DICIEMBRE!I77)</f>
        <v>0</v>
      </c>
      <c r="J77" s="15">
        <f>SUM(ENERO:DICIEMBRE!J77)</f>
        <v>0</v>
      </c>
      <c r="K77" s="15">
        <f>SUM(ENERO:DICIEMBRE!K77)</f>
        <v>0</v>
      </c>
      <c r="L77" s="15">
        <f>SUM(ENERO:DICIEMBRE!L77)</f>
        <v>1</v>
      </c>
      <c r="M77" s="15">
        <f>SUM(ENERO:DICIEMBRE!M77)</f>
        <v>0</v>
      </c>
      <c r="N77" s="15">
        <f>SUM(ENERO:DICIEMBRE!N77)</f>
        <v>0</v>
      </c>
      <c r="O77" s="15">
        <f>SUM(ENERO:DICIEMBRE!O77)</f>
        <v>3</v>
      </c>
      <c r="P77" s="15">
        <f>SUM(ENERO:DICIEMBRE!P77)</f>
        <v>0</v>
      </c>
      <c r="Q77" s="15">
        <f>SUM(ENERO:DICIEMBRE!Q77)</f>
        <v>2</v>
      </c>
      <c r="R77" s="15">
        <f>SUM(ENERO:DICIEMBRE!R77)</f>
        <v>0</v>
      </c>
      <c r="S77" s="15">
        <f>SUM(ENERO:DICIEMBRE!S77)</f>
        <v>4</v>
      </c>
      <c r="T77" s="15">
        <f>SUM(ENERO:DICIEMBRE!T77)</f>
        <v>5</v>
      </c>
      <c r="U77" s="15">
        <f>SUM(ENERO:DICIEMBRE!U77)</f>
        <v>5</v>
      </c>
      <c r="V77" s="15">
        <f>SUM(ENERO:DICIEMBRE!V77)</f>
        <v>0</v>
      </c>
      <c r="W77" s="15">
        <f>SUM(ENERO:DICIEMBRE!W77)</f>
        <v>1</v>
      </c>
      <c r="X77" s="15">
        <f>SUM(ENERO:DICIEMBRE!X77)</f>
        <v>0</v>
      </c>
      <c r="Y77" s="15">
        <f>SUM(ENERO:DICIEMBRE!Y77)</f>
        <v>0</v>
      </c>
      <c r="Z77" s="97">
        <f t="shared" si="26"/>
        <v>0</v>
      </c>
      <c r="AA77" s="15">
        <f>SUM(ENERO:DICIEMBRE!AA77)</f>
        <v>0</v>
      </c>
      <c r="AB77" s="15">
        <f>SUM(ENERO:DICIEMBRE!AB77)</f>
        <v>0</v>
      </c>
      <c r="AC77" s="15">
        <f>SUM(ENERO:DICIEMBRE!AC77)</f>
        <v>0</v>
      </c>
      <c r="AD77" s="15">
        <f>SUM(ENERO:DICIEMBRE!AD77)</f>
        <v>0</v>
      </c>
      <c r="AE77" s="97">
        <f t="shared" si="27"/>
        <v>0</v>
      </c>
      <c r="AF77" s="15">
        <f>SUM(ENERO:DICIEMBRE!AF77)</f>
        <v>0</v>
      </c>
      <c r="AG77" s="15">
        <f>SUM(ENERO:DICIEMBRE!AG77)</f>
        <v>0</v>
      </c>
      <c r="AH77" s="15">
        <f>SUM(ENERO:DICIEMBRE!AH77)</f>
        <v>0</v>
      </c>
      <c r="AI77" s="15">
        <f>SUM(ENERO:DICIEMBRE!AI77)</f>
        <v>0</v>
      </c>
      <c r="AJ77" s="15">
        <f>SUM(ENERO:DICIEMBRE!AJ77)</f>
        <v>0</v>
      </c>
      <c r="AK77" s="15">
        <f>SUM(ENERO:DICIEMBRE!AK77)</f>
        <v>0</v>
      </c>
      <c r="AL77" s="15">
        <f>SUM(ENERO:DICIEMBRE!AL77)</f>
        <v>10</v>
      </c>
      <c r="AM77" s="15">
        <f>SUM(ENERO:DICIEMBRE!AM77)</f>
        <v>10</v>
      </c>
      <c r="AN77" s="15">
        <f>SUM(ENERO:DICIEMBRE!AN77)</f>
        <v>0</v>
      </c>
      <c r="AO77" s="15">
        <f>SUM(ENERO:DICIEMBRE!AO77)</f>
        <v>0</v>
      </c>
      <c r="AP77" s="15">
        <f>SUM(ENERO:DICIEMBRE!AP77)</f>
        <v>0</v>
      </c>
      <c r="AQ77" s="15">
        <f>SUM(ENERO:DICIEMBRE!AQ77)</f>
        <v>0</v>
      </c>
      <c r="AR77" s="15">
        <f>SUM(ENERO:DICIEMBRE!AR77)</f>
        <v>0</v>
      </c>
      <c r="AS77" s="15">
        <f>SUM(ENERO:DICIEMBRE!AS77)</f>
        <v>0</v>
      </c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0.5" x14ac:dyDescent="0.15">
      <c r="A78" s="113" t="s">
        <v>122</v>
      </c>
      <c r="B78" s="14">
        <f t="shared" si="25"/>
        <v>17</v>
      </c>
      <c r="C78" s="15">
        <f>SUM(ENERO:DICIEMBRE!C78)</f>
        <v>0</v>
      </c>
      <c r="D78" s="15">
        <f>SUM(ENERO:DICIEMBRE!D78)</f>
        <v>0</v>
      </c>
      <c r="E78" s="15">
        <f>SUM(ENERO:DICIEMBRE!E78)</f>
        <v>0</v>
      </c>
      <c r="F78" s="15">
        <f>SUM(ENERO:DICIEMBRE!F78)</f>
        <v>0</v>
      </c>
      <c r="G78" s="15">
        <f>SUM(ENERO:DICIEMBRE!G78)</f>
        <v>1</v>
      </c>
      <c r="H78" s="15">
        <f>SUM(ENERO:DICIEMBRE!H78)</f>
        <v>6</v>
      </c>
      <c r="I78" s="15">
        <f>SUM(ENERO:DICIEMBRE!I78)</f>
        <v>1</v>
      </c>
      <c r="J78" s="15">
        <f>SUM(ENERO:DICIEMBRE!J78)</f>
        <v>4</v>
      </c>
      <c r="K78" s="15">
        <f>SUM(ENERO:DICIEMBRE!K78)</f>
        <v>1</v>
      </c>
      <c r="L78" s="15">
        <f>SUM(ENERO:DICIEMBRE!L78)</f>
        <v>1</v>
      </c>
      <c r="M78" s="15">
        <f>SUM(ENERO:DICIEMBRE!M78)</f>
        <v>2</v>
      </c>
      <c r="N78" s="15">
        <f>SUM(ENERO:DICIEMBRE!N78)</f>
        <v>1</v>
      </c>
      <c r="O78" s="15">
        <f>SUM(ENERO:DICIEMBRE!O78)</f>
        <v>0</v>
      </c>
      <c r="P78" s="15">
        <f>SUM(ENERO:DICIEMBRE!P78)</f>
        <v>0</v>
      </c>
      <c r="Q78" s="15">
        <f>SUM(ENERO:DICIEMBRE!Q78)</f>
        <v>0</v>
      </c>
      <c r="R78" s="15">
        <f>SUM(ENERO:DICIEMBRE!R78)</f>
        <v>0</v>
      </c>
      <c r="S78" s="15">
        <f>SUM(ENERO:DICIEMBRE!S78)</f>
        <v>0</v>
      </c>
      <c r="T78" s="15">
        <f>SUM(ENERO:DICIEMBRE!T78)</f>
        <v>0</v>
      </c>
      <c r="U78" s="15">
        <f>SUM(ENERO:DICIEMBRE!U78)</f>
        <v>17</v>
      </c>
      <c r="V78" s="15">
        <f>SUM(ENERO:DICIEMBRE!V78)</f>
        <v>0</v>
      </c>
      <c r="W78" s="15">
        <f>SUM(ENERO:DICIEMBRE!W78)</f>
        <v>0</v>
      </c>
      <c r="X78" s="15">
        <f>SUM(ENERO:DICIEMBRE!X78)</f>
        <v>0</v>
      </c>
      <c r="Y78" s="15">
        <f>SUM(ENERO:DICIEMBRE!Y78)</f>
        <v>0</v>
      </c>
      <c r="Z78" s="97">
        <f t="shared" si="26"/>
        <v>0</v>
      </c>
      <c r="AA78" s="15">
        <f>SUM(ENERO:DICIEMBRE!AA78)</f>
        <v>0</v>
      </c>
      <c r="AB78" s="15">
        <f>SUM(ENERO:DICIEMBRE!AB78)</f>
        <v>0</v>
      </c>
      <c r="AC78" s="15">
        <f>SUM(ENERO:DICIEMBRE!AC78)</f>
        <v>0</v>
      </c>
      <c r="AD78" s="15">
        <f>SUM(ENERO:DICIEMBRE!AD78)</f>
        <v>0</v>
      </c>
      <c r="AE78" s="97">
        <f t="shared" si="27"/>
        <v>0</v>
      </c>
      <c r="AF78" s="15">
        <f>SUM(ENERO:DICIEMBRE!AF78)</f>
        <v>0</v>
      </c>
      <c r="AG78" s="15">
        <f>SUM(ENERO:DICIEMBRE!AG78)</f>
        <v>0</v>
      </c>
      <c r="AH78" s="15">
        <f>SUM(ENERO:DICIEMBRE!AH78)</f>
        <v>0</v>
      </c>
      <c r="AI78" s="15">
        <f>SUM(ENERO:DICIEMBRE!AI78)</f>
        <v>0</v>
      </c>
      <c r="AJ78" s="15">
        <f>SUM(ENERO:DICIEMBRE!AJ78)</f>
        <v>8</v>
      </c>
      <c r="AK78" s="15">
        <f>SUM(ENERO:DICIEMBRE!AK78)</f>
        <v>0</v>
      </c>
      <c r="AL78" s="15">
        <f>SUM(ENERO:DICIEMBRE!AL78)</f>
        <v>9</v>
      </c>
      <c r="AM78" s="15">
        <f>SUM(ENERO:DICIEMBRE!AM78)</f>
        <v>1</v>
      </c>
      <c r="AN78" s="15">
        <f>SUM(ENERO:DICIEMBRE!AN78)</f>
        <v>0</v>
      </c>
      <c r="AO78" s="15">
        <f>SUM(ENERO:DICIEMBRE!AO78)</f>
        <v>0</v>
      </c>
      <c r="AP78" s="15">
        <f>SUM(ENERO:DICIEMBRE!AP78)</f>
        <v>0</v>
      </c>
      <c r="AQ78" s="15">
        <f>SUM(ENERO:DICIEMBRE!AQ78)</f>
        <v>0</v>
      </c>
      <c r="AR78" s="15">
        <f>SUM(ENERO:DICIEMBRE!AR78)</f>
        <v>0</v>
      </c>
      <c r="AS78" s="15">
        <f>SUM(ENERO:DICIEMBRE!AS78)</f>
        <v>0</v>
      </c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0.5" x14ac:dyDescent="0.15">
      <c r="A79" s="113" t="s">
        <v>123</v>
      </c>
      <c r="B79" s="14">
        <f t="shared" si="25"/>
        <v>0</v>
      </c>
      <c r="C79" s="15">
        <f>SUM(ENERO:DICIEMBRE!C79)</f>
        <v>0</v>
      </c>
      <c r="D79" s="15">
        <f>SUM(ENERO:DICIEMBRE!D79)</f>
        <v>0</v>
      </c>
      <c r="E79" s="15">
        <f>SUM(ENERO:DICIEMBRE!E79)</f>
        <v>0</v>
      </c>
      <c r="F79" s="15">
        <f>SUM(ENERO:DICIEMBRE!F79)</f>
        <v>0</v>
      </c>
      <c r="G79" s="15">
        <f>SUM(ENERO:DICIEMBRE!G79)</f>
        <v>0</v>
      </c>
      <c r="H79" s="15">
        <f>SUM(ENERO:DICIEMBRE!H79)</f>
        <v>0</v>
      </c>
      <c r="I79" s="15">
        <f>SUM(ENERO:DICIEMBRE!I79)</f>
        <v>0</v>
      </c>
      <c r="J79" s="15">
        <f>SUM(ENERO:DICIEMBRE!J79)</f>
        <v>0</v>
      </c>
      <c r="K79" s="15">
        <f>SUM(ENERO:DICIEMBRE!K79)</f>
        <v>0</v>
      </c>
      <c r="L79" s="15">
        <f>SUM(ENERO:DICIEMBRE!L79)</f>
        <v>0</v>
      </c>
      <c r="M79" s="15">
        <f>SUM(ENERO:DICIEMBRE!M79)</f>
        <v>0</v>
      </c>
      <c r="N79" s="15">
        <f>SUM(ENERO:DICIEMBRE!N79)</f>
        <v>0</v>
      </c>
      <c r="O79" s="15">
        <f>SUM(ENERO:DICIEMBRE!O79)</f>
        <v>0</v>
      </c>
      <c r="P79" s="15">
        <f>SUM(ENERO:DICIEMBRE!P79)</f>
        <v>0</v>
      </c>
      <c r="Q79" s="15">
        <f>SUM(ENERO:DICIEMBRE!Q79)</f>
        <v>0</v>
      </c>
      <c r="R79" s="15">
        <f>SUM(ENERO:DICIEMBRE!R79)</f>
        <v>0</v>
      </c>
      <c r="S79" s="15">
        <f>SUM(ENERO:DICIEMBRE!S79)</f>
        <v>0</v>
      </c>
      <c r="T79" s="15">
        <f>SUM(ENERO:DICIEMBRE!T79)</f>
        <v>0</v>
      </c>
      <c r="U79" s="15">
        <f>SUM(ENERO:DICIEMBRE!U79)</f>
        <v>0</v>
      </c>
      <c r="V79" s="15">
        <f>SUM(ENERO:DICIEMBRE!V79)</f>
        <v>0</v>
      </c>
      <c r="W79" s="15">
        <f>SUM(ENERO:DICIEMBRE!W79)</f>
        <v>0</v>
      </c>
      <c r="X79" s="15">
        <f>SUM(ENERO:DICIEMBRE!X79)</f>
        <v>0</v>
      </c>
      <c r="Y79" s="15">
        <f>SUM(ENERO:DICIEMBRE!Y79)</f>
        <v>0</v>
      </c>
      <c r="Z79" s="97">
        <f t="shared" si="26"/>
        <v>0</v>
      </c>
      <c r="AA79" s="15">
        <f>SUM(ENERO:DICIEMBRE!AA79)</f>
        <v>0</v>
      </c>
      <c r="AB79" s="15">
        <f>SUM(ENERO:DICIEMBRE!AB79)</f>
        <v>0</v>
      </c>
      <c r="AC79" s="15">
        <f>SUM(ENERO:DICIEMBRE!AC79)</f>
        <v>0</v>
      </c>
      <c r="AD79" s="15">
        <f>SUM(ENERO:DICIEMBRE!AD79)</f>
        <v>0</v>
      </c>
      <c r="AE79" s="97">
        <f t="shared" si="27"/>
        <v>0</v>
      </c>
      <c r="AF79" s="15">
        <f>SUM(ENERO:DICIEMBRE!AF79)</f>
        <v>0</v>
      </c>
      <c r="AG79" s="15">
        <f>SUM(ENERO:DICIEMBRE!AG79)</f>
        <v>0</v>
      </c>
      <c r="AH79" s="15">
        <f>SUM(ENERO:DICIEMBRE!AH79)</f>
        <v>0</v>
      </c>
      <c r="AI79" s="15">
        <f>SUM(ENERO:DICIEMBRE!AI79)</f>
        <v>0</v>
      </c>
      <c r="AJ79" s="15">
        <f>SUM(ENERO:DICIEMBRE!AJ79)</f>
        <v>0</v>
      </c>
      <c r="AK79" s="15">
        <f>SUM(ENERO:DICIEMBRE!AK79)</f>
        <v>0</v>
      </c>
      <c r="AL79" s="15">
        <f>SUM(ENERO:DICIEMBRE!AL79)</f>
        <v>0</v>
      </c>
      <c r="AM79" s="15">
        <f>SUM(ENERO:DICIEMBRE!AM79)</f>
        <v>0</v>
      </c>
      <c r="AN79" s="15">
        <f>SUM(ENERO:DICIEMBRE!AN79)</f>
        <v>0</v>
      </c>
      <c r="AO79" s="15">
        <f>SUM(ENERO:DICIEMBRE!AO79)</f>
        <v>0</v>
      </c>
      <c r="AP79" s="15">
        <f>SUM(ENERO:DICIEMBRE!AP79)</f>
        <v>0</v>
      </c>
      <c r="AQ79" s="15">
        <f>SUM(ENERO:DICIEMBRE!AQ79)</f>
        <v>0</v>
      </c>
      <c r="AR79" s="15">
        <f>SUM(ENERO:DICIEMBRE!AR79)</f>
        <v>0</v>
      </c>
      <c r="AS79" s="15">
        <f>SUM(ENERO:DICIEMBRE!AS79)</f>
        <v>0</v>
      </c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0.5" x14ac:dyDescent="0.15">
      <c r="A80" s="113" t="s">
        <v>124</v>
      </c>
      <c r="B80" s="14">
        <f t="shared" si="25"/>
        <v>0</v>
      </c>
      <c r="C80" s="15">
        <f>SUM(ENERO:DICIEMBRE!C80)</f>
        <v>0</v>
      </c>
      <c r="D80" s="15">
        <f>SUM(ENERO:DICIEMBRE!D80)</f>
        <v>0</v>
      </c>
      <c r="E80" s="15">
        <f>SUM(ENERO:DICIEMBRE!E80)</f>
        <v>0</v>
      </c>
      <c r="F80" s="15">
        <f>SUM(ENERO:DICIEMBRE!F80)</f>
        <v>0</v>
      </c>
      <c r="G80" s="15">
        <f>SUM(ENERO:DICIEMBRE!G80)</f>
        <v>0</v>
      </c>
      <c r="H80" s="15">
        <f>SUM(ENERO:DICIEMBRE!H80)</f>
        <v>0</v>
      </c>
      <c r="I80" s="15">
        <f>SUM(ENERO:DICIEMBRE!I80)</f>
        <v>0</v>
      </c>
      <c r="J80" s="15">
        <f>SUM(ENERO:DICIEMBRE!J80)</f>
        <v>0</v>
      </c>
      <c r="K80" s="15">
        <f>SUM(ENERO:DICIEMBRE!K80)</f>
        <v>0</v>
      </c>
      <c r="L80" s="15">
        <f>SUM(ENERO:DICIEMBRE!L80)</f>
        <v>0</v>
      </c>
      <c r="M80" s="15">
        <f>SUM(ENERO:DICIEMBRE!M80)</f>
        <v>0</v>
      </c>
      <c r="N80" s="15">
        <f>SUM(ENERO:DICIEMBRE!N80)</f>
        <v>0</v>
      </c>
      <c r="O80" s="15">
        <f>SUM(ENERO:DICIEMBRE!O80)</f>
        <v>0</v>
      </c>
      <c r="P80" s="15">
        <f>SUM(ENERO:DICIEMBRE!P80)</f>
        <v>0</v>
      </c>
      <c r="Q80" s="15">
        <f>SUM(ENERO:DICIEMBRE!Q80)</f>
        <v>0</v>
      </c>
      <c r="R80" s="15">
        <f>SUM(ENERO:DICIEMBRE!R80)</f>
        <v>0</v>
      </c>
      <c r="S80" s="15">
        <f>SUM(ENERO:DICIEMBRE!S80)</f>
        <v>0</v>
      </c>
      <c r="T80" s="15">
        <f>SUM(ENERO:DICIEMBRE!T80)</f>
        <v>0</v>
      </c>
      <c r="U80" s="15">
        <f>SUM(ENERO:DICIEMBRE!U80)</f>
        <v>0</v>
      </c>
      <c r="V80" s="15">
        <f>SUM(ENERO:DICIEMBRE!V80)</f>
        <v>0</v>
      </c>
      <c r="W80" s="15">
        <f>SUM(ENERO:DICIEMBRE!W80)</f>
        <v>0</v>
      </c>
      <c r="X80" s="15">
        <f>SUM(ENERO:DICIEMBRE!X80)</f>
        <v>0</v>
      </c>
      <c r="Y80" s="15">
        <f>SUM(ENERO:DICIEMBRE!Y80)</f>
        <v>0</v>
      </c>
      <c r="Z80" s="97">
        <f t="shared" si="26"/>
        <v>0</v>
      </c>
      <c r="AA80" s="15">
        <f>SUM(ENERO:DICIEMBRE!AA80)</f>
        <v>0</v>
      </c>
      <c r="AB80" s="15">
        <f>SUM(ENERO:DICIEMBRE!AB80)</f>
        <v>0</v>
      </c>
      <c r="AC80" s="15">
        <f>SUM(ENERO:DICIEMBRE!AC80)</f>
        <v>0</v>
      </c>
      <c r="AD80" s="15">
        <f>SUM(ENERO:DICIEMBRE!AD80)</f>
        <v>0</v>
      </c>
      <c r="AE80" s="97">
        <f t="shared" si="27"/>
        <v>0</v>
      </c>
      <c r="AF80" s="15">
        <f>SUM(ENERO:DICIEMBRE!AF80)</f>
        <v>0</v>
      </c>
      <c r="AG80" s="15">
        <f>SUM(ENERO:DICIEMBRE!AG80)</f>
        <v>0</v>
      </c>
      <c r="AH80" s="15">
        <f>SUM(ENERO:DICIEMBRE!AH80)</f>
        <v>0</v>
      </c>
      <c r="AI80" s="15">
        <f>SUM(ENERO:DICIEMBRE!AI80)</f>
        <v>0</v>
      </c>
      <c r="AJ80" s="15">
        <f>SUM(ENERO:DICIEMBRE!AJ80)</f>
        <v>0</v>
      </c>
      <c r="AK80" s="15">
        <f>SUM(ENERO:DICIEMBRE!AK80)</f>
        <v>0</v>
      </c>
      <c r="AL80" s="15">
        <f>SUM(ENERO:DICIEMBRE!AL80)</f>
        <v>0</v>
      </c>
      <c r="AM80" s="15">
        <f>SUM(ENERO:DICIEMBRE!AM80)</f>
        <v>0</v>
      </c>
      <c r="AN80" s="15">
        <f>SUM(ENERO:DICIEMBRE!AN80)</f>
        <v>0</v>
      </c>
      <c r="AO80" s="15">
        <f>SUM(ENERO:DICIEMBRE!AO80)</f>
        <v>0</v>
      </c>
      <c r="AP80" s="15">
        <f>SUM(ENERO:DICIEMBRE!AP80)</f>
        <v>0</v>
      </c>
      <c r="AQ80" s="15">
        <f>SUM(ENERO:DICIEMBRE!AQ80)</f>
        <v>0</v>
      </c>
      <c r="AR80" s="15">
        <f>SUM(ENERO:DICIEMBRE!AR80)</f>
        <v>0</v>
      </c>
      <c r="AS80" s="15">
        <f>SUM(ENERO:DICIEMBRE!AS80)</f>
        <v>0</v>
      </c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0.5" x14ac:dyDescent="0.25">
      <c r="A81" s="97" t="s">
        <v>125</v>
      </c>
      <c r="B81" s="14">
        <f t="shared" si="25"/>
        <v>0</v>
      </c>
      <c r="C81" s="15">
        <f>SUM(ENERO:DICIEMBRE!C81)</f>
        <v>0</v>
      </c>
      <c r="D81" s="15">
        <f>SUM(ENERO:DICIEMBRE!D81)</f>
        <v>0</v>
      </c>
      <c r="E81" s="15">
        <f>SUM(ENERO:DICIEMBRE!E81)</f>
        <v>0</v>
      </c>
      <c r="F81" s="15">
        <f>SUM(ENERO:DICIEMBRE!F81)</f>
        <v>0</v>
      </c>
      <c r="G81" s="15">
        <f>SUM(ENERO:DICIEMBRE!G81)</f>
        <v>0</v>
      </c>
      <c r="H81" s="15">
        <f>SUM(ENERO:DICIEMBRE!H81)</f>
        <v>0</v>
      </c>
      <c r="I81" s="15">
        <f>SUM(ENERO:DICIEMBRE!I81)</f>
        <v>0</v>
      </c>
      <c r="J81" s="15">
        <f>SUM(ENERO:DICIEMBRE!J81)</f>
        <v>0</v>
      </c>
      <c r="K81" s="15">
        <f>SUM(ENERO:DICIEMBRE!K81)</f>
        <v>0</v>
      </c>
      <c r="L81" s="15">
        <f>SUM(ENERO:DICIEMBRE!L81)</f>
        <v>0</v>
      </c>
      <c r="M81" s="15">
        <f>SUM(ENERO:DICIEMBRE!M81)</f>
        <v>0</v>
      </c>
      <c r="N81" s="15">
        <f>SUM(ENERO:DICIEMBRE!N81)</f>
        <v>0</v>
      </c>
      <c r="O81" s="15">
        <f>SUM(ENERO:DICIEMBRE!O81)</f>
        <v>0</v>
      </c>
      <c r="P81" s="15">
        <f>SUM(ENERO:DICIEMBRE!P81)</f>
        <v>0</v>
      </c>
      <c r="Q81" s="15">
        <f>SUM(ENERO:DICIEMBRE!Q81)</f>
        <v>0</v>
      </c>
      <c r="R81" s="15">
        <f>SUM(ENERO:DICIEMBRE!R81)</f>
        <v>0</v>
      </c>
      <c r="S81" s="15">
        <f>SUM(ENERO:DICIEMBRE!S81)</f>
        <v>0</v>
      </c>
      <c r="T81" s="15">
        <f>SUM(ENERO:DICIEMBRE!T81)</f>
        <v>0</v>
      </c>
      <c r="U81" s="15">
        <f>SUM(ENERO:DICIEMBRE!U81)</f>
        <v>0</v>
      </c>
      <c r="V81" s="15">
        <f>SUM(ENERO:DICIEMBRE!V81)</f>
        <v>0</v>
      </c>
      <c r="W81" s="15">
        <f>SUM(ENERO:DICIEMBRE!W81)</f>
        <v>0</v>
      </c>
      <c r="X81" s="15">
        <f>SUM(ENERO:DICIEMBRE!X81)</f>
        <v>0</v>
      </c>
      <c r="Y81" s="15">
        <f>SUM(ENERO:DICIEMBRE!Y81)</f>
        <v>0</v>
      </c>
      <c r="Z81" s="97">
        <f t="shared" si="26"/>
        <v>0</v>
      </c>
      <c r="AA81" s="15">
        <f>SUM(ENERO:DICIEMBRE!AA81)</f>
        <v>0</v>
      </c>
      <c r="AB81" s="15">
        <f>SUM(ENERO:DICIEMBRE!AB81)</f>
        <v>0</v>
      </c>
      <c r="AC81" s="15">
        <f>SUM(ENERO:DICIEMBRE!AC81)</f>
        <v>0</v>
      </c>
      <c r="AD81" s="15">
        <f>SUM(ENERO:DICIEMBRE!AD81)</f>
        <v>0</v>
      </c>
      <c r="AE81" s="97">
        <f t="shared" si="27"/>
        <v>0</v>
      </c>
      <c r="AF81" s="15">
        <f>SUM(ENERO:DICIEMBRE!AF81)</f>
        <v>0</v>
      </c>
      <c r="AG81" s="15">
        <f>SUM(ENERO:DICIEMBRE!AG81)</f>
        <v>0</v>
      </c>
      <c r="AH81" s="15">
        <f>SUM(ENERO:DICIEMBRE!AH81)</f>
        <v>0</v>
      </c>
      <c r="AI81" s="15">
        <f>SUM(ENERO:DICIEMBRE!AI81)</f>
        <v>0</v>
      </c>
      <c r="AJ81" s="15">
        <f>SUM(ENERO:DICIEMBRE!AJ81)</f>
        <v>0</v>
      </c>
      <c r="AK81" s="15">
        <f>SUM(ENERO:DICIEMBRE!AK81)</f>
        <v>0</v>
      </c>
      <c r="AL81" s="15">
        <f>SUM(ENERO:DICIEMBRE!AL81)</f>
        <v>0</v>
      </c>
      <c r="AM81" s="15">
        <f>SUM(ENERO:DICIEMBRE!AM81)</f>
        <v>0</v>
      </c>
      <c r="AN81" s="15">
        <f>SUM(ENERO:DICIEMBRE!AN81)</f>
        <v>0</v>
      </c>
      <c r="AO81" s="15">
        <f>SUM(ENERO:DICIEMBRE!AO81)</f>
        <v>0</v>
      </c>
      <c r="AP81" s="15">
        <f>SUM(ENERO:DICIEMBRE!AP81)</f>
        <v>0</v>
      </c>
      <c r="AQ81" s="15">
        <f>SUM(ENERO:DICIEMBRE!AQ81)</f>
        <v>0</v>
      </c>
      <c r="AR81" s="15">
        <f>SUM(ENERO:DICIEMBRE!AR81)</f>
        <v>0</v>
      </c>
      <c r="AS81" s="15">
        <f>SUM(ENERO:DICIEMBRE!AS81)</f>
        <v>0</v>
      </c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0.5" x14ac:dyDescent="0.25">
      <c r="A82" s="97" t="s">
        <v>126</v>
      </c>
      <c r="B82" s="14">
        <f t="shared" si="25"/>
        <v>0</v>
      </c>
      <c r="C82" s="15">
        <f>SUM(ENERO:DICIEMBRE!C82)</f>
        <v>0</v>
      </c>
      <c r="D82" s="15">
        <f>SUM(ENERO:DICIEMBRE!D82)</f>
        <v>0</v>
      </c>
      <c r="E82" s="15">
        <f>SUM(ENERO:DICIEMBRE!E82)</f>
        <v>0</v>
      </c>
      <c r="F82" s="15">
        <f>SUM(ENERO:DICIEMBRE!F82)</f>
        <v>0</v>
      </c>
      <c r="G82" s="15">
        <f>SUM(ENERO:DICIEMBRE!G82)</f>
        <v>0</v>
      </c>
      <c r="H82" s="15">
        <f>SUM(ENERO:DICIEMBRE!H82)</f>
        <v>0</v>
      </c>
      <c r="I82" s="15">
        <f>SUM(ENERO:DICIEMBRE!I82)</f>
        <v>0</v>
      </c>
      <c r="J82" s="15">
        <f>SUM(ENERO:DICIEMBRE!J82)</f>
        <v>0</v>
      </c>
      <c r="K82" s="15">
        <f>SUM(ENERO:DICIEMBRE!K82)</f>
        <v>0</v>
      </c>
      <c r="L82" s="15">
        <f>SUM(ENERO:DICIEMBRE!L82)</f>
        <v>0</v>
      </c>
      <c r="M82" s="15">
        <f>SUM(ENERO:DICIEMBRE!M82)</f>
        <v>0</v>
      </c>
      <c r="N82" s="15">
        <f>SUM(ENERO:DICIEMBRE!N82)</f>
        <v>0</v>
      </c>
      <c r="O82" s="15">
        <f>SUM(ENERO:DICIEMBRE!O82)</f>
        <v>0</v>
      </c>
      <c r="P82" s="15">
        <f>SUM(ENERO:DICIEMBRE!P82)</f>
        <v>0</v>
      </c>
      <c r="Q82" s="15">
        <f>SUM(ENERO:DICIEMBRE!Q82)</f>
        <v>0</v>
      </c>
      <c r="R82" s="15">
        <f>SUM(ENERO:DICIEMBRE!R82)</f>
        <v>0</v>
      </c>
      <c r="S82" s="15">
        <f>SUM(ENERO:DICIEMBRE!S82)</f>
        <v>0</v>
      </c>
      <c r="T82" s="15">
        <f>SUM(ENERO:DICIEMBRE!T82)</f>
        <v>0</v>
      </c>
      <c r="U82" s="15">
        <f>SUM(ENERO:DICIEMBRE!U82)</f>
        <v>0</v>
      </c>
      <c r="V82" s="15">
        <f>SUM(ENERO:DICIEMBRE!V82)</f>
        <v>0</v>
      </c>
      <c r="W82" s="15">
        <f>SUM(ENERO:DICIEMBRE!W82)</f>
        <v>0</v>
      </c>
      <c r="X82" s="15">
        <f>SUM(ENERO:DICIEMBRE!X82)</f>
        <v>0</v>
      </c>
      <c r="Y82" s="15">
        <f>SUM(ENERO:DICIEMBRE!Y82)</f>
        <v>0</v>
      </c>
      <c r="Z82" s="97">
        <f t="shared" si="26"/>
        <v>0</v>
      </c>
      <c r="AA82" s="15">
        <f>SUM(ENERO:DICIEMBRE!AA82)</f>
        <v>0</v>
      </c>
      <c r="AB82" s="15">
        <f>SUM(ENERO:DICIEMBRE!AB82)</f>
        <v>0</v>
      </c>
      <c r="AC82" s="15">
        <f>SUM(ENERO:DICIEMBRE!AC82)</f>
        <v>0</v>
      </c>
      <c r="AD82" s="15">
        <f>SUM(ENERO:DICIEMBRE!AD82)</f>
        <v>0</v>
      </c>
      <c r="AE82" s="97">
        <f t="shared" si="27"/>
        <v>0</v>
      </c>
      <c r="AF82" s="15">
        <f>SUM(ENERO:DICIEMBRE!AF82)</f>
        <v>0</v>
      </c>
      <c r="AG82" s="15">
        <f>SUM(ENERO:DICIEMBRE!AG82)</f>
        <v>0</v>
      </c>
      <c r="AH82" s="15">
        <f>SUM(ENERO:DICIEMBRE!AH82)</f>
        <v>0</v>
      </c>
      <c r="AI82" s="15">
        <f>SUM(ENERO:DICIEMBRE!AI82)</f>
        <v>0</v>
      </c>
      <c r="AJ82" s="15">
        <f>SUM(ENERO:DICIEMBRE!AJ82)</f>
        <v>0</v>
      </c>
      <c r="AK82" s="15">
        <f>SUM(ENERO:DICIEMBRE!AK82)</f>
        <v>0</v>
      </c>
      <c r="AL82" s="15">
        <f>SUM(ENERO:DICIEMBRE!AL82)</f>
        <v>0</v>
      </c>
      <c r="AM82" s="15">
        <f>SUM(ENERO:DICIEMBRE!AM82)</f>
        <v>0</v>
      </c>
      <c r="AN82" s="15">
        <f>SUM(ENERO:DICIEMBRE!AN82)</f>
        <v>0</v>
      </c>
      <c r="AO82" s="15">
        <f>SUM(ENERO:DICIEMBRE!AO82)</f>
        <v>0</v>
      </c>
      <c r="AP82" s="15">
        <f>SUM(ENERO:DICIEMBRE!AP82)</f>
        <v>0</v>
      </c>
      <c r="AQ82" s="15">
        <f>SUM(ENERO:DICIEMBRE!AQ82)</f>
        <v>0</v>
      </c>
      <c r="AR82" s="15">
        <f>SUM(ENERO:DICIEMBRE!AR82)</f>
        <v>0</v>
      </c>
      <c r="AS82" s="15">
        <f>SUM(ENERO:DICIEMBRE!AS82)</f>
        <v>0</v>
      </c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0.5" x14ac:dyDescent="0.15">
      <c r="A83" s="105" t="s">
        <v>127</v>
      </c>
      <c r="B83" s="14">
        <f t="shared" si="25"/>
        <v>1</v>
      </c>
      <c r="C83" s="15">
        <f>SUM(ENERO:DICIEMBRE!C83)</f>
        <v>0</v>
      </c>
      <c r="D83" s="15">
        <f>SUM(ENERO:DICIEMBRE!D83)</f>
        <v>0</v>
      </c>
      <c r="E83" s="15">
        <f>SUM(ENERO:DICIEMBRE!E83)</f>
        <v>0</v>
      </c>
      <c r="F83" s="15">
        <f>SUM(ENERO:DICIEMBRE!F83)</f>
        <v>0</v>
      </c>
      <c r="G83" s="15">
        <f>SUM(ENERO:DICIEMBRE!G83)</f>
        <v>0</v>
      </c>
      <c r="H83" s="15">
        <f>SUM(ENERO:DICIEMBRE!H83)</f>
        <v>0</v>
      </c>
      <c r="I83" s="15">
        <f>SUM(ENERO:DICIEMBRE!I83)</f>
        <v>0</v>
      </c>
      <c r="J83" s="15">
        <f>SUM(ENERO:DICIEMBRE!J83)</f>
        <v>0</v>
      </c>
      <c r="K83" s="15">
        <f>SUM(ENERO:DICIEMBRE!K83)</f>
        <v>0</v>
      </c>
      <c r="L83" s="15">
        <f>SUM(ENERO:DICIEMBRE!L83)</f>
        <v>0</v>
      </c>
      <c r="M83" s="15">
        <f>SUM(ENERO:DICIEMBRE!M83)</f>
        <v>0</v>
      </c>
      <c r="N83" s="15">
        <f>SUM(ENERO:DICIEMBRE!N83)</f>
        <v>0</v>
      </c>
      <c r="O83" s="15">
        <f>SUM(ENERO:DICIEMBRE!O83)</f>
        <v>0</v>
      </c>
      <c r="P83" s="15">
        <f>SUM(ENERO:DICIEMBRE!P83)</f>
        <v>1</v>
      </c>
      <c r="Q83" s="15">
        <f>SUM(ENERO:DICIEMBRE!Q83)</f>
        <v>0</v>
      </c>
      <c r="R83" s="15">
        <f>SUM(ENERO:DICIEMBRE!R83)</f>
        <v>0</v>
      </c>
      <c r="S83" s="15">
        <f>SUM(ENERO:DICIEMBRE!S83)</f>
        <v>0</v>
      </c>
      <c r="T83" s="15">
        <f>SUM(ENERO:DICIEMBRE!T83)</f>
        <v>0</v>
      </c>
      <c r="U83" s="15">
        <f>SUM(ENERO:DICIEMBRE!U83)</f>
        <v>1</v>
      </c>
      <c r="V83" s="15">
        <f>SUM(ENERO:DICIEMBRE!V83)</f>
        <v>0</v>
      </c>
      <c r="W83" s="15">
        <f>SUM(ENERO:DICIEMBRE!W83)</f>
        <v>0</v>
      </c>
      <c r="X83" s="15">
        <f>SUM(ENERO:DICIEMBRE!X83)</f>
        <v>0</v>
      </c>
      <c r="Y83" s="15">
        <f>SUM(ENERO:DICIEMBRE!Y83)</f>
        <v>0</v>
      </c>
      <c r="Z83" s="97">
        <f t="shared" si="26"/>
        <v>0</v>
      </c>
      <c r="AA83" s="15">
        <f>SUM(ENERO:DICIEMBRE!AA83)</f>
        <v>0</v>
      </c>
      <c r="AB83" s="15">
        <f>SUM(ENERO:DICIEMBRE!AB83)</f>
        <v>0</v>
      </c>
      <c r="AC83" s="15">
        <f>SUM(ENERO:DICIEMBRE!AC83)</f>
        <v>0</v>
      </c>
      <c r="AD83" s="15">
        <f>SUM(ENERO:DICIEMBRE!AD83)</f>
        <v>0</v>
      </c>
      <c r="AE83" s="97">
        <f t="shared" si="27"/>
        <v>0</v>
      </c>
      <c r="AF83" s="15">
        <f>SUM(ENERO:DICIEMBRE!AF83)</f>
        <v>0</v>
      </c>
      <c r="AG83" s="15">
        <f>SUM(ENERO:DICIEMBRE!AG83)</f>
        <v>0</v>
      </c>
      <c r="AH83" s="15">
        <f>SUM(ENERO:DICIEMBRE!AH83)</f>
        <v>0</v>
      </c>
      <c r="AI83" s="15">
        <f>SUM(ENERO:DICIEMBRE!AI83)</f>
        <v>0</v>
      </c>
      <c r="AJ83" s="15">
        <f>SUM(ENERO:DICIEMBRE!AJ83)</f>
        <v>1</v>
      </c>
      <c r="AK83" s="15">
        <f>SUM(ENERO:DICIEMBRE!AK83)</f>
        <v>0</v>
      </c>
      <c r="AL83" s="15">
        <f>SUM(ENERO:DICIEMBRE!AL83)</f>
        <v>0</v>
      </c>
      <c r="AM83" s="15">
        <f>SUM(ENERO:DICIEMBRE!AM83)</f>
        <v>0</v>
      </c>
      <c r="AN83" s="15">
        <f>SUM(ENERO:DICIEMBRE!AN83)</f>
        <v>0</v>
      </c>
      <c r="AO83" s="15">
        <f>SUM(ENERO:DICIEMBRE!AO83)</f>
        <v>0</v>
      </c>
      <c r="AP83" s="15">
        <f>SUM(ENERO:DICIEMBRE!AP83)</f>
        <v>0</v>
      </c>
      <c r="AQ83" s="15">
        <f>SUM(ENERO:DICIEMBRE!AQ83)</f>
        <v>0</v>
      </c>
      <c r="AR83" s="15">
        <f>SUM(ENERO:DICIEMBRE!AR83)</f>
        <v>0</v>
      </c>
      <c r="AS83" s="15">
        <f>SUM(ENERO:DICIEMBRE!AS83)</f>
        <v>0</v>
      </c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0.5" x14ac:dyDescent="0.15">
      <c r="A84" s="105" t="s">
        <v>128</v>
      </c>
      <c r="B84" s="14">
        <f t="shared" si="25"/>
        <v>0</v>
      </c>
      <c r="C84" s="15">
        <f>SUM(ENERO:DICIEMBRE!C84)</f>
        <v>0</v>
      </c>
      <c r="D84" s="15">
        <f>SUM(ENERO:DICIEMBRE!D84)</f>
        <v>0</v>
      </c>
      <c r="E84" s="15">
        <f>SUM(ENERO:DICIEMBRE!E84)</f>
        <v>0</v>
      </c>
      <c r="F84" s="15">
        <f>SUM(ENERO:DICIEMBRE!F84)</f>
        <v>0</v>
      </c>
      <c r="G84" s="15">
        <f>SUM(ENERO:DICIEMBRE!G84)</f>
        <v>0</v>
      </c>
      <c r="H84" s="15">
        <f>SUM(ENERO:DICIEMBRE!H84)</f>
        <v>0</v>
      </c>
      <c r="I84" s="15">
        <f>SUM(ENERO:DICIEMBRE!I84)</f>
        <v>0</v>
      </c>
      <c r="J84" s="15">
        <f>SUM(ENERO:DICIEMBRE!J84)</f>
        <v>0</v>
      </c>
      <c r="K84" s="15">
        <f>SUM(ENERO:DICIEMBRE!K84)</f>
        <v>0</v>
      </c>
      <c r="L84" s="15">
        <f>SUM(ENERO:DICIEMBRE!L84)</f>
        <v>0</v>
      </c>
      <c r="M84" s="15">
        <f>SUM(ENERO:DICIEMBRE!M84)</f>
        <v>0</v>
      </c>
      <c r="N84" s="15">
        <f>SUM(ENERO:DICIEMBRE!N84)</f>
        <v>0</v>
      </c>
      <c r="O84" s="15">
        <f>SUM(ENERO:DICIEMBRE!O84)</f>
        <v>0</v>
      </c>
      <c r="P84" s="15">
        <f>SUM(ENERO:DICIEMBRE!P84)</f>
        <v>0</v>
      </c>
      <c r="Q84" s="15">
        <f>SUM(ENERO:DICIEMBRE!Q84)</f>
        <v>0</v>
      </c>
      <c r="R84" s="15">
        <f>SUM(ENERO:DICIEMBRE!R84)</f>
        <v>0</v>
      </c>
      <c r="S84" s="15">
        <f>SUM(ENERO:DICIEMBRE!S84)</f>
        <v>0</v>
      </c>
      <c r="T84" s="15">
        <f>SUM(ENERO:DICIEMBRE!T84)</f>
        <v>0</v>
      </c>
      <c r="U84" s="15">
        <f>SUM(ENERO:DICIEMBRE!U84)</f>
        <v>0</v>
      </c>
      <c r="V84" s="15">
        <f>SUM(ENERO:DICIEMBRE!V84)</f>
        <v>0</v>
      </c>
      <c r="W84" s="15">
        <f>SUM(ENERO:DICIEMBRE!W84)</f>
        <v>0</v>
      </c>
      <c r="X84" s="15">
        <f>SUM(ENERO:DICIEMBRE!X84)</f>
        <v>0</v>
      </c>
      <c r="Y84" s="15">
        <f>SUM(ENERO:DICIEMBRE!Y84)</f>
        <v>0</v>
      </c>
      <c r="Z84" s="97">
        <f t="shared" si="26"/>
        <v>0</v>
      </c>
      <c r="AA84" s="15">
        <f>SUM(ENERO:DICIEMBRE!AA84)</f>
        <v>0</v>
      </c>
      <c r="AB84" s="15">
        <f>SUM(ENERO:DICIEMBRE!AB84)</f>
        <v>0</v>
      </c>
      <c r="AC84" s="15">
        <f>SUM(ENERO:DICIEMBRE!AC84)</f>
        <v>0</v>
      </c>
      <c r="AD84" s="15">
        <f>SUM(ENERO:DICIEMBRE!AD84)</f>
        <v>0</v>
      </c>
      <c r="AE84" s="97">
        <f t="shared" si="27"/>
        <v>0</v>
      </c>
      <c r="AF84" s="15">
        <f>SUM(ENERO:DICIEMBRE!AF84)</f>
        <v>0</v>
      </c>
      <c r="AG84" s="15">
        <f>SUM(ENERO:DICIEMBRE!AG84)</f>
        <v>0</v>
      </c>
      <c r="AH84" s="15">
        <f>SUM(ENERO:DICIEMBRE!AH84)</f>
        <v>0</v>
      </c>
      <c r="AI84" s="15">
        <f>SUM(ENERO:DICIEMBRE!AI84)</f>
        <v>0</v>
      </c>
      <c r="AJ84" s="15">
        <f>SUM(ENERO:DICIEMBRE!AJ84)</f>
        <v>0</v>
      </c>
      <c r="AK84" s="15">
        <f>SUM(ENERO:DICIEMBRE!AK84)</f>
        <v>0</v>
      </c>
      <c r="AL84" s="15">
        <f>SUM(ENERO:DICIEMBRE!AL84)</f>
        <v>0</v>
      </c>
      <c r="AM84" s="15">
        <f>SUM(ENERO:DICIEMBRE!AM84)</f>
        <v>0</v>
      </c>
      <c r="AN84" s="15">
        <f>SUM(ENERO:DICIEMBRE!AN84)</f>
        <v>0</v>
      </c>
      <c r="AO84" s="15">
        <f>SUM(ENERO:DICIEMBRE!AO84)</f>
        <v>0</v>
      </c>
      <c r="AP84" s="15">
        <f>SUM(ENERO:DICIEMBRE!AP84)</f>
        <v>0</v>
      </c>
      <c r="AQ84" s="15">
        <f>SUM(ENERO:DICIEMBRE!AQ84)</f>
        <v>0</v>
      </c>
      <c r="AR84" s="15">
        <f>SUM(ENERO:DICIEMBRE!AR84)</f>
        <v>0</v>
      </c>
      <c r="AS84" s="15">
        <f>SUM(ENERO:DICIEMBRE!AS84)</f>
        <v>0</v>
      </c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0.5" x14ac:dyDescent="0.15">
      <c r="A85" s="105" t="s">
        <v>129</v>
      </c>
      <c r="B85" s="14">
        <f t="shared" si="25"/>
        <v>115</v>
      </c>
      <c r="C85" s="15">
        <f>SUM(ENERO:DICIEMBRE!C85)</f>
        <v>0</v>
      </c>
      <c r="D85" s="15">
        <f>SUM(ENERO:DICIEMBRE!D85)</f>
        <v>0</v>
      </c>
      <c r="E85" s="15">
        <f>SUM(ENERO:DICIEMBRE!E85)</f>
        <v>0</v>
      </c>
      <c r="F85" s="15">
        <f>SUM(ENERO:DICIEMBRE!F85)</f>
        <v>0</v>
      </c>
      <c r="G85" s="15">
        <f>SUM(ENERO:DICIEMBRE!G85)</f>
        <v>0</v>
      </c>
      <c r="H85" s="15">
        <f>SUM(ENERO:DICIEMBRE!H85)</f>
        <v>1</v>
      </c>
      <c r="I85" s="15">
        <f>SUM(ENERO:DICIEMBRE!I85)</f>
        <v>5</v>
      </c>
      <c r="J85" s="15">
        <f>SUM(ENERO:DICIEMBRE!J85)</f>
        <v>5</v>
      </c>
      <c r="K85" s="15">
        <f>SUM(ENERO:DICIEMBRE!K85)</f>
        <v>1</v>
      </c>
      <c r="L85" s="15">
        <f>SUM(ENERO:DICIEMBRE!L85)</f>
        <v>3</v>
      </c>
      <c r="M85" s="15">
        <f>SUM(ENERO:DICIEMBRE!M85)</f>
        <v>9</v>
      </c>
      <c r="N85" s="15">
        <f>SUM(ENERO:DICIEMBRE!N85)</f>
        <v>6</v>
      </c>
      <c r="O85" s="15">
        <f>SUM(ENERO:DICIEMBRE!O85)</f>
        <v>9</v>
      </c>
      <c r="P85" s="15">
        <f>SUM(ENERO:DICIEMBRE!P85)</f>
        <v>19</v>
      </c>
      <c r="Q85" s="15">
        <f>SUM(ENERO:DICIEMBRE!Q85)</f>
        <v>19</v>
      </c>
      <c r="R85" s="15">
        <f>SUM(ENERO:DICIEMBRE!R85)</f>
        <v>22</v>
      </c>
      <c r="S85" s="15">
        <f>SUM(ENERO:DICIEMBRE!S85)</f>
        <v>16</v>
      </c>
      <c r="T85" s="15">
        <f>SUM(ENERO:DICIEMBRE!T85)</f>
        <v>65</v>
      </c>
      <c r="U85" s="15">
        <f>SUM(ENERO:DICIEMBRE!U85)</f>
        <v>50</v>
      </c>
      <c r="V85" s="15">
        <f>SUM(ENERO:DICIEMBRE!V85)</f>
        <v>0</v>
      </c>
      <c r="W85" s="15">
        <f>SUM(ENERO:DICIEMBRE!W85)</f>
        <v>2</v>
      </c>
      <c r="X85" s="15">
        <f>SUM(ENERO:DICIEMBRE!X85)</f>
        <v>0</v>
      </c>
      <c r="Y85" s="15">
        <f>SUM(ENERO:DICIEMBRE!Y85)</f>
        <v>0</v>
      </c>
      <c r="Z85" s="97">
        <f t="shared" si="26"/>
        <v>0</v>
      </c>
      <c r="AA85" s="15">
        <f>SUM(ENERO:DICIEMBRE!AA85)</f>
        <v>0</v>
      </c>
      <c r="AB85" s="15">
        <f>SUM(ENERO:DICIEMBRE!AB85)</f>
        <v>0</v>
      </c>
      <c r="AC85" s="15">
        <f>SUM(ENERO:DICIEMBRE!AC85)</f>
        <v>0</v>
      </c>
      <c r="AD85" s="15">
        <f>SUM(ENERO:DICIEMBRE!AD85)</f>
        <v>0</v>
      </c>
      <c r="AE85" s="97">
        <f t="shared" si="27"/>
        <v>0</v>
      </c>
      <c r="AF85" s="15">
        <f>SUM(ENERO:DICIEMBRE!AF85)</f>
        <v>0</v>
      </c>
      <c r="AG85" s="15">
        <f>SUM(ENERO:DICIEMBRE!AG85)</f>
        <v>0</v>
      </c>
      <c r="AH85" s="15">
        <f>SUM(ENERO:DICIEMBRE!AH85)</f>
        <v>0</v>
      </c>
      <c r="AI85" s="15">
        <f>SUM(ENERO:DICIEMBRE!AI85)</f>
        <v>0</v>
      </c>
      <c r="AJ85" s="15">
        <f>SUM(ENERO:DICIEMBRE!AJ85)</f>
        <v>1</v>
      </c>
      <c r="AK85" s="15">
        <f>SUM(ENERO:DICIEMBRE!AK85)</f>
        <v>11</v>
      </c>
      <c r="AL85" s="15">
        <f>SUM(ENERO:DICIEMBRE!AL85)</f>
        <v>97</v>
      </c>
      <c r="AM85" s="15">
        <f>SUM(ENERO:DICIEMBRE!AM85)</f>
        <v>0</v>
      </c>
      <c r="AN85" s="15">
        <f>SUM(ENERO:DICIEMBRE!AN85)</f>
        <v>0</v>
      </c>
      <c r="AO85" s="15">
        <f>SUM(ENERO:DICIEMBRE!AO85)</f>
        <v>0</v>
      </c>
      <c r="AP85" s="15">
        <f>SUM(ENERO:DICIEMBRE!AP85)</f>
        <v>1</v>
      </c>
      <c r="AQ85" s="15">
        <f>SUM(ENERO:DICIEMBRE!AQ85)</f>
        <v>0</v>
      </c>
      <c r="AR85" s="15">
        <f>SUM(ENERO:DICIEMBRE!AR85)</f>
        <v>0</v>
      </c>
      <c r="AS85" s="15">
        <f>SUM(ENERO:DICIEMBRE!AS85)</f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0.5" x14ac:dyDescent="0.25">
      <c r="A86" s="97" t="s">
        <v>130</v>
      </c>
      <c r="B86" s="14">
        <f t="shared" si="25"/>
        <v>0</v>
      </c>
      <c r="C86" s="15">
        <f>SUM(ENERO:DICIEMBRE!C86)</f>
        <v>0</v>
      </c>
      <c r="D86" s="15">
        <f>SUM(ENERO:DICIEMBRE!D86)</f>
        <v>0</v>
      </c>
      <c r="E86" s="15">
        <f>SUM(ENERO:DICIEMBRE!E86)</f>
        <v>0</v>
      </c>
      <c r="F86" s="15">
        <f>SUM(ENERO:DICIEMBRE!F86)</f>
        <v>0</v>
      </c>
      <c r="G86" s="15">
        <f>SUM(ENERO:DICIEMBRE!G86)</f>
        <v>0</v>
      </c>
      <c r="H86" s="15">
        <f>SUM(ENERO:DICIEMBRE!H86)</f>
        <v>0</v>
      </c>
      <c r="I86" s="15">
        <f>SUM(ENERO:DICIEMBRE!I86)</f>
        <v>0</v>
      </c>
      <c r="J86" s="15">
        <f>SUM(ENERO:DICIEMBRE!J86)</f>
        <v>0</v>
      </c>
      <c r="K86" s="15">
        <f>SUM(ENERO:DICIEMBRE!K86)</f>
        <v>0</v>
      </c>
      <c r="L86" s="15">
        <f>SUM(ENERO:DICIEMBRE!L86)</f>
        <v>0</v>
      </c>
      <c r="M86" s="15">
        <f>SUM(ENERO:DICIEMBRE!M86)</f>
        <v>0</v>
      </c>
      <c r="N86" s="15">
        <f>SUM(ENERO:DICIEMBRE!N86)</f>
        <v>0</v>
      </c>
      <c r="O86" s="15">
        <f>SUM(ENERO:DICIEMBRE!O86)</f>
        <v>0</v>
      </c>
      <c r="P86" s="15">
        <f>SUM(ENERO:DICIEMBRE!P86)</f>
        <v>0</v>
      </c>
      <c r="Q86" s="15">
        <f>SUM(ENERO:DICIEMBRE!Q86)</f>
        <v>0</v>
      </c>
      <c r="R86" s="15">
        <f>SUM(ENERO:DICIEMBRE!R86)</f>
        <v>0</v>
      </c>
      <c r="S86" s="15">
        <f>SUM(ENERO:DICIEMBRE!S86)</f>
        <v>0</v>
      </c>
      <c r="T86" s="15">
        <f>SUM(ENERO:DICIEMBRE!T86)</f>
        <v>0</v>
      </c>
      <c r="U86" s="15">
        <f>SUM(ENERO:DICIEMBRE!U86)</f>
        <v>0</v>
      </c>
      <c r="V86" s="15">
        <f>SUM(ENERO:DICIEMBRE!V86)</f>
        <v>0</v>
      </c>
      <c r="W86" s="15">
        <f>SUM(ENERO:DICIEMBRE!W86)</f>
        <v>0</v>
      </c>
      <c r="X86" s="15">
        <f>SUM(ENERO:DICIEMBRE!X86)</f>
        <v>0</v>
      </c>
      <c r="Y86" s="15">
        <f>SUM(ENERO:DICIEMBRE!Y86)</f>
        <v>0</v>
      </c>
      <c r="Z86" s="97">
        <f t="shared" si="26"/>
        <v>0</v>
      </c>
      <c r="AA86" s="15">
        <f>SUM(ENERO:DICIEMBRE!AA86)</f>
        <v>0</v>
      </c>
      <c r="AB86" s="15">
        <f>SUM(ENERO:DICIEMBRE!AB86)</f>
        <v>0</v>
      </c>
      <c r="AC86" s="15">
        <f>SUM(ENERO:DICIEMBRE!AC86)</f>
        <v>0</v>
      </c>
      <c r="AD86" s="15">
        <f>SUM(ENERO:DICIEMBRE!AD86)</f>
        <v>0</v>
      </c>
      <c r="AE86" s="97">
        <f t="shared" si="27"/>
        <v>0</v>
      </c>
      <c r="AF86" s="15">
        <f>SUM(ENERO:DICIEMBRE!AF86)</f>
        <v>0</v>
      </c>
      <c r="AG86" s="15">
        <f>SUM(ENERO:DICIEMBRE!AG86)</f>
        <v>0</v>
      </c>
      <c r="AH86" s="15">
        <f>SUM(ENERO:DICIEMBRE!AH86)</f>
        <v>0</v>
      </c>
      <c r="AI86" s="15">
        <f>SUM(ENERO:DICIEMBRE!AI86)</f>
        <v>0</v>
      </c>
      <c r="AJ86" s="15">
        <f>SUM(ENERO:DICIEMBRE!AJ86)</f>
        <v>0</v>
      </c>
      <c r="AK86" s="15">
        <f>SUM(ENERO:DICIEMBRE!AK86)</f>
        <v>0</v>
      </c>
      <c r="AL86" s="15">
        <f>SUM(ENERO:DICIEMBRE!AL86)</f>
        <v>0</v>
      </c>
      <c r="AM86" s="15">
        <f>SUM(ENERO:DICIEMBRE!AM86)</f>
        <v>0</v>
      </c>
      <c r="AN86" s="15">
        <f>SUM(ENERO:DICIEMBRE!AN86)</f>
        <v>0</v>
      </c>
      <c r="AO86" s="15">
        <f>SUM(ENERO:DICIEMBRE!AO86)</f>
        <v>0</v>
      </c>
      <c r="AP86" s="15">
        <f>SUM(ENERO:DICIEMBRE!AP86)</f>
        <v>0</v>
      </c>
      <c r="AQ86" s="15">
        <f>SUM(ENERO:DICIEMBRE!AQ86)</f>
        <v>0</v>
      </c>
      <c r="AR86" s="15">
        <f>SUM(ENERO:DICIEMBRE!AR86)</f>
        <v>0</v>
      </c>
      <c r="AS86" s="15">
        <f>SUM(ENERO:DICIEMBRE!AS86)</f>
        <v>0</v>
      </c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0.5" x14ac:dyDescent="0.25">
      <c r="A87" s="97" t="s">
        <v>131</v>
      </c>
      <c r="B87" s="14">
        <f t="shared" si="25"/>
        <v>0</v>
      </c>
      <c r="C87" s="15">
        <f>SUM(ENERO:DICIEMBRE!C87)</f>
        <v>0</v>
      </c>
      <c r="D87" s="15">
        <f>SUM(ENERO:DICIEMBRE!D87)</f>
        <v>0</v>
      </c>
      <c r="E87" s="15">
        <f>SUM(ENERO:DICIEMBRE!E87)</f>
        <v>0</v>
      </c>
      <c r="F87" s="15">
        <f>SUM(ENERO:DICIEMBRE!F87)</f>
        <v>0</v>
      </c>
      <c r="G87" s="15">
        <f>SUM(ENERO:DICIEMBRE!G87)</f>
        <v>0</v>
      </c>
      <c r="H87" s="15">
        <f>SUM(ENERO:DICIEMBRE!H87)</f>
        <v>0</v>
      </c>
      <c r="I87" s="15">
        <f>SUM(ENERO:DICIEMBRE!I87)</f>
        <v>0</v>
      </c>
      <c r="J87" s="15">
        <f>SUM(ENERO:DICIEMBRE!J87)</f>
        <v>0</v>
      </c>
      <c r="K87" s="15">
        <f>SUM(ENERO:DICIEMBRE!K87)</f>
        <v>0</v>
      </c>
      <c r="L87" s="15">
        <f>SUM(ENERO:DICIEMBRE!L87)</f>
        <v>0</v>
      </c>
      <c r="M87" s="15">
        <f>SUM(ENERO:DICIEMBRE!M87)</f>
        <v>0</v>
      </c>
      <c r="N87" s="15">
        <f>SUM(ENERO:DICIEMBRE!N87)</f>
        <v>0</v>
      </c>
      <c r="O87" s="15">
        <f>SUM(ENERO:DICIEMBRE!O87)</f>
        <v>0</v>
      </c>
      <c r="P87" s="15">
        <f>SUM(ENERO:DICIEMBRE!P87)</f>
        <v>0</v>
      </c>
      <c r="Q87" s="15">
        <f>SUM(ENERO:DICIEMBRE!Q87)</f>
        <v>0</v>
      </c>
      <c r="R87" s="15">
        <f>SUM(ENERO:DICIEMBRE!R87)</f>
        <v>0</v>
      </c>
      <c r="S87" s="15">
        <f>SUM(ENERO:DICIEMBRE!S87)</f>
        <v>0</v>
      </c>
      <c r="T87" s="15">
        <f>SUM(ENERO:DICIEMBRE!T87)</f>
        <v>0</v>
      </c>
      <c r="U87" s="15">
        <f>SUM(ENERO:DICIEMBRE!U87)</f>
        <v>0</v>
      </c>
      <c r="V87" s="15">
        <f>SUM(ENERO:DICIEMBRE!V87)</f>
        <v>0</v>
      </c>
      <c r="W87" s="15">
        <f>SUM(ENERO:DICIEMBRE!W87)</f>
        <v>0</v>
      </c>
      <c r="X87" s="15">
        <f>SUM(ENERO:DICIEMBRE!X87)</f>
        <v>0</v>
      </c>
      <c r="Y87" s="15">
        <f>SUM(ENERO:DICIEMBRE!Y87)</f>
        <v>0</v>
      </c>
      <c r="Z87" s="97">
        <f t="shared" si="26"/>
        <v>0</v>
      </c>
      <c r="AA87" s="15">
        <f>SUM(ENERO:DICIEMBRE!AA87)</f>
        <v>0</v>
      </c>
      <c r="AB87" s="15">
        <f>SUM(ENERO:DICIEMBRE!AB87)</f>
        <v>0</v>
      </c>
      <c r="AC87" s="15">
        <f>SUM(ENERO:DICIEMBRE!AC87)</f>
        <v>0</v>
      </c>
      <c r="AD87" s="15">
        <f>SUM(ENERO:DICIEMBRE!AD87)</f>
        <v>0</v>
      </c>
      <c r="AE87" s="97">
        <f t="shared" si="27"/>
        <v>0</v>
      </c>
      <c r="AF87" s="15">
        <f>SUM(ENERO:DICIEMBRE!AF87)</f>
        <v>0</v>
      </c>
      <c r="AG87" s="15">
        <f>SUM(ENERO:DICIEMBRE!AG87)</f>
        <v>0</v>
      </c>
      <c r="AH87" s="15">
        <f>SUM(ENERO:DICIEMBRE!AH87)</f>
        <v>0</v>
      </c>
      <c r="AI87" s="15">
        <f>SUM(ENERO:DICIEMBRE!AI87)</f>
        <v>0</v>
      </c>
      <c r="AJ87" s="15">
        <f>SUM(ENERO:DICIEMBRE!AJ87)</f>
        <v>0</v>
      </c>
      <c r="AK87" s="15">
        <f>SUM(ENERO:DICIEMBRE!AK87)</f>
        <v>0</v>
      </c>
      <c r="AL87" s="15">
        <f>SUM(ENERO:DICIEMBRE!AL87)</f>
        <v>0</v>
      </c>
      <c r="AM87" s="15">
        <f>SUM(ENERO:DICIEMBRE!AM87)</f>
        <v>0</v>
      </c>
      <c r="AN87" s="15">
        <f>SUM(ENERO:DICIEMBRE!AN87)</f>
        <v>0</v>
      </c>
      <c r="AO87" s="15">
        <f>SUM(ENERO:DICIEMBRE!AO87)</f>
        <v>0</v>
      </c>
      <c r="AP87" s="15">
        <f>SUM(ENERO:DICIEMBRE!AP87)</f>
        <v>0</v>
      </c>
      <c r="AQ87" s="15">
        <f>SUM(ENERO:DICIEMBRE!AQ87)</f>
        <v>0</v>
      </c>
      <c r="AR87" s="15">
        <f>SUM(ENERO:DICIEMBRE!AR87)</f>
        <v>0</v>
      </c>
      <c r="AS87" s="15">
        <f>SUM(ENERO:DICIEMBRE!AS87)</f>
        <v>0</v>
      </c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0.5" x14ac:dyDescent="0.25">
      <c r="A88" s="94" t="s">
        <v>132</v>
      </c>
      <c r="B88" s="14">
        <f t="shared" si="25"/>
        <v>0</v>
      </c>
      <c r="C88" s="15">
        <f>SUM(ENERO:DICIEMBRE!C88)</f>
        <v>0</v>
      </c>
      <c r="D88" s="15">
        <f>SUM(ENERO:DICIEMBRE!D88)</f>
        <v>0</v>
      </c>
      <c r="E88" s="15">
        <f>SUM(ENERO:DICIEMBRE!E88)</f>
        <v>0</v>
      </c>
      <c r="F88" s="15">
        <f>SUM(ENERO:DICIEMBRE!F88)</f>
        <v>0</v>
      </c>
      <c r="G88" s="15">
        <f>SUM(ENERO:DICIEMBRE!G88)</f>
        <v>0</v>
      </c>
      <c r="H88" s="15">
        <f>SUM(ENERO:DICIEMBRE!H88)</f>
        <v>0</v>
      </c>
      <c r="I88" s="15">
        <f>SUM(ENERO:DICIEMBRE!I88)</f>
        <v>0</v>
      </c>
      <c r="J88" s="15">
        <f>SUM(ENERO:DICIEMBRE!J88)</f>
        <v>0</v>
      </c>
      <c r="K88" s="15">
        <f>SUM(ENERO:DICIEMBRE!K88)</f>
        <v>0</v>
      </c>
      <c r="L88" s="15">
        <f>SUM(ENERO:DICIEMBRE!L88)</f>
        <v>0</v>
      </c>
      <c r="M88" s="15">
        <f>SUM(ENERO:DICIEMBRE!M88)</f>
        <v>0</v>
      </c>
      <c r="N88" s="15">
        <f>SUM(ENERO:DICIEMBRE!N88)</f>
        <v>0</v>
      </c>
      <c r="O88" s="15">
        <f>SUM(ENERO:DICIEMBRE!O88)</f>
        <v>0</v>
      </c>
      <c r="P88" s="15">
        <f>SUM(ENERO:DICIEMBRE!P88)</f>
        <v>0</v>
      </c>
      <c r="Q88" s="15">
        <f>SUM(ENERO:DICIEMBRE!Q88)</f>
        <v>0</v>
      </c>
      <c r="R88" s="15">
        <f>SUM(ENERO:DICIEMBRE!R88)</f>
        <v>0</v>
      </c>
      <c r="S88" s="15">
        <f>SUM(ENERO:DICIEMBRE!S88)</f>
        <v>0</v>
      </c>
      <c r="T88" s="15">
        <f>SUM(ENERO:DICIEMBRE!T88)</f>
        <v>0</v>
      </c>
      <c r="U88" s="15">
        <f>SUM(ENERO:DICIEMBRE!U88)</f>
        <v>0</v>
      </c>
      <c r="V88" s="15">
        <f>SUM(ENERO:DICIEMBRE!V88)</f>
        <v>0</v>
      </c>
      <c r="W88" s="15">
        <f>SUM(ENERO:DICIEMBRE!W88)</f>
        <v>0</v>
      </c>
      <c r="X88" s="15">
        <f>SUM(ENERO:DICIEMBRE!X88)</f>
        <v>0</v>
      </c>
      <c r="Y88" s="15">
        <f>SUM(ENERO:DICIEMBRE!Y88)</f>
        <v>0</v>
      </c>
      <c r="Z88" s="97">
        <f t="shared" si="26"/>
        <v>0</v>
      </c>
      <c r="AA88" s="15">
        <f>SUM(ENERO:DICIEMBRE!AA88)</f>
        <v>0</v>
      </c>
      <c r="AB88" s="15">
        <f>SUM(ENERO:DICIEMBRE!AB88)</f>
        <v>0</v>
      </c>
      <c r="AC88" s="15">
        <f>SUM(ENERO:DICIEMBRE!AC88)</f>
        <v>0</v>
      </c>
      <c r="AD88" s="15">
        <f>SUM(ENERO:DICIEMBRE!AD88)</f>
        <v>0</v>
      </c>
      <c r="AE88" s="97">
        <f t="shared" si="27"/>
        <v>0</v>
      </c>
      <c r="AF88" s="15">
        <f>SUM(ENERO:DICIEMBRE!AF88)</f>
        <v>0</v>
      </c>
      <c r="AG88" s="15">
        <f>SUM(ENERO:DICIEMBRE!AG88)</f>
        <v>0</v>
      </c>
      <c r="AH88" s="15">
        <f>SUM(ENERO:DICIEMBRE!AH88)</f>
        <v>0</v>
      </c>
      <c r="AI88" s="15">
        <f>SUM(ENERO:DICIEMBRE!AI88)</f>
        <v>0</v>
      </c>
      <c r="AJ88" s="15">
        <f>SUM(ENERO:DICIEMBRE!AJ88)</f>
        <v>0</v>
      </c>
      <c r="AK88" s="15">
        <f>SUM(ENERO:DICIEMBRE!AK88)</f>
        <v>0</v>
      </c>
      <c r="AL88" s="15">
        <f>SUM(ENERO:DICIEMBRE!AL88)</f>
        <v>0</v>
      </c>
      <c r="AM88" s="15">
        <f>SUM(ENERO:DICIEMBRE!AM88)</f>
        <v>0</v>
      </c>
      <c r="AN88" s="15">
        <f>SUM(ENERO:DICIEMBRE!AN88)</f>
        <v>0</v>
      </c>
      <c r="AO88" s="15">
        <f>SUM(ENERO:DICIEMBRE!AO88)</f>
        <v>0</v>
      </c>
      <c r="AP88" s="15">
        <f>SUM(ENERO:DICIEMBRE!AP88)</f>
        <v>0</v>
      </c>
      <c r="AQ88" s="15">
        <f>SUM(ENERO:DICIEMBRE!AQ88)</f>
        <v>0</v>
      </c>
      <c r="AR88" s="15">
        <f>SUM(ENERO:DICIEMBRE!AR88)</f>
        <v>0</v>
      </c>
      <c r="AS88" s="15">
        <f>SUM(ENERO:DICIEMBRE!AS88)</f>
        <v>0</v>
      </c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0.5" x14ac:dyDescent="0.25">
      <c r="A89" s="114" t="s">
        <v>133</v>
      </c>
      <c r="B89" s="14">
        <f t="shared" si="25"/>
        <v>0</v>
      </c>
      <c r="C89" s="15">
        <f>SUM(ENERO:DICIEMBRE!C89)</f>
        <v>0</v>
      </c>
      <c r="D89" s="15">
        <f>SUM(ENERO:DICIEMBRE!D89)</f>
        <v>0</v>
      </c>
      <c r="E89" s="15">
        <f>SUM(ENERO:DICIEMBRE!E89)</f>
        <v>0</v>
      </c>
      <c r="F89" s="15">
        <f>SUM(ENERO:DICIEMBRE!F89)</f>
        <v>0</v>
      </c>
      <c r="G89" s="15">
        <f>SUM(ENERO:DICIEMBRE!G89)</f>
        <v>0</v>
      </c>
      <c r="H89" s="15">
        <f>SUM(ENERO:DICIEMBRE!H89)</f>
        <v>0</v>
      </c>
      <c r="I89" s="15">
        <f>SUM(ENERO:DICIEMBRE!I89)</f>
        <v>0</v>
      </c>
      <c r="J89" s="15">
        <f>SUM(ENERO:DICIEMBRE!J89)</f>
        <v>0</v>
      </c>
      <c r="K89" s="15">
        <f>SUM(ENERO:DICIEMBRE!K89)</f>
        <v>0</v>
      </c>
      <c r="L89" s="15">
        <f>SUM(ENERO:DICIEMBRE!L89)</f>
        <v>0</v>
      </c>
      <c r="M89" s="15">
        <f>SUM(ENERO:DICIEMBRE!M89)</f>
        <v>0</v>
      </c>
      <c r="N89" s="15">
        <f>SUM(ENERO:DICIEMBRE!N89)</f>
        <v>0</v>
      </c>
      <c r="O89" s="15">
        <f>SUM(ENERO:DICIEMBRE!O89)</f>
        <v>0</v>
      </c>
      <c r="P89" s="15">
        <f>SUM(ENERO:DICIEMBRE!P89)</f>
        <v>0</v>
      </c>
      <c r="Q89" s="15">
        <f>SUM(ENERO:DICIEMBRE!Q89)</f>
        <v>0</v>
      </c>
      <c r="R89" s="15">
        <f>SUM(ENERO:DICIEMBRE!R89)</f>
        <v>0</v>
      </c>
      <c r="S89" s="15">
        <f>SUM(ENERO:DICIEMBRE!S89)</f>
        <v>0</v>
      </c>
      <c r="T89" s="15">
        <f>SUM(ENERO:DICIEMBRE!T89)</f>
        <v>0</v>
      </c>
      <c r="U89" s="15">
        <f>SUM(ENERO:DICIEMBRE!U89)</f>
        <v>0</v>
      </c>
      <c r="V89" s="15">
        <f>SUM(ENERO:DICIEMBRE!V89)</f>
        <v>0</v>
      </c>
      <c r="W89" s="15">
        <f>SUM(ENERO:DICIEMBRE!W89)</f>
        <v>0</v>
      </c>
      <c r="X89" s="15">
        <f>SUM(ENERO:DICIEMBRE!X89)</f>
        <v>0</v>
      </c>
      <c r="Y89" s="15">
        <f>SUM(ENERO:DICIEMBRE!Y89)</f>
        <v>0</v>
      </c>
      <c r="Z89" s="97">
        <f t="shared" si="26"/>
        <v>0</v>
      </c>
      <c r="AA89" s="15">
        <f>SUM(ENERO:DICIEMBRE!AA89)</f>
        <v>0</v>
      </c>
      <c r="AB89" s="15">
        <f>SUM(ENERO:DICIEMBRE!AB89)</f>
        <v>0</v>
      </c>
      <c r="AC89" s="15">
        <f>SUM(ENERO:DICIEMBRE!AC89)</f>
        <v>0</v>
      </c>
      <c r="AD89" s="15">
        <f>SUM(ENERO:DICIEMBRE!AD89)</f>
        <v>0</v>
      </c>
      <c r="AE89" s="97">
        <f t="shared" si="27"/>
        <v>0</v>
      </c>
      <c r="AF89" s="15">
        <f>SUM(ENERO:DICIEMBRE!AF89)</f>
        <v>0</v>
      </c>
      <c r="AG89" s="15">
        <f>SUM(ENERO:DICIEMBRE!AG89)</f>
        <v>0</v>
      </c>
      <c r="AH89" s="15">
        <f>SUM(ENERO:DICIEMBRE!AH89)</f>
        <v>0</v>
      </c>
      <c r="AI89" s="15">
        <f>SUM(ENERO:DICIEMBRE!AI89)</f>
        <v>0</v>
      </c>
      <c r="AJ89" s="15">
        <f>SUM(ENERO:DICIEMBRE!AJ89)</f>
        <v>0</v>
      </c>
      <c r="AK89" s="15">
        <f>SUM(ENERO:DICIEMBRE!AK89)</f>
        <v>0</v>
      </c>
      <c r="AL89" s="15">
        <f>SUM(ENERO:DICIEMBRE!AL89)</f>
        <v>0</v>
      </c>
      <c r="AM89" s="15">
        <f>SUM(ENERO:DICIEMBRE!AM89)</f>
        <v>0</v>
      </c>
      <c r="AN89" s="15">
        <f>SUM(ENERO:DICIEMBRE!AN89)</f>
        <v>0</v>
      </c>
      <c r="AO89" s="15">
        <f>SUM(ENERO:DICIEMBRE!AO89)</f>
        <v>0</v>
      </c>
      <c r="AP89" s="15">
        <f>SUM(ENERO:DICIEMBRE!AP89)</f>
        <v>0</v>
      </c>
      <c r="AQ89" s="15">
        <f>SUM(ENERO:DICIEMBRE!AQ89)</f>
        <v>0</v>
      </c>
      <c r="AR89" s="15">
        <f>SUM(ENERO:DICIEMBRE!AR89)</f>
        <v>0</v>
      </c>
      <c r="AS89" s="15">
        <f>SUM(ENERO:DICIEMBRE!AS89)</f>
        <v>0</v>
      </c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0.5" x14ac:dyDescent="0.25">
      <c r="A90" s="118" t="s">
        <v>4</v>
      </c>
      <c r="B90" s="119">
        <f t="shared" si="25"/>
        <v>217</v>
      </c>
      <c r="C90" s="120">
        <f t="shared" ref="C90:AS90" si="29">SUM(C35:C89)</f>
        <v>7</v>
      </c>
      <c r="D90" s="121">
        <f t="shared" si="29"/>
        <v>0</v>
      </c>
      <c r="E90" s="121">
        <f t="shared" si="29"/>
        <v>0</v>
      </c>
      <c r="F90" s="121">
        <f t="shared" si="29"/>
        <v>0</v>
      </c>
      <c r="G90" s="121">
        <f t="shared" si="29"/>
        <v>1</v>
      </c>
      <c r="H90" s="122">
        <f t="shared" si="29"/>
        <v>7</v>
      </c>
      <c r="I90" s="121">
        <f t="shared" si="29"/>
        <v>6</v>
      </c>
      <c r="J90" s="121">
        <f t="shared" si="29"/>
        <v>9</v>
      </c>
      <c r="K90" s="121">
        <f t="shared" si="29"/>
        <v>5</v>
      </c>
      <c r="L90" s="121">
        <f t="shared" si="29"/>
        <v>6</v>
      </c>
      <c r="M90" s="121">
        <f t="shared" si="29"/>
        <v>14</v>
      </c>
      <c r="N90" s="121">
        <f t="shared" si="29"/>
        <v>13</v>
      </c>
      <c r="O90" s="121">
        <f t="shared" si="29"/>
        <v>21</v>
      </c>
      <c r="P90" s="121">
        <f t="shared" si="29"/>
        <v>25</v>
      </c>
      <c r="Q90" s="121">
        <f t="shared" si="29"/>
        <v>31</v>
      </c>
      <c r="R90" s="121">
        <f t="shared" si="29"/>
        <v>38</v>
      </c>
      <c r="S90" s="123">
        <f t="shared" si="29"/>
        <v>34</v>
      </c>
      <c r="T90" s="120">
        <f t="shared" si="29"/>
        <v>112</v>
      </c>
      <c r="U90" s="123">
        <f t="shared" si="29"/>
        <v>105</v>
      </c>
      <c r="V90" s="120">
        <f t="shared" si="29"/>
        <v>0</v>
      </c>
      <c r="W90" s="123">
        <f t="shared" si="29"/>
        <v>5</v>
      </c>
      <c r="X90" s="120">
        <f t="shared" si="29"/>
        <v>0</v>
      </c>
      <c r="Y90" s="123">
        <f t="shared" si="29"/>
        <v>0</v>
      </c>
      <c r="Z90" s="119">
        <f t="shared" si="29"/>
        <v>0</v>
      </c>
      <c r="AA90" s="120">
        <f t="shared" si="29"/>
        <v>0</v>
      </c>
      <c r="AB90" s="121">
        <f t="shared" si="29"/>
        <v>0</v>
      </c>
      <c r="AC90" s="121">
        <f t="shared" si="29"/>
        <v>0</v>
      </c>
      <c r="AD90" s="122">
        <f t="shared" si="29"/>
        <v>0</v>
      </c>
      <c r="AE90" s="119">
        <f t="shared" si="29"/>
        <v>0</v>
      </c>
      <c r="AF90" s="120">
        <f t="shared" si="29"/>
        <v>0</v>
      </c>
      <c r="AG90" s="121">
        <f t="shared" si="29"/>
        <v>0</v>
      </c>
      <c r="AH90" s="121">
        <f t="shared" si="29"/>
        <v>0</v>
      </c>
      <c r="AI90" s="124">
        <f t="shared" si="29"/>
        <v>0</v>
      </c>
      <c r="AJ90" s="123">
        <f t="shared" si="29"/>
        <v>10</v>
      </c>
      <c r="AK90" s="123">
        <f t="shared" si="29"/>
        <v>15</v>
      </c>
      <c r="AL90" s="123">
        <f t="shared" si="29"/>
        <v>177</v>
      </c>
      <c r="AM90" s="123">
        <f t="shared" si="29"/>
        <v>18</v>
      </c>
      <c r="AN90" s="123">
        <f t="shared" si="29"/>
        <v>1</v>
      </c>
      <c r="AO90" s="123">
        <f t="shared" si="29"/>
        <v>0</v>
      </c>
      <c r="AP90" s="123">
        <f t="shared" si="29"/>
        <v>1</v>
      </c>
      <c r="AQ90" s="123">
        <f t="shared" si="29"/>
        <v>0</v>
      </c>
      <c r="AR90" s="123">
        <f t="shared" si="29"/>
        <v>0</v>
      </c>
      <c r="AS90" s="123">
        <f t="shared" si="29"/>
        <v>0</v>
      </c>
    </row>
    <row r="91" spans="1:95" s="4" customFormat="1" ht="11.25" x14ac:dyDescent="0.25">
      <c r="A91" s="1189" t="s">
        <v>134</v>
      </c>
      <c r="B91" s="1189"/>
      <c r="C91" s="1189"/>
      <c r="D91" s="1189"/>
      <c r="E91" s="1189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0.5" x14ac:dyDescent="0.25">
      <c r="A92" s="1190" t="s">
        <v>3</v>
      </c>
      <c r="B92" s="1191"/>
      <c r="C92" s="1190" t="s">
        <v>36</v>
      </c>
      <c r="D92" s="1194"/>
      <c r="E92" s="1191"/>
      <c r="F92" s="1159" t="s">
        <v>135</v>
      </c>
      <c r="G92" s="1174"/>
      <c r="H92" s="1174"/>
      <c r="I92" s="1174"/>
      <c r="J92" s="1174"/>
      <c r="K92" s="1174"/>
      <c r="L92" s="1174"/>
      <c r="M92" s="1174"/>
      <c r="N92" s="1174"/>
      <c r="O92" s="1174"/>
      <c r="P92" s="1174"/>
      <c r="Q92" s="1174"/>
      <c r="R92" s="1174"/>
      <c r="S92" s="1174"/>
      <c r="T92" s="1174"/>
      <c r="U92" s="1174"/>
      <c r="V92" s="1174"/>
      <c r="W92" s="1174"/>
      <c r="X92" s="1174"/>
      <c r="Y92" s="1174"/>
      <c r="Z92" s="1174"/>
      <c r="AA92" s="1174"/>
      <c r="AB92" s="1174"/>
      <c r="AC92" s="1174"/>
      <c r="AD92" s="1174"/>
      <c r="AE92" s="1174"/>
      <c r="AF92" s="1174"/>
      <c r="AG92" s="1174"/>
      <c r="AH92" s="1174"/>
      <c r="AI92" s="1174"/>
      <c r="AJ92" s="1174"/>
      <c r="AK92" s="1174"/>
      <c r="AL92" s="1174"/>
      <c r="AM92" s="1170"/>
      <c r="AN92" s="1196" t="s">
        <v>136</v>
      </c>
      <c r="AO92" s="1197"/>
      <c r="AP92" s="1156" t="s">
        <v>137</v>
      </c>
      <c r="AQ92" s="1186" t="s">
        <v>138</v>
      </c>
      <c r="AR92" s="1163" t="s">
        <v>9</v>
      </c>
      <c r="AS92" s="1163" t="s">
        <v>10</v>
      </c>
      <c r="AT92" s="1163" t="s">
        <v>139</v>
      </c>
      <c r="AU92" s="1173" t="s">
        <v>140</v>
      </c>
    </row>
    <row r="93" spans="1:95" s="5" customFormat="1" ht="10.5" x14ac:dyDescent="0.25">
      <c r="A93" s="1192"/>
      <c r="B93" s="1193"/>
      <c r="C93" s="1122"/>
      <c r="D93" s="1195"/>
      <c r="E93" s="1123"/>
      <c r="F93" s="1153" t="s">
        <v>12</v>
      </c>
      <c r="G93" s="1169"/>
      <c r="H93" s="1153" t="s">
        <v>13</v>
      </c>
      <c r="I93" s="1169"/>
      <c r="J93" s="1153" t="s">
        <v>141</v>
      </c>
      <c r="K93" s="1169"/>
      <c r="L93" s="1153" t="s">
        <v>15</v>
      </c>
      <c r="M93" s="1169"/>
      <c r="N93" s="1153" t="s">
        <v>16</v>
      </c>
      <c r="O93" s="1169"/>
      <c r="P93" s="1159" t="s">
        <v>17</v>
      </c>
      <c r="Q93" s="1160"/>
      <c r="R93" s="1159" t="s">
        <v>18</v>
      </c>
      <c r="S93" s="1160"/>
      <c r="T93" s="1159" t="s">
        <v>19</v>
      </c>
      <c r="U93" s="1160"/>
      <c r="V93" s="1159" t="s">
        <v>20</v>
      </c>
      <c r="W93" s="1160"/>
      <c r="X93" s="1159" t="s">
        <v>21</v>
      </c>
      <c r="Y93" s="1160"/>
      <c r="Z93" s="1159" t="s">
        <v>22</v>
      </c>
      <c r="AA93" s="1160"/>
      <c r="AB93" s="1159" t="s">
        <v>23</v>
      </c>
      <c r="AC93" s="1160"/>
      <c r="AD93" s="1159" t="s">
        <v>24</v>
      </c>
      <c r="AE93" s="1160"/>
      <c r="AF93" s="1159" t="s">
        <v>25</v>
      </c>
      <c r="AG93" s="1160"/>
      <c r="AH93" s="1159" t="s">
        <v>26</v>
      </c>
      <c r="AI93" s="1160"/>
      <c r="AJ93" s="1159" t="s">
        <v>27</v>
      </c>
      <c r="AK93" s="1160"/>
      <c r="AL93" s="1159" t="s">
        <v>28</v>
      </c>
      <c r="AM93" s="1170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42" x14ac:dyDescent="0.25">
      <c r="A94" s="1122"/>
      <c r="B94" s="1123"/>
      <c r="C94" s="90" t="s">
        <v>142</v>
      </c>
      <c r="D94" s="125" t="s">
        <v>29</v>
      </c>
      <c r="E94" s="126" t="s">
        <v>30</v>
      </c>
      <c r="F94" s="127" t="s">
        <v>29</v>
      </c>
      <c r="G94" s="128" t="s">
        <v>30</v>
      </c>
      <c r="H94" s="127" t="s">
        <v>29</v>
      </c>
      <c r="I94" s="128" t="s">
        <v>30</v>
      </c>
      <c r="J94" s="127" t="s">
        <v>29</v>
      </c>
      <c r="K94" s="128" t="s">
        <v>30</v>
      </c>
      <c r="L94" s="127" t="s">
        <v>29</v>
      </c>
      <c r="M94" s="128" t="s">
        <v>30</v>
      </c>
      <c r="N94" s="127" t="s">
        <v>29</v>
      </c>
      <c r="O94" s="128" t="s">
        <v>30</v>
      </c>
      <c r="P94" s="127" t="s">
        <v>29</v>
      </c>
      <c r="Q94" s="128" t="s">
        <v>30</v>
      </c>
      <c r="R94" s="127" t="s">
        <v>29</v>
      </c>
      <c r="S94" s="128" t="s">
        <v>30</v>
      </c>
      <c r="T94" s="127" t="s">
        <v>29</v>
      </c>
      <c r="U94" s="128" t="s">
        <v>30</v>
      </c>
      <c r="V94" s="127" t="s">
        <v>29</v>
      </c>
      <c r="W94" s="128" t="s">
        <v>30</v>
      </c>
      <c r="X94" s="127" t="s">
        <v>29</v>
      </c>
      <c r="Y94" s="128" t="s">
        <v>30</v>
      </c>
      <c r="Z94" s="127" t="s">
        <v>29</v>
      </c>
      <c r="AA94" s="128" t="s">
        <v>30</v>
      </c>
      <c r="AB94" s="127" t="s">
        <v>29</v>
      </c>
      <c r="AC94" s="128" t="s">
        <v>30</v>
      </c>
      <c r="AD94" s="127" t="s">
        <v>29</v>
      </c>
      <c r="AE94" s="128" t="s">
        <v>30</v>
      </c>
      <c r="AF94" s="127" t="s">
        <v>29</v>
      </c>
      <c r="AG94" s="128" t="s">
        <v>30</v>
      </c>
      <c r="AH94" s="127" t="s">
        <v>29</v>
      </c>
      <c r="AI94" s="128" t="s">
        <v>30</v>
      </c>
      <c r="AJ94" s="127" t="s">
        <v>29</v>
      </c>
      <c r="AK94" s="128" t="s">
        <v>30</v>
      </c>
      <c r="AL94" s="127" t="s">
        <v>29</v>
      </c>
      <c r="AM94" s="129" t="s">
        <v>30</v>
      </c>
      <c r="AN94" s="130" t="s">
        <v>143</v>
      </c>
      <c r="AO94" s="131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0.5" x14ac:dyDescent="0.25">
      <c r="A95" s="132" t="s">
        <v>32</v>
      </c>
      <c r="B95" s="133"/>
      <c r="C95" s="134">
        <f>SUM(D95+E95)</f>
        <v>1676</v>
      </c>
      <c r="D95" s="135">
        <f>SUM(F95+H95+J95+L95+N95+P95+R95+T95+V95+X95+Z95+AB95+AD95+AF95+AH95+AJ95+AL95)</f>
        <v>770</v>
      </c>
      <c r="E95" s="136">
        <f>SUM(G95+I95+K95+M95+O95+Q95+S95+U95+W95+Y95+AA95+AC95+AE95+AG95+AI95+AK95+AM95)</f>
        <v>906</v>
      </c>
      <c r="F95" s="15">
        <f>SUM(ENERO:DICIEMBRE!F95)</f>
        <v>13</v>
      </c>
      <c r="G95" s="15">
        <f>SUM(ENERO:DICIEMBRE!G95)</f>
        <v>9</v>
      </c>
      <c r="H95" s="15">
        <f>SUM(ENERO:DICIEMBRE!H95)</f>
        <v>17</v>
      </c>
      <c r="I95" s="15">
        <f>SUM(ENERO:DICIEMBRE!I95)</f>
        <v>9</v>
      </c>
      <c r="J95" s="15">
        <f>SUM(ENERO:DICIEMBRE!J95)</f>
        <v>22</v>
      </c>
      <c r="K95" s="15">
        <f>SUM(ENERO:DICIEMBRE!K95)</f>
        <v>11</v>
      </c>
      <c r="L95" s="15">
        <f>SUM(ENERO:DICIEMBRE!L95)</f>
        <v>37</v>
      </c>
      <c r="M95" s="15">
        <f>SUM(ENERO:DICIEMBRE!M95)</f>
        <v>14</v>
      </c>
      <c r="N95" s="15">
        <f>SUM(ENERO:DICIEMBRE!N95)</f>
        <v>21</v>
      </c>
      <c r="O95" s="15">
        <f>SUM(ENERO:DICIEMBRE!O95)</f>
        <v>16</v>
      </c>
      <c r="P95" s="15">
        <f>SUM(ENERO:DICIEMBRE!P95)</f>
        <v>18</v>
      </c>
      <c r="Q95" s="15">
        <f>SUM(ENERO:DICIEMBRE!Q95)</f>
        <v>17</v>
      </c>
      <c r="R95" s="15">
        <f>SUM(ENERO:DICIEMBRE!R95)</f>
        <v>18</v>
      </c>
      <c r="S95" s="15">
        <f>SUM(ENERO:DICIEMBRE!S95)</f>
        <v>33</v>
      </c>
      <c r="T95" s="15">
        <f>SUM(ENERO:DICIEMBRE!T95)</f>
        <v>28</v>
      </c>
      <c r="U95" s="15">
        <f>SUM(ENERO:DICIEMBRE!U95)</f>
        <v>38</v>
      </c>
      <c r="V95" s="15">
        <f>SUM(ENERO:DICIEMBRE!V95)</f>
        <v>28</v>
      </c>
      <c r="W95" s="15">
        <f>SUM(ENERO:DICIEMBRE!W95)</f>
        <v>51</v>
      </c>
      <c r="X95" s="15">
        <f>SUM(ENERO:DICIEMBRE!X95)</f>
        <v>30</v>
      </c>
      <c r="Y95" s="15">
        <f>SUM(ENERO:DICIEMBRE!Y95)</f>
        <v>54</v>
      </c>
      <c r="Z95" s="15">
        <f>SUM(ENERO:DICIEMBRE!Z95)</f>
        <v>45</v>
      </c>
      <c r="AA95" s="15">
        <f>SUM(ENERO:DICIEMBRE!AA95)</f>
        <v>84</v>
      </c>
      <c r="AB95" s="15">
        <f>SUM(ENERO:DICIEMBRE!AB95)</f>
        <v>59</v>
      </c>
      <c r="AC95" s="15">
        <f>SUM(ENERO:DICIEMBRE!AC95)</f>
        <v>72</v>
      </c>
      <c r="AD95" s="15">
        <f>SUM(ENERO:DICIEMBRE!AD95)</f>
        <v>87</v>
      </c>
      <c r="AE95" s="15">
        <f>SUM(ENERO:DICIEMBRE!AE95)</f>
        <v>133</v>
      </c>
      <c r="AF95" s="15">
        <f>SUM(ENERO:DICIEMBRE!AF95)</f>
        <v>109</v>
      </c>
      <c r="AG95" s="15">
        <f>SUM(ENERO:DICIEMBRE!AG95)</f>
        <v>101</v>
      </c>
      <c r="AH95" s="15">
        <f>SUM(ENERO:DICIEMBRE!AH95)</f>
        <v>84</v>
      </c>
      <c r="AI95" s="15">
        <f>SUM(ENERO:DICIEMBRE!AI95)</f>
        <v>103</v>
      </c>
      <c r="AJ95" s="15">
        <f>SUM(ENERO:DICIEMBRE!AJ95)</f>
        <v>89</v>
      </c>
      <c r="AK95" s="15">
        <f>SUM(ENERO:DICIEMBRE!AK95)</f>
        <v>87</v>
      </c>
      <c r="AL95" s="15">
        <f>SUM(ENERO:DICIEMBRE!AL95)</f>
        <v>65</v>
      </c>
      <c r="AM95" s="15">
        <f>SUM(ENERO:DICIEMBRE!AM95)</f>
        <v>74</v>
      </c>
      <c r="AN95" s="15">
        <f>SUM(ENERO:DICIEMBRE!AN95)</f>
        <v>0</v>
      </c>
      <c r="AO95" s="15">
        <f>SUM(ENERO:DICIEMBRE!AO95)</f>
        <v>1565</v>
      </c>
      <c r="AP95" s="15">
        <f>SUM(ENERO:DICIEMBRE!AP95)</f>
        <v>1675</v>
      </c>
      <c r="AQ95" s="15">
        <f>SUM(ENERO:DICIEMBRE!AQ95)</f>
        <v>1184</v>
      </c>
      <c r="AR95" s="15">
        <f>SUM(ENERO:DICIEMBRE!AR95)</f>
        <v>0</v>
      </c>
      <c r="AS95" s="15">
        <f>SUM(ENERO:DICIEMBRE!AS95)</f>
        <v>0</v>
      </c>
      <c r="AT95" s="15">
        <f>SUM(ENERO:DICIEMBRE!AT95)</f>
        <v>111</v>
      </c>
      <c r="AU95" s="15">
        <f>SUM(ENERO:DICIEMBRE!AU95)</f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0.5" x14ac:dyDescent="0.25">
      <c r="A96" s="137" t="s">
        <v>33</v>
      </c>
      <c r="B96" s="138" t="s">
        <v>145</v>
      </c>
      <c r="C96" s="139">
        <f>SUM(D96:E96)</f>
        <v>1</v>
      </c>
      <c r="D96" s="140"/>
      <c r="E96" s="136">
        <f>SUM(K96+M96+O96+Q96+S96+U96+W96+Y96+AA96+AC96+AE96+AG96+AI96+AK96+AM96)</f>
        <v>1</v>
      </c>
      <c r="F96" s="15">
        <f>SUM(ENERO:DICIEMBRE!F96)</f>
        <v>0</v>
      </c>
      <c r="G96" s="15">
        <f>SUM(ENERO:DICIEMBRE!G96)</f>
        <v>0</v>
      </c>
      <c r="H96" s="15">
        <f>SUM(ENERO:DICIEMBRE!H96)</f>
        <v>0</v>
      </c>
      <c r="I96" s="15">
        <f>SUM(ENERO:DICIEMBRE!I96)</f>
        <v>0</v>
      </c>
      <c r="J96" s="15">
        <f>SUM(ENERO:DICIEMBRE!J96)</f>
        <v>0</v>
      </c>
      <c r="K96" s="15">
        <f>SUM(ENERO:DICIEMBRE!K96)</f>
        <v>0</v>
      </c>
      <c r="L96" s="15">
        <f>SUM(ENERO:DICIEMBRE!L96)</f>
        <v>0</v>
      </c>
      <c r="M96" s="15">
        <f>SUM(ENERO:DICIEMBRE!M96)</f>
        <v>0</v>
      </c>
      <c r="N96" s="15">
        <f>SUM(ENERO:DICIEMBRE!N96)</f>
        <v>0</v>
      </c>
      <c r="O96" s="15">
        <f>SUM(ENERO:DICIEMBRE!O96)</f>
        <v>0</v>
      </c>
      <c r="P96" s="15">
        <f>SUM(ENERO:DICIEMBRE!P96)</f>
        <v>0</v>
      </c>
      <c r="Q96" s="15">
        <f>SUM(ENERO:DICIEMBRE!Q96)</f>
        <v>0</v>
      </c>
      <c r="R96" s="15">
        <f>SUM(ENERO:DICIEMBRE!R96)</f>
        <v>0</v>
      </c>
      <c r="S96" s="15">
        <f>SUM(ENERO:DICIEMBRE!S96)</f>
        <v>1</v>
      </c>
      <c r="T96" s="15">
        <f>SUM(ENERO:DICIEMBRE!T96)</f>
        <v>0</v>
      </c>
      <c r="U96" s="15">
        <f>SUM(ENERO:DICIEMBRE!U96)</f>
        <v>0</v>
      </c>
      <c r="V96" s="15">
        <f>SUM(ENERO:DICIEMBRE!V96)</f>
        <v>0</v>
      </c>
      <c r="W96" s="15">
        <f>SUM(ENERO:DICIEMBRE!W96)</f>
        <v>0</v>
      </c>
      <c r="X96" s="15">
        <f>SUM(ENERO:DICIEMBRE!X96)</f>
        <v>0</v>
      </c>
      <c r="Y96" s="15">
        <f>SUM(ENERO:DICIEMBRE!Y96)</f>
        <v>0</v>
      </c>
      <c r="Z96" s="15">
        <f>SUM(ENERO:DICIEMBRE!Z96)</f>
        <v>0</v>
      </c>
      <c r="AA96" s="15">
        <f>SUM(ENERO:DICIEMBRE!AA96)</f>
        <v>0</v>
      </c>
      <c r="AB96" s="15">
        <f>SUM(ENERO:DICIEMBRE!AB96)</f>
        <v>0</v>
      </c>
      <c r="AC96" s="15">
        <f>SUM(ENERO:DICIEMBRE!AC96)</f>
        <v>0</v>
      </c>
      <c r="AD96" s="15">
        <f>SUM(ENERO:DICIEMBRE!AD96)</f>
        <v>0</v>
      </c>
      <c r="AE96" s="15">
        <f>SUM(ENERO:DICIEMBRE!AE96)</f>
        <v>0</v>
      </c>
      <c r="AF96" s="15">
        <f>SUM(ENERO:DICIEMBRE!AF96)</f>
        <v>0</v>
      </c>
      <c r="AG96" s="15">
        <f>SUM(ENERO:DICIEMBRE!AG96)</f>
        <v>0</v>
      </c>
      <c r="AH96" s="15">
        <f>SUM(ENERO:DICIEMBRE!AH96)</f>
        <v>0</v>
      </c>
      <c r="AI96" s="15">
        <f>SUM(ENERO:DICIEMBRE!AI96)</f>
        <v>0</v>
      </c>
      <c r="AJ96" s="15">
        <f>SUM(ENERO:DICIEMBRE!AJ96)</f>
        <v>0</v>
      </c>
      <c r="AK96" s="15">
        <f>SUM(ENERO:DICIEMBRE!AK96)</f>
        <v>0</v>
      </c>
      <c r="AL96" s="15">
        <f>SUM(ENERO:DICIEMBRE!AL96)</f>
        <v>0</v>
      </c>
      <c r="AM96" s="15">
        <f>SUM(ENERO:DICIEMBRE!AM96)</f>
        <v>0</v>
      </c>
      <c r="AN96" s="15">
        <f>SUM(ENERO:DICIEMBRE!AN96)</f>
        <v>0</v>
      </c>
      <c r="AO96" s="15">
        <f>SUM(ENERO:DICIEMBRE!AO96)</f>
        <v>1</v>
      </c>
      <c r="AP96" s="15">
        <f>SUM(ENERO:DICIEMBRE!AP96)</f>
        <v>1</v>
      </c>
      <c r="AQ96" s="15">
        <f>SUM(ENERO:DICIEMBRE!AQ96)</f>
        <v>1</v>
      </c>
      <c r="AR96" s="15">
        <f>SUM(ENERO:DICIEMBRE!AR96)</f>
        <v>0</v>
      </c>
      <c r="AS96" s="15">
        <f>SUM(ENERO:DICIEMBRE!AS96)</f>
        <v>0</v>
      </c>
      <c r="AT96" s="15">
        <f>SUM(ENERO:DICIEMBRE!AT96)</f>
        <v>0</v>
      </c>
      <c r="AU96" s="15">
        <f>SUM(ENERO:DICIEMBRE!AU96)</f>
        <v>0</v>
      </c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0.5" x14ac:dyDescent="0.25">
      <c r="A97" s="144"/>
      <c r="B97" s="111" t="s">
        <v>146</v>
      </c>
      <c r="C97" s="145">
        <f t="shared" ref="C97:C103" si="42">SUM(D97+E97)</f>
        <v>35</v>
      </c>
      <c r="D97" s="146">
        <f>SUM(F97+H97+J97+L97+N97+P97+R97+T97+V97+X97+Z97+AB97+AD97+AF97+AH97+AJ97+AL97)</f>
        <v>14</v>
      </c>
      <c r="E97" s="147">
        <f>SUM(G97+I97+K97+M97+O97+Q97+S97+U97+W97+Y97+AA97+AC97+AE97+AG97+AI97+AK97+AM97)</f>
        <v>21</v>
      </c>
      <c r="F97" s="15">
        <f>SUM(ENERO:DICIEMBRE!F97)</f>
        <v>0</v>
      </c>
      <c r="G97" s="15">
        <f>SUM(ENERO:DICIEMBRE!G97)</f>
        <v>0</v>
      </c>
      <c r="H97" s="15">
        <f>SUM(ENERO:DICIEMBRE!H97)</f>
        <v>0</v>
      </c>
      <c r="I97" s="15">
        <f>SUM(ENERO:DICIEMBRE!I97)</f>
        <v>0</v>
      </c>
      <c r="J97" s="15">
        <f>SUM(ENERO:DICIEMBRE!J97)</f>
        <v>0</v>
      </c>
      <c r="K97" s="15">
        <f>SUM(ENERO:DICIEMBRE!K97)</f>
        <v>0</v>
      </c>
      <c r="L97" s="15">
        <f>SUM(ENERO:DICIEMBRE!L97)</f>
        <v>0</v>
      </c>
      <c r="M97" s="15">
        <f>SUM(ENERO:DICIEMBRE!M97)</f>
        <v>1</v>
      </c>
      <c r="N97" s="15">
        <f>SUM(ENERO:DICIEMBRE!N97)</f>
        <v>2</v>
      </c>
      <c r="O97" s="15">
        <f>SUM(ENERO:DICIEMBRE!O97)</f>
        <v>1</v>
      </c>
      <c r="P97" s="15">
        <f>SUM(ENERO:DICIEMBRE!P97)</f>
        <v>5</v>
      </c>
      <c r="Q97" s="15">
        <f>SUM(ENERO:DICIEMBRE!Q97)</f>
        <v>9</v>
      </c>
      <c r="R97" s="15">
        <f>SUM(ENERO:DICIEMBRE!R97)</f>
        <v>2</v>
      </c>
      <c r="S97" s="15">
        <f>SUM(ENERO:DICIEMBRE!S97)</f>
        <v>1</v>
      </c>
      <c r="T97" s="15">
        <f>SUM(ENERO:DICIEMBRE!T97)</f>
        <v>1</v>
      </c>
      <c r="U97" s="15">
        <f>SUM(ENERO:DICIEMBRE!U97)</f>
        <v>3</v>
      </c>
      <c r="V97" s="15">
        <f>SUM(ENERO:DICIEMBRE!V97)</f>
        <v>3</v>
      </c>
      <c r="W97" s="15">
        <f>SUM(ENERO:DICIEMBRE!W97)</f>
        <v>3</v>
      </c>
      <c r="X97" s="15">
        <f>SUM(ENERO:DICIEMBRE!X97)</f>
        <v>0</v>
      </c>
      <c r="Y97" s="15">
        <f>SUM(ENERO:DICIEMBRE!Y97)</f>
        <v>0</v>
      </c>
      <c r="Z97" s="15">
        <f>SUM(ENERO:DICIEMBRE!Z97)</f>
        <v>1</v>
      </c>
      <c r="AA97" s="15">
        <f>SUM(ENERO:DICIEMBRE!AA97)</f>
        <v>0</v>
      </c>
      <c r="AB97" s="15">
        <f>SUM(ENERO:DICIEMBRE!AB97)</f>
        <v>0</v>
      </c>
      <c r="AC97" s="15">
        <f>SUM(ENERO:DICIEMBRE!AC97)</f>
        <v>2</v>
      </c>
      <c r="AD97" s="15">
        <f>SUM(ENERO:DICIEMBRE!AD97)</f>
        <v>0</v>
      </c>
      <c r="AE97" s="15">
        <f>SUM(ENERO:DICIEMBRE!AE97)</f>
        <v>0</v>
      </c>
      <c r="AF97" s="15">
        <f>SUM(ENERO:DICIEMBRE!AF97)</f>
        <v>0</v>
      </c>
      <c r="AG97" s="15">
        <f>SUM(ENERO:DICIEMBRE!AG97)</f>
        <v>1</v>
      </c>
      <c r="AH97" s="15">
        <f>SUM(ENERO:DICIEMBRE!AH97)</f>
        <v>0</v>
      </c>
      <c r="AI97" s="15">
        <f>SUM(ENERO:DICIEMBRE!AI97)</f>
        <v>0</v>
      </c>
      <c r="AJ97" s="15">
        <f>SUM(ENERO:DICIEMBRE!AJ97)</f>
        <v>0</v>
      </c>
      <c r="AK97" s="15">
        <f>SUM(ENERO:DICIEMBRE!AK97)</f>
        <v>0</v>
      </c>
      <c r="AL97" s="15">
        <f>SUM(ENERO:DICIEMBRE!AL97)</f>
        <v>0</v>
      </c>
      <c r="AM97" s="15">
        <f>SUM(ENERO:DICIEMBRE!AM97)</f>
        <v>0</v>
      </c>
      <c r="AN97" s="15">
        <f>SUM(ENERO:DICIEMBRE!AN97)</f>
        <v>0</v>
      </c>
      <c r="AO97" s="15">
        <f>SUM(ENERO:DICIEMBRE!AO97)</f>
        <v>27</v>
      </c>
      <c r="AP97" s="15">
        <f>SUM(ENERO:DICIEMBRE!AP97)</f>
        <v>34</v>
      </c>
      <c r="AQ97" s="15">
        <f>SUM(ENERO:DICIEMBRE!AQ97)</f>
        <v>4</v>
      </c>
      <c r="AR97" s="15">
        <f>SUM(ENERO:DICIEMBRE!AR97)</f>
        <v>0</v>
      </c>
      <c r="AS97" s="15">
        <f>SUM(ENERO:DICIEMBRE!AS97)</f>
        <v>0</v>
      </c>
      <c r="AT97" s="15">
        <f>SUM(ENERO:DICIEMBRE!AT97)</f>
        <v>10</v>
      </c>
      <c r="AU97" s="15">
        <f>SUM(ENERO:DICIEMBRE!AU97)</f>
        <v>0</v>
      </c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0.5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">
        <f>SUM(ENERO:DICIEMBRE!F98)</f>
        <v>0</v>
      </c>
      <c r="G98" s="15">
        <f>SUM(ENERO:DICIEMBRE!G98)</f>
        <v>0</v>
      </c>
      <c r="H98" s="15">
        <f>SUM(ENERO:DICIEMBRE!H98)</f>
        <v>0</v>
      </c>
      <c r="I98" s="15">
        <f>SUM(ENERO:DICIEMBRE!I98)</f>
        <v>0</v>
      </c>
      <c r="J98" s="15">
        <f>SUM(ENERO:DICIEMBRE!J98)</f>
        <v>0</v>
      </c>
      <c r="K98" s="15">
        <f>SUM(ENERO:DICIEMBRE!K98)</f>
        <v>0</v>
      </c>
      <c r="L98" s="15">
        <f>SUM(ENERO:DICIEMBRE!L98)</f>
        <v>0</v>
      </c>
      <c r="M98" s="15">
        <f>SUM(ENERO:DICIEMBRE!M98)</f>
        <v>0</v>
      </c>
      <c r="N98" s="15">
        <f>SUM(ENERO:DICIEMBRE!N98)</f>
        <v>0</v>
      </c>
      <c r="O98" s="15">
        <f>SUM(ENERO:DICIEMBRE!O98)</f>
        <v>0</v>
      </c>
      <c r="P98" s="15">
        <f>SUM(ENERO:DICIEMBRE!P98)</f>
        <v>0</v>
      </c>
      <c r="Q98" s="15">
        <f>SUM(ENERO:DICIEMBRE!Q98)</f>
        <v>0</v>
      </c>
      <c r="R98" s="15">
        <f>SUM(ENERO:DICIEMBRE!R98)</f>
        <v>0</v>
      </c>
      <c r="S98" s="15">
        <f>SUM(ENERO:DICIEMBRE!S98)</f>
        <v>0</v>
      </c>
      <c r="T98" s="15">
        <f>SUM(ENERO:DICIEMBRE!T98)</f>
        <v>0</v>
      </c>
      <c r="U98" s="15">
        <f>SUM(ENERO:DICIEMBRE!U98)</f>
        <v>0</v>
      </c>
      <c r="V98" s="15">
        <f>SUM(ENERO:DICIEMBRE!V98)</f>
        <v>0</v>
      </c>
      <c r="W98" s="15">
        <f>SUM(ENERO:DICIEMBRE!W98)</f>
        <v>0</v>
      </c>
      <c r="X98" s="15">
        <f>SUM(ENERO:DICIEMBRE!X98)</f>
        <v>0</v>
      </c>
      <c r="Y98" s="15">
        <f>SUM(ENERO:DICIEMBRE!Y98)</f>
        <v>0</v>
      </c>
      <c r="Z98" s="15">
        <f>SUM(ENERO:DICIEMBRE!Z98)</f>
        <v>0</v>
      </c>
      <c r="AA98" s="15">
        <f>SUM(ENERO:DICIEMBRE!AA98)</f>
        <v>0</v>
      </c>
      <c r="AB98" s="15">
        <f>SUM(ENERO:DICIEMBRE!AB98)</f>
        <v>0</v>
      </c>
      <c r="AC98" s="15">
        <f>SUM(ENERO:DICIEMBRE!AC98)</f>
        <v>0</v>
      </c>
      <c r="AD98" s="15">
        <f>SUM(ENERO:DICIEMBRE!AD98)</f>
        <v>0</v>
      </c>
      <c r="AE98" s="15">
        <f>SUM(ENERO:DICIEMBRE!AE98)</f>
        <v>0</v>
      </c>
      <c r="AF98" s="15">
        <f>SUM(ENERO:DICIEMBRE!AF98)</f>
        <v>0</v>
      </c>
      <c r="AG98" s="15">
        <f>SUM(ENERO:DICIEMBRE!AG98)</f>
        <v>0</v>
      </c>
      <c r="AH98" s="15">
        <f>SUM(ENERO:DICIEMBRE!AH98)</f>
        <v>0</v>
      </c>
      <c r="AI98" s="15">
        <f>SUM(ENERO:DICIEMBRE!AI98)</f>
        <v>0</v>
      </c>
      <c r="AJ98" s="15">
        <f>SUM(ENERO:DICIEMBRE!AJ98)</f>
        <v>0</v>
      </c>
      <c r="AK98" s="15">
        <f>SUM(ENERO:DICIEMBRE!AK98)</f>
        <v>0</v>
      </c>
      <c r="AL98" s="15">
        <f>SUM(ENERO:DICIEMBRE!AL98)</f>
        <v>0</v>
      </c>
      <c r="AM98" s="15">
        <f>SUM(ENERO:DICIEMBRE!AM98)</f>
        <v>0</v>
      </c>
      <c r="AN98" s="15">
        <f>SUM(ENERO:DICIEMBRE!AN98)</f>
        <v>0</v>
      </c>
      <c r="AO98" s="15">
        <f>SUM(ENERO:DICIEMBRE!AO98)</f>
        <v>0</v>
      </c>
      <c r="AP98" s="15">
        <f>SUM(ENERO:DICIEMBRE!AP98)</f>
        <v>0</v>
      </c>
      <c r="AQ98" s="15">
        <f>SUM(ENERO:DICIEMBRE!AQ98)</f>
        <v>0</v>
      </c>
      <c r="AR98" s="15">
        <f>SUM(ENERO:DICIEMBRE!AR98)</f>
        <v>0</v>
      </c>
      <c r="AS98" s="15">
        <f>SUM(ENERO:DICIEMBRE!AS98)</f>
        <v>0</v>
      </c>
      <c r="AT98" s="15">
        <f>SUM(ENERO:DICIEMBRE!AT98)</f>
        <v>0</v>
      </c>
      <c r="AU98" s="15">
        <f>SUM(ENERO:DICIEMBRE!AU98)</f>
        <v>0</v>
      </c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0.5" x14ac:dyDescent="0.25">
      <c r="A99" s="94" t="s">
        <v>34</v>
      </c>
      <c r="B99" s="162"/>
      <c r="C99" s="163">
        <f t="shared" si="42"/>
        <v>7</v>
      </c>
      <c r="D99" s="164">
        <f t="shared" ref="D99:E103" si="43">SUM(F99+H99+J99+L99+N99+P99+R99+T99+V99+X99+Z99+AB99+AD99+AF99+AH99+AJ99+AL99)</f>
        <v>5</v>
      </c>
      <c r="E99" s="165">
        <f t="shared" si="43"/>
        <v>2</v>
      </c>
      <c r="F99" s="15">
        <f>SUM(ENERO:DICIEMBRE!F99)</f>
        <v>3</v>
      </c>
      <c r="G99" s="15">
        <f>SUM(ENERO:DICIEMBRE!G99)</f>
        <v>1</v>
      </c>
      <c r="H99" s="15">
        <f>SUM(ENERO:DICIEMBRE!H99)</f>
        <v>0</v>
      </c>
      <c r="I99" s="15">
        <f>SUM(ENERO:DICIEMBRE!I99)</f>
        <v>1</v>
      </c>
      <c r="J99" s="15">
        <f>SUM(ENERO:DICIEMBRE!J99)</f>
        <v>0</v>
      </c>
      <c r="K99" s="15">
        <f>SUM(ENERO:DICIEMBRE!K99)</f>
        <v>0</v>
      </c>
      <c r="L99" s="15">
        <f>SUM(ENERO:DICIEMBRE!L99)</f>
        <v>2</v>
      </c>
      <c r="M99" s="15">
        <f>SUM(ENERO:DICIEMBRE!M99)</f>
        <v>0</v>
      </c>
      <c r="N99" s="15">
        <f>SUM(ENERO:DICIEMBRE!N99)</f>
        <v>0</v>
      </c>
      <c r="O99" s="15">
        <f>SUM(ENERO:DICIEMBRE!O99)</f>
        <v>0</v>
      </c>
      <c r="P99" s="15">
        <f>SUM(ENERO:DICIEMBRE!P99)</f>
        <v>0</v>
      </c>
      <c r="Q99" s="15">
        <f>SUM(ENERO:DICIEMBRE!Q99)</f>
        <v>0</v>
      </c>
      <c r="R99" s="15">
        <f>SUM(ENERO:DICIEMBRE!R99)</f>
        <v>0</v>
      </c>
      <c r="S99" s="15">
        <f>SUM(ENERO:DICIEMBRE!S99)</f>
        <v>0</v>
      </c>
      <c r="T99" s="15">
        <f>SUM(ENERO:DICIEMBRE!T99)</f>
        <v>0</v>
      </c>
      <c r="U99" s="15">
        <f>SUM(ENERO:DICIEMBRE!U99)</f>
        <v>0</v>
      </c>
      <c r="V99" s="15">
        <f>SUM(ENERO:DICIEMBRE!V99)</f>
        <v>0</v>
      </c>
      <c r="W99" s="15">
        <f>SUM(ENERO:DICIEMBRE!W99)</f>
        <v>0</v>
      </c>
      <c r="X99" s="15">
        <f>SUM(ENERO:DICIEMBRE!X99)</f>
        <v>0</v>
      </c>
      <c r="Y99" s="15">
        <f>SUM(ENERO:DICIEMBRE!Y99)</f>
        <v>0</v>
      </c>
      <c r="Z99" s="15">
        <f>SUM(ENERO:DICIEMBRE!Z99)</f>
        <v>0</v>
      </c>
      <c r="AA99" s="15">
        <f>SUM(ENERO:DICIEMBRE!AA99)</f>
        <v>0</v>
      </c>
      <c r="AB99" s="15">
        <f>SUM(ENERO:DICIEMBRE!AB99)</f>
        <v>0</v>
      </c>
      <c r="AC99" s="15">
        <f>SUM(ENERO:DICIEMBRE!AC99)</f>
        <v>0</v>
      </c>
      <c r="AD99" s="15">
        <f>SUM(ENERO:DICIEMBRE!AD99)</f>
        <v>0</v>
      </c>
      <c r="AE99" s="15">
        <f>SUM(ENERO:DICIEMBRE!AE99)</f>
        <v>0</v>
      </c>
      <c r="AF99" s="15">
        <f>SUM(ENERO:DICIEMBRE!AF99)</f>
        <v>0</v>
      </c>
      <c r="AG99" s="15">
        <f>SUM(ENERO:DICIEMBRE!AG99)</f>
        <v>0</v>
      </c>
      <c r="AH99" s="15">
        <f>SUM(ENERO:DICIEMBRE!AH99)</f>
        <v>0</v>
      </c>
      <c r="AI99" s="15">
        <f>SUM(ENERO:DICIEMBRE!AI99)</f>
        <v>0</v>
      </c>
      <c r="AJ99" s="15">
        <f>SUM(ENERO:DICIEMBRE!AJ99)</f>
        <v>0</v>
      </c>
      <c r="AK99" s="15">
        <f>SUM(ENERO:DICIEMBRE!AK99)</f>
        <v>0</v>
      </c>
      <c r="AL99" s="15">
        <f>SUM(ENERO:DICIEMBRE!AL99)</f>
        <v>0</v>
      </c>
      <c r="AM99" s="15">
        <f>SUM(ENERO:DICIEMBRE!AM99)</f>
        <v>0</v>
      </c>
      <c r="AN99" s="15">
        <f>SUM(ENERO:DICIEMBRE!AN99)</f>
        <v>0</v>
      </c>
      <c r="AO99" s="15">
        <f>SUM(ENERO:DICIEMBRE!AO99)</f>
        <v>7</v>
      </c>
      <c r="AP99" s="15">
        <f>SUM(ENERO:DICIEMBRE!AP99)</f>
        <v>7</v>
      </c>
      <c r="AQ99" s="15">
        <f>SUM(ENERO:DICIEMBRE!AQ99)</f>
        <v>4</v>
      </c>
      <c r="AR99" s="15">
        <f>SUM(ENERO:DICIEMBRE!AR99)</f>
        <v>0</v>
      </c>
      <c r="AS99" s="15">
        <f>SUM(ENERO:DICIEMBRE!AS99)</f>
        <v>0</v>
      </c>
      <c r="AT99" s="15">
        <f>SUM(ENERO:DICIEMBRE!AT99)</f>
        <v>0</v>
      </c>
      <c r="AU99" s="15">
        <f>SUM(ENERO:DICIEMBRE!AU99)</f>
        <v>0</v>
      </c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0.5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>
        <f>SUM(ENERO:DICIEMBRE!F100)</f>
        <v>0</v>
      </c>
      <c r="G100" s="15">
        <f>SUM(ENERO:DICIEMBRE!G100)</f>
        <v>0</v>
      </c>
      <c r="H100" s="15">
        <f>SUM(ENERO:DICIEMBRE!H100)</f>
        <v>0</v>
      </c>
      <c r="I100" s="15">
        <f>SUM(ENERO:DICIEMBRE!I100)</f>
        <v>0</v>
      </c>
      <c r="J100" s="15">
        <f>SUM(ENERO:DICIEMBRE!J100)</f>
        <v>0</v>
      </c>
      <c r="K100" s="15">
        <f>SUM(ENERO:DICIEMBRE!K100)</f>
        <v>0</v>
      </c>
      <c r="L100" s="15">
        <f>SUM(ENERO:DICIEMBRE!L100)</f>
        <v>0</v>
      </c>
      <c r="M100" s="15">
        <f>SUM(ENERO:DICIEMBRE!M100)</f>
        <v>0</v>
      </c>
      <c r="N100" s="15">
        <f>SUM(ENERO:DICIEMBRE!N100)</f>
        <v>0</v>
      </c>
      <c r="O100" s="15">
        <f>SUM(ENERO:DICIEMBRE!O100)</f>
        <v>0</v>
      </c>
      <c r="P100" s="15">
        <f>SUM(ENERO:DICIEMBRE!P100)</f>
        <v>0</v>
      </c>
      <c r="Q100" s="15">
        <f>SUM(ENERO:DICIEMBRE!Q100)</f>
        <v>0</v>
      </c>
      <c r="R100" s="15">
        <f>SUM(ENERO:DICIEMBRE!R100)</f>
        <v>0</v>
      </c>
      <c r="S100" s="15">
        <f>SUM(ENERO:DICIEMBRE!S100)</f>
        <v>0</v>
      </c>
      <c r="T100" s="15">
        <f>SUM(ENERO:DICIEMBRE!T100)</f>
        <v>0</v>
      </c>
      <c r="U100" s="15">
        <f>SUM(ENERO:DICIEMBRE!U100)</f>
        <v>0</v>
      </c>
      <c r="V100" s="15">
        <f>SUM(ENERO:DICIEMBRE!V100)</f>
        <v>0</v>
      </c>
      <c r="W100" s="15">
        <f>SUM(ENERO:DICIEMBRE!W100)</f>
        <v>0</v>
      </c>
      <c r="X100" s="15">
        <f>SUM(ENERO:DICIEMBRE!X100)</f>
        <v>0</v>
      </c>
      <c r="Y100" s="15">
        <f>SUM(ENERO:DICIEMBRE!Y100)</f>
        <v>0</v>
      </c>
      <c r="Z100" s="15">
        <f>SUM(ENERO:DICIEMBRE!Z100)</f>
        <v>0</v>
      </c>
      <c r="AA100" s="15">
        <f>SUM(ENERO:DICIEMBRE!AA100)</f>
        <v>0</v>
      </c>
      <c r="AB100" s="15">
        <f>SUM(ENERO:DICIEMBRE!AB100)</f>
        <v>0</v>
      </c>
      <c r="AC100" s="15">
        <f>SUM(ENERO:DICIEMBRE!AC100)</f>
        <v>0</v>
      </c>
      <c r="AD100" s="15">
        <f>SUM(ENERO:DICIEMBRE!AD100)</f>
        <v>0</v>
      </c>
      <c r="AE100" s="15">
        <f>SUM(ENERO:DICIEMBRE!AE100)</f>
        <v>0</v>
      </c>
      <c r="AF100" s="15">
        <f>SUM(ENERO:DICIEMBRE!AF100)</f>
        <v>0</v>
      </c>
      <c r="AG100" s="15">
        <f>SUM(ENERO:DICIEMBRE!AG100)</f>
        <v>0</v>
      </c>
      <c r="AH100" s="15">
        <f>SUM(ENERO:DICIEMBRE!AH100)</f>
        <v>0</v>
      </c>
      <c r="AI100" s="15">
        <f>SUM(ENERO:DICIEMBRE!AI100)</f>
        <v>0</v>
      </c>
      <c r="AJ100" s="15">
        <f>SUM(ENERO:DICIEMBRE!AJ100)</f>
        <v>0</v>
      </c>
      <c r="AK100" s="15">
        <f>SUM(ENERO:DICIEMBRE!AK100)</f>
        <v>0</v>
      </c>
      <c r="AL100" s="15">
        <f>SUM(ENERO:DICIEMBRE!AL100)</f>
        <v>0</v>
      </c>
      <c r="AM100" s="15">
        <f>SUM(ENERO:DICIEMBRE!AM100)</f>
        <v>0</v>
      </c>
      <c r="AN100" s="15">
        <f>SUM(ENERO:DICIEMBRE!AN100)</f>
        <v>0</v>
      </c>
      <c r="AO100" s="15">
        <f>SUM(ENERO:DICIEMBRE!AO100)</f>
        <v>0</v>
      </c>
      <c r="AP100" s="15">
        <f>SUM(ENERO:DICIEMBRE!AP100)</f>
        <v>0</v>
      </c>
      <c r="AQ100" s="15">
        <f>SUM(ENERO:DICIEMBRE!AQ100)</f>
        <v>0</v>
      </c>
      <c r="AR100" s="15">
        <f>SUM(ENERO:DICIEMBRE!AR100)</f>
        <v>0</v>
      </c>
      <c r="AS100" s="15">
        <f>SUM(ENERO:DICIEMBRE!AS100)</f>
        <v>0</v>
      </c>
      <c r="AT100" s="15">
        <f>SUM(ENERO:DICIEMBRE!AT100)</f>
        <v>0</v>
      </c>
      <c r="AU100" s="15">
        <f>SUM(ENERO:DICIEMBRE!AU100)</f>
        <v>0</v>
      </c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0.5" x14ac:dyDescent="0.25">
      <c r="A101" s="169" t="s">
        <v>149</v>
      </c>
      <c r="B101" s="170"/>
      <c r="C101" s="171">
        <f t="shared" si="42"/>
        <v>1</v>
      </c>
      <c r="D101" s="172">
        <f t="shared" si="43"/>
        <v>1</v>
      </c>
      <c r="E101" s="147">
        <f t="shared" si="43"/>
        <v>0</v>
      </c>
      <c r="F101" s="15">
        <f>SUM(ENERO:DICIEMBRE!F101)</f>
        <v>1</v>
      </c>
      <c r="G101" s="15">
        <f>SUM(ENERO:DICIEMBRE!G101)</f>
        <v>0</v>
      </c>
      <c r="H101" s="15">
        <f>SUM(ENERO:DICIEMBRE!H101)</f>
        <v>0</v>
      </c>
      <c r="I101" s="15">
        <f>SUM(ENERO:DICIEMBRE!I101)</f>
        <v>0</v>
      </c>
      <c r="J101" s="15">
        <f>SUM(ENERO:DICIEMBRE!J101)</f>
        <v>0</v>
      </c>
      <c r="K101" s="15">
        <f>SUM(ENERO:DICIEMBRE!K101)</f>
        <v>0</v>
      </c>
      <c r="L101" s="15">
        <f>SUM(ENERO:DICIEMBRE!L101)</f>
        <v>0</v>
      </c>
      <c r="M101" s="15">
        <f>SUM(ENERO:DICIEMBRE!M101)</f>
        <v>0</v>
      </c>
      <c r="N101" s="15">
        <f>SUM(ENERO:DICIEMBRE!N101)</f>
        <v>0</v>
      </c>
      <c r="O101" s="15">
        <f>SUM(ENERO:DICIEMBRE!O101)</f>
        <v>0</v>
      </c>
      <c r="P101" s="15">
        <f>SUM(ENERO:DICIEMBRE!P101)</f>
        <v>0</v>
      </c>
      <c r="Q101" s="15">
        <f>SUM(ENERO:DICIEMBRE!Q101)</f>
        <v>0</v>
      </c>
      <c r="R101" s="15">
        <f>SUM(ENERO:DICIEMBRE!R101)</f>
        <v>0</v>
      </c>
      <c r="S101" s="15">
        <f>SUM(ENERO:DICIEMBRE!S101)</f>
        <v>0</v>
      </c>
      <c r="T101" s="15">
        <f>SUM(ENERO:DICIEMBRE!T101)</f>
        <v>0</v>
      </c>
      <c r="U101" s="15">
        <f>SUM(ENERO:DICIEMBRE!U101)</f>
        <v>0</v>
      </c>
      <c r="V101" s="15">
        <f>SUM(ENERO:DICIEMBRE!V101)</f>
        <v>0</v>
      </c>
      <c r="W101" s="15">
        <f>SUM(ENERO:DICIEMBRE!W101)</f>
        <v>0</v>
      </c>
      <c r="X101" s="15">
        <f>SUM(ENERO:DICIEMBRE!X101)</f>
        <v>0</v>
      </c>
      <c r="Y101" s="15">
        <f>SUM(ENERO:DICIEMBRE!Y101)</f>
        <v>0</v>
      </c>
      <c r="Z101" s="15">
        <f>SUM(ENERO:DICIEMBRE!Z101)</f>
        <v>0</v>
      </c>
      <c r="AA101" s="15">
        <f>SUM(ENERO:DICIEMBRE!AA101)</f>
        <v>0</v>
      </c>
      <c r="AB101" s="15">
        <f>SUM(ENERO:DICIEMBRE!AB101)</f>
        <v>0</v>
      </c>
      <c r="AC101" s="15">
        <f>SUM(ENERO:DICIEMBRE!AC101)</f>
        <v>0</v>
      </c>
      <c r="AD101" s="15">
        <f>SUM(ENERO:DICIEMBRE!AD101)</f>
        <v>0</v>
      </c>
      <c r="AE101" s="15">
        <f>SUM(ENERO:DICIEMBRE!AE101)</f>
        <v>0</v>
      </c>
      <c r="AF101" s="15">
        <f>SUM(ENERO:DICIEMBRE!AF101)</f>
        <v>0</v>
      </c>
      <c r="AG101" s="15">
        <f>SUM(ENERO:DICIEMBRE!AG101)</f>
        <v>0</v>
      </c>
      <c r="AH101" s="15">
        <f>SUM(ENERO:DICIEMBRE!AH101)</f>
        <v>0</v>
      </c>
      <c r="AI101" s="15">
        <f>SUM(ENERO:DICIEMBRE!AI101)</f>
        <v>0</v>
      </c>
      <c r="AJ101" s="15">
        <f>SUM(ENERO:DICIEMBRE!AJ101)</f>
        <v>0</v>
      </c>
      <c r="AK101" s="15">
        <f>SUM(ENERO:DICIEMBRE!AK101)</f>
        <v>0</v>
      </c>
      <c r="AL101" s="15">
        <f>SUM(ENERO:DICIEMBRE!AL101)</f>
        <v>0</v>
      </c>
      <c r="AM101" s="15">
        <f>SUM(ENERO:DICIEMBRE!AM101)</f>
        <v>0</v>
      </c>
      <c r="AN101" s="15">
        <f>SUM(ENERO:DICIEMBRE!AN101)</f>
        <v>0</v>
      </c>
      <c r="AO101" s="15">
        <f>SUM(ENERO:DICIEMBRE!AO101)</f>
        <v>1</v>
      </c>
      <c r="AP101" s="15">
        <f>SUM(ENERO:DICIEMBRE!AP101)</f>
        <v>1</v>
      </c>
      <c r="AQ101" s="15">
        <f>SUM(ENERO:DICIEMBRE!AQ101)</f>
        <v>0</v>
      </c>
      <c r="AR101" s="15">
        <f>SUM(ENERO:DICIEMBRE!AR101)</f>
        <v>0</v>
      </c>
      <c r="AS101" s="15">
        <f>SUM(ENERO:DICIEMBRE!AS101)</f>
        <v>0</v>
      </c>
      <c r="AT101" s="15">
        <f>SUM(ENERO:DICIEMBRE!AT101)</f>
        <v>0</v>
      </c>
      <c r="AU101" s="15">
        <f>SUM(ENERO:DICIEMBRE!AU101)</f>
        <v>0</v>
      </c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0.5" x14ac:dyDescent="0.25">
      <c r="A102" s="97" t="s">
        <v>150</v>
      </c>
      <c r="B102" s="167"/>
      <c r="C102" s="168">
        <f t="shared" si="42"/>
        <v>1</v>
      </c>
      <c r="D102" s="146">
        <f t="shared" si="43"/>
        <v>1</v>
      </c>
      <c r="E102" s="147">
        <f t="shared" si="43"/>
        <v>0</v>
      </c>
      <c r="F102" s="15">
        <f>SUM(ENERO:DICIEMBRE!F102)</f>
        <v>0</v>
      </c>
      <c r="G102" s="15">
        <f>SUM(ENERO:DICIEMBRE!G102)</f>
        <v>0</v>
      </c>
      <c r="H102" s="15">
        <f>SUM(ENERO:DICIEMBRE!H102)</f>
        <v>1</v>
      </c>
      <c r="I102" s="15">
        <f>SUM(ENERO:DICIEMBRE!I102)</f>
        <v>0</v>
      </c>
      <c r="J102" s="15">
        <f>SUM(ENERO:DICIEMBRE!J102)</f>
        <v>0</v>
      </c>
      <c r="K102" s="15">
        <f>SUM(ENERO:DICIEMBRE!K102)</f>
        <v>0</v>
      </c>
      <c r="L102" s="15">
        <f>SUM(ENERO:DICIEMBRE!L102)</f>
        <v>0</v>
      </c>
      <c r="M102" s="15">
        <f>SUM(ENERO:DICIEMBRE!M102)</f>
        <v>0</v>
      </c>
      <c r="N102" s="15">
        <f>SUM(ENERO:DICIEMBRE!N102)</f>
        <v>0</v>
      </c>
      <c r="O102" s="15">
        <f>SUM(ENERO:DICIEMBRE!O102)</f>
        <v>0</v>
      </c>
      <c r="P102" s="15">
        <f>SUM(ENERO:DICIEMBRE!P102)</f>
        <v>0</v>
      </c>
      <c r="Q102" s="15">
        <f>SUM(ENERO:DICIEMBRE!Q102)</f>
        <v>0</v>
      </c>
      <c r="R102" s="15">
        <f>SUM(ENERO:DICIEMBRE!R102)</f>
        <v>0</v>
      </c>
      <c r="S102" s="15">
        <f>SUM(ENERO:DICIEMBRE!S102)</f>
        <v>0</v>
      </c>
      <c r="T102" s="15">
        <f>SUM(ENERO:DICIEMBRE!T102)</f>
        <v>0</v>
      </c>
      <c r="U102" s="15">
        <f>SUM(ENERO:DICIEMBRE!U102)</f>
        <v>0</v>
      </c>
      <c r="V102" s="15">
        <f>SUM(ENERO:DICIEMBRE!V102)</f>
        <v>0</v>
      </c>
      <c r="W102" s="15">
        <f>SUM(ENERO:DICIEMBRE!W102)</f>
        <v>0</v>
      </c>
      <c r="X102" s="15">
        <f>SUM(ENERO:DICIEMBRE!X102)</f>
        <v>0</v>
      </c>
      <c r="Y102" s="15">
        <f>SUM(ENERO:DICIEMBRE!Y102)</f>
        <v>0</v>
      </c>
      <c r="Z102" s="15">
        <f>SUM(ENERO:DICIEMBRE!Z102)</f>
        <v>0</v>
      </c>
      <c r="AA102" s="15">
        <f>SUM(ENERO:DICIEMBRE!AA102)</f>
        <v>0</v>
      </c>
      <c r="AB102" s="15">
        <f>SUM(ENERO:DICIEMBRE!AB102)</f>
        <v>0</v>
      </c>
      <c r="AC102" s="15">
        <f>SUM(ENERO:DICIEMBRE!AC102)</f>
        <v>0</v>
      </c>
      <c r="AD102" s="15">
        <f>SUM(ENERO:DICIEMBRE!AD102)</f>
        <v>0</v>
      </c>
      <c r="AE102" s="15">
        <f>SUM(ENERO:DICIEMBRE!AE102)</f>
        <v>0</v>
      </c>
      <c r="AF102" s="15">
        <f>SUM(ENERO:DICIEMBRE!AF102)</f>
        <v>0</v>
      </c>
      <c r="AG102" s="15">
        <f>SUM(ENERO:DICIEMBRE!AG102)</f>
        <v>0</v>
      </c>
      <c r="AH102" s="15">
        <f>SUM(ENERO:DICIEMBRE!AH102)</f>
        <v>0</v>
      </c>
      <c r="AI102" s="15">
        <f>SUM(ENERO:DICIEMBRE!AI102)</f>
        <v>0</v>
      </c>
      <c r="AJ102" s="15">
        <f>SUM(ENERO:DICIEMBRE!AJ102)</f>
        <v>0</v>
      </c>
      <c r="AK102" s="15">
        <f>SUM(ENERO:DICIEMBRE!AK102)</f>
        <v>0</v>
      </c>
      <c r="AL102" s="15">
        <f>SUM(ENERO:DICIEMBRE!AL102)</f>
        <v>0</v>
      </c>
      <c r="AM102" s="15">
        <f>SUM(ENERO:DICIEMBRE!AM102)</f>
        <v>0</v>
      </c>
      <c r="AN102" s="15">
        <f>SUM(ENERO:DICIEMBRE!AN102)</f>
        <v>0</v>
      </c>
      <c r="AO102" s="15">
        <f>SUM(ENERO:DICIEMBRE!AO102)</f>
        <v>0</v>
      </c>
      <c r="AP102" s="15">
        <f>SUM(ENERO:DICIEMBRE!AP102)</f>
        <v>1</v>
      </c>
      <c r="AQ102" s="15">
        <f>SUM(ENERO:DICIEMBRE!AQ102)</f>
        <v>0</v>
      </c>
      <c r="AR102" s="15">
        <f>SUM(ENERO:DICIEMBRE!AR102)</f>
        <v>0</v>
      </c>
      <c r="AS102" s="15">
        <f>SUM(ENERO:DICIEMBRE!AS102)</f>
        <v>0</v>
      </c>
      <c r="AT102" s="15">
        <f>SUM(ENERO:DICIEMBRE!AT102)</f>
        <v>1</v>
      </c>
      <c r="AU102" s="15">
        <f>SUM(ENERO:DICIEMBRE!AU102)</f>
        <v>0</v>
      </c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0.5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5">
        <f>SUM(ENERO:DICIEMBRE!F103)</f>
        <v>0</v>
      </c>
      <c r="G103" s="15">
        <f>SUM(ENERO:DICIEMBRE!G103)</f>
        <v>0</v>
      </c>
      <c r="H103" s="15">
        <f>SUM(ENERO:DICIEMBRE!H103)</f>
        <v>0</v>
      </c>
      <c r="I103" s="15">
        <f>SUM(ENERO:DICIEMBRE!I103)</f>
        <v>0</v>
      </c>
      <c r="J103" s="15">
        <f>SUM(ENERO:DICIEMBRE!J103)</f>
        <v>0</v>
      </c>
      <c r="K103" s="15">
        <f>SUM(ENERO:DICIEMBRE!K103)</f>
        <v>0</v>
      </c>
      <c r="L103" s="15">
        <f>SUM(ENERO:DICIEMBRE!L103)</f>
        <v>0</v>
      </c>
      <c r="M103" s="15">
        <f>SUM(ENERO:DICIEMBRE!M103)</f>
        <v>0</v>
      </c>
      <c r="N103" s="15">
        <f>SUM(ENERO:DICIEMBRE!N103)</f>
        <v>0</v>
      </c>
      <c r="O103" s="15">
        <f>SUM(ENERO:DICIEMBRE!O103)</f>
        <v>0</v>
      </c>
      <c r="P103" s="15">
        <f>SUM(ENERO:DICIEMBRE!P103)</f>
        <v>0</v>
      </c>
      <c r="Q103" s="15">
        <f>SUM(ENERO:DICIEMBRE!Q103)</f>
        <v>0</v>
      </c>
      <c r="R103" s="15">
        <f>SUM(ENERO:DICIEMBRE!R103)</f>
        <v>0</v>
      </c>
      <c r="S103" s="15">
        <f>SUM(ENERO:DICIEMBRE!S103)</f>
        <v>0</v>
      </c>
      <c r="T103" s="15">
        <f>SUM(ENERO:DICIEMBRE!T103)</f>
        <v>0</v>
      </c>
      <c r="U103" s="15">
        <f>SUM(ENERO:DICIEMBRE!U103)</f>
        <v>0</v>
      </c>
      <c r="V103" s="15">
        <f>SUM(ENERO:DICIEMBRE!V103)</f>
        <v>0</v>
      </c>
      <c r="W103" s="15">
        <f>SUM(ENERO:DICIEMBRE!W103)</f>
        <v>0</v>
      </c>
      <c r="X103" s="15">
        <f>SUM(ENERO:DICIEMBRE!X103)</f>
        <v>0</v>
      </c>
      <c r="Y103" s="15">
        <f>SUM(ENERO:DICIEMBRE!Y103)</f>
        <v>0</v>
      </c>
      <c r="Z103" s="15">
        <f>SUM(ENERO:DICIEMBRE!Z103)</f>
        <v>0</v>
      </c>
      <c r="AA103" s="15">
        <f>SUM(ENERO:DICIEMBRE!AA103)</f>
        <v>0</v>
      </c>
      <c r="AB103" s="15">
        <f>SUM(ENERO:DICIEMBRE!AB103)</f>
        <v>0</v>
      </c>
      <c r="AC103" s="15">
        <f>SUM(ENERO:DICIEMBRE!AC103)</f>
        <v>0</v>
      </c>
      <c r="AD103" s="15">
        <f>SUM(ENERO:DICIEMBRE!AD103)</f>
        <v>0</v>
      </c>
      <c r="AE103" s="15">
        <f>SUM(ENERO:DICIEMBRE!AE103)</f>
        <v>0</v>
      </c>
      <c r="AF103" s="15">
        <f>SUM(ENERO:DICIEMBRE!AF103)</f>
        <v>0</v>
      </c>
      <c r="AG103" s="15">
        <f>SUM(ENERO:DICIEMBRE!AG103)</f>
        <v>0</v>
      </c>
      <c r="AH103" s="15">
        <f>SUM(ENERO:DICIEMBRE!AH103)</f>
        <v>0</v>
      </c>
      <c r="AI103" s="15">
        <f>SUM(ENERO:DICIEMBRE!AI103)</f>
        <v>0</v>
      </c>
      <c r="AJ103" s="15">
        <f>SUM(ENERO:DICIEMBRE!AJ103)</f>
        <v>0</v>
      </c>
      <c r="AK103" s="15">
        <f>SUM(ENERO:DICIEMBRE!AK103)</f>
        <v>0</v>
      </c>
      <c r="AL103" s="15">
        <f>SUM(ENERO:DICIEMBRE!AL103)</f>
        <v>0</v>
      </c>
      <c r="AM103" s="15">
        <f>SUM(ENERO:DICIEMBRE!AM103)</f>
        <v>0</v>
      </c>
      <c r="AN103" s="15">
        <f>SUM(ENERO:DICIEMBRE!AN103)</f>
        <v>0</v>
      </c>
      <c r="AO103" s="15">
        <f>SUM(ENERO:DICIEMBRE!AO103)</f>
        <v>0</v>
      </c>
      <c r="AP103" s="15">
        <f>SUM(ENERO:DICIEMBRE!AP103)</f>
        <v>0</v>
      </c>
      <c r="AQ103" s="15">
        <f>SUM(ENERO:DICIEMBRE!AQ103)</f>
        <v>0</v>
      </c>
      <c r="AR103" s="15">
        <f>SUM(ENERO:DICIEMBRE!AR103)</f>
        <v>0</v>
      </c>
      <c r="AS103" s="15">
        <f>SUM(ENERO:DICIEMBRE!AS103)</f>
        <v>0</v>
      </c>
      <c r="AT103" s="15">
        <f>SUM(ENERO:DICIEMBRE!AT103)</f>
        <v>0</v>
      </c>
      <c r="AU103" s="15">
        <f>SUM(ENERO:DICIEMBRE!AU103)</f>
        <v>0</v>
      </c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x14ac:dyDescent="0.25">
      <c r="A104" s="1153" t="s">
        <v>4</v>
      </c>
      <c r="B104" s="1169"/>
      <c r="C104" s="179">
        <f t="shared" ref="C104:AU104" si="44">SUM(C95:C103)</f>
        <v>1721</v>
      </c>
      <c r="D104" s="180">
        <f t="shared" si="44"/>
        <v>791</v>
      </c>
      <c r="E104" s="154">
        <f t="shared" si="44"/>
        <v>930</v>
      </c>
      <c r="F104" s="181">
        <f t="shared" si="44"/>
        <v>17</v>
      </c>
      <c r="G104" s="182">
        <f t="shared" si="44"/>
        <v>10</v>
      </c>
      <c r="H104" s="181">
        <f t="shared" si="44"/>
        <v>18</v>
      </c>
      <c r="I104" s="182">
        <f t="shared" si="44"/>
        <v>10</v>
      </c>
      <c r="J104" s="183">
        <f t="shared" si="44"/>
        <v>22</v>
      </c>
      <c r="K104" s="184">
        <f t="shared" si="44"/>
        <v>11</v>
      </c>
      <c r="L104" s="183">
        <f t="shared" si="44"/>
        <v>39</v>
      </c>
      <c r="M104" s="184">
        <f t="shared" si="44"/>
        <v>15</v>
      </c>
      <c r="N104" s="183">
        <f t="shared" si="44"/>
        <v>23</v>
      </c>
      <c r="O104" s="184">
        <f t="shared" si="44"/>
        <v>17</v>
      </c>
      <c r="P104" s="183">
        <f t="shared" si="44"/>
        <v>23</v>
      </c>
      <c r="Q104" s="184">
        <f t="shared" si="44"/>
        <v>26</v>
      </c>
      <c r="R104" s="183">
        <f t="shared" si="44"/>
        <v>20</v>
      </c>
      <c r="S104" s="184">
        <f t="shared" si="44"/>
        <v>35</v>
      </c>
      <c r="T104" s="183">
        <f t="shared" si="44"/>
        <v>29</v>
      </c>
      <c r="U104" s="184">
        <f t="shared" si="44"/>
        <v>41</v>
      </c>
      <c r="V104" s="183">
        <f t="shared" si="44"/>
        <v>31</v>
      </c>
      <c r="W104" s="184">
        <f t="shared" si="44"/>
        <v>54</v>
      </c>
      <c r="X104" s="183">
        <f t="shared" si="44"/>
        <v>30</v>
      </c>
      <c r="Y104" s="184">
        <f t="shared" si="44"/>
        <v>54</v>
      </c>
      <c r="Z104" s="183">
        <f t="shared" si="44"/>
        <v>46</v>
      </c>
      <c r="AA104" s="184">
        <f t="shared" si="44"/>
        <v>84</v>
      </c>
      <c r="AB104" s="183">
        <f t="shared" si="44"/>
        <v>59</v>
      </c>
      <c r="AC104" s="184">
        <f t="shared" si="44"/>
        <v>74</v>
      </c>
      <c r="AD104" s="183">
        <f t="shared" si="44"/>
        <v>87</v>
      </c>
      <c r="AE104" s="184">
        <f t="shared" si="44"/>
        <v>133</v>
      </c>
      <c r="AF104" s="183">
        <f t="shared" si="44"/>
        <v>109</v>
      </c>
      <c r="AG104" s="184">
        <f t="shared" si="44"/>
        <v>102</v>
      </c>
      <c r="AH104" s="183">
        <f t="shared" si="44"/>
        <v>84</v>
      </c>
      <c r="AI104" s="184">
        <f t="shared" si="44"/>
        <v>103</v>
      </c>
      <c r="AJ104" s="183">
        <f t="shared" si="44"/>
        <v>89</v>
      </c>
      <c r="AK104" s="184">
        <f t="shared" si="44"/>
        <v>87</v>
      </c>
      <c r="AL104" s="185">
        <f t="shared" si="44"/>
        <v>65</v>
      </c>
      <c r="AM104" s="186">
        <f t="shared" si="44"/>
        <v>74</v>
      </c>
      <c r="AN104" s="187">
        <f t="shared" si="44"/>
        <v>0</v>
      </c>
      <c r="AO104" s="188">
        <f t="shared" si="44"/>
        <v>1601</v>
      </c>
      <c r="AP104" s="187">
        <f t="shared" si="44"/>
        <v>1719</v>
      </c>
      <c r="AQ104" s="189">
        <f t="shared" si="44"/>
        <v>1193</v>
      </c>
      <c r="AR104" s="190">
        <f t="shared" si="44"/>
        <v>0</v>
      </c>
      <c r="AS104" s="190">
        <f t="shared" si="44"/>
        <v>0</v>
      </c>
      <c r="AT104" s="190">
        <f t="shared" si="44"/>
        <v>122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1.25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1.25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0.5" x14ac:dyDescent="0.25">
      <c r="A107" s="1178" t="s">
        <v>154</v>
      </c>
      <c r="B107" s="1153" t="s">
        <v>4</v>
      </c>
      <c r="C107" s="1154"/>
      <c r="D107" s="1169"/>
      <c r="E107" s="1153" t="s">
        <v>5</v>
      </c>
      <c r="F107" s="1154"/>
      <c r="G107" s="1154"/>
      <c r="H107" s="1154"/>
      <c r="I107" s="1154"/>
      <c r="J107" s="1154"/>
      <c r="K107" s="1154"/>
      <c r="L107" s="1154"/>
      <c r="M107" s="1154"/>
      <c r="N107" s="1154"/>
      <c r="O107" s="1154"/>
      <c r="P107" s="1155"/>
      <c r="Q107" s="1184" t="s">
        <v>155</v>
      </c>
      <c r="R107" s="1173" t="s">
        <v>156</v>
      </c>
      <c r="S107" s="1173" t="s">
        <v>157</v>
      </c>
      <c r="T107" s="1182" t="s">
        <v>7</v>
      </c>
      <c r="U107" s="1176" t="s">
        <v>8</v>
      </c>
      <c r="V107" s="1173" t="s">
        <v>9</v>
      </c>
      <c r="W107" s="1173" t="s">
        <v>10</v>
      </c>
    </row>
    <row r="108" spans="1:96" s="5" customFormat="1" ht="21" x14ac:dyDescent="0.25">
      <c r="A108" s="1125"/>
      <c r="B108" s="6" t="s">
        <v>75</v>
      </c>
      <c r="C108" s="192" t="s">
        <v>29</v>
      </c>
      <c r="D108" s="88" t="s">
        <v>30</v>
      </c>
      <c r="E108" s="6" t="s">
        <v>158</v>
      </c>
      <c r="F108" s="7" t="s">
        <v>159</v>
      </c>
      <c r="G108" s="7" t="s">
        <v>160</v>
      </c>
      <c r="H108" s="7" t="s">
        <v>161</v>
      </c>
      <c r="I108" s="7" t="s">
        <v>162</v>
      </c>
      <c r="J108" s="7" t="s">
        <v>163</v>
      </c>
      <c r="K108" s="7" t="s">
        <v>164</v>
      </c>
      <c r="L108" s="7" t="s">
        <v>165</v>
      </c>
      <c r="M108" s="7" t="s">
        <v>166</v>
      </c>
      <c r="N108" s="7" t="s">
        <v>167</v>
      </c>
      <c r="O108" s="7" t="s">
        <v>168</v>
      </c>
      <c r="P108" s="193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0.5" x14ac:dyDescent="0.25">
      <c r="A109" s="97" t="s">
        <v>170</v>
      </c>
      <c r="B109" s="194">
        <f>SUM(E109:P109)</f>
        <v>0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0.5" x14ac:dyDescent="0.25">
      <c r="A110" s="97" t="s">
        <v>171</v>
      </c>
      <c r="B110" s="168">
        <f>SUM(E110:P110)</f>
        <v>0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0.5" x14ac:dyDescent="0.25">
      <c r="A111" s="97" t="s">
        <v>172</v>
      </c>
      <c r="B111" s="175">
        <f>SUM(E111:P111)</f>
        <v>0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0.5" x14ac:dyDescent="0.25">
      <c r="A112" s="197" t="s">
        <v>4</v>
      </c>
      <c r="B112" s="198">
        <f t="shared" ref="B112:W112" si="53">SUM(B109:B111)</f>
        <v>0</v>
      </c>
      <c r="C112" s="199">
        <f t="shared" si="53"/>
        <v>0</v>
      </c>
      <c r="D112" s="200">
        <f t="shared" si="53"/>
        <v>0</v>
      </c>
      <c r="E112" s="134">
        <f t="shared" si="53"/>
        <v>0</v>
      </c>
      <c r="F112" s="201">
        <f t="shared" si="53"/>
        <v>0</v>
      </c>
      <c r="G112" s="201">
        <f t="shared" si="53"/>
        <v>0</v>
      </c>
      <c r="H112" s="201">
        <f t="shared" si="53"/>
        <v>0</v>
      </c>
      <c r="I112" s="201">
        <f t="shared" si="53"/>
        <v>0</v>
      </c>
      <c r="J112" s="201">
        <f t="shared" si="53"/>
        <v>0</v>
      </c>
      <c r="K112" s="201">
        <f t="shared" si="53"/>
        <v>0</v>
      </c>
      <c r="L112" s="201">
        <f t="shared" si="53"/>
        <v>0</v>
      </c>
      <c r="M112" s="201">
        <f t="shared" si="53"/>
        <v>0</v>
      </c>
      <c r="N112" s="201">
        <f t="shared" si="53"/>
        <v>0</v>
      </c>
      <c r="O112" s="201">
        <f t="shared" si="53"/>
        <v>0</v>
      </c>
      <c r="P112" s="202">
        <f t="shared" si="53"/>
        <v>0</v>
      </c>
      <c r="Q112" s="203">
        <f t="shared" si="53"/>
        <v>0</v>
      </c>
      <c r="R112" s="204">
        <f t="shared" si="53"/>
        <v>0</v>
      </c>
      <c r="S112" s="204">
        <f t="shared" si="53"/>
        <v>0</v>
      </c>
      <c r="T112" s="204">
        <f t="shared" si="53"/>
        <v>0</v>
      </c>
      <c r="U112" s="204">
        <f t="shared" si="53"/>
        <v>0</v>
      </c>
      <c r="V112" s="204">
        <f t="shared" si="53"/>
        <v>0</v>
      </c>
      <c r="W112" s="204">
        <f t="shared" si="53"/>
        <v>0</v>
      </c>
    </row>
    <row r="113" spans="1:96" s="4" customFormat="1" ht="11.25" x14ac:dyDescent="0.25">
      <c r="A113" s="1183" t="s">
        <v>173</v>
      </c>
      <c r="B113" s="1183"/>
      <c r="C113" s="1183"/>
      <c r="D113" s="1183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x14ac:dyDescent="0.25">
      <c r="A114" s="1178" t="s">
        <v>154</v>
      </c>
      <c r="B114" s="1153" t="s">
        <v>4</v>
      </c>
      <c r="C114" s="1154"/>
      <c r="D114" s="1169"/>
      <c r="E114" s="1153" t="s">
        <v>5</v>
      </c>
      <c r="F114" s="1154"/>
      <c r="G114" s="1154"/>
      <c r="H114" s="1154"/>
      <c r="I114" s="1154"/>
      <c r="J114" s="1154"/>
      <c r="K114" s="1154"/>
      <c r="L114" s="1155"/>
      <c r="M114" s="1184" t="s">
        <v>174</v>
      </c>
      <c r="N114" s="1173" t="s">
        <v>155</v>
      </c>
      <c r="O114" s="1173" t="s">
        <v>137</v>
      </c>
      <c r="P114" s="1173" t="s">
        <v>175</v>
      </c>
      <c r="Q114" s="1182" t="s">
        <v>7</v>
      </c>
      <c r="R114" s="1176" t="s">
        <v>8</v>
      </c>
      <c r="S114" s="1173" t="s">
        <v>9</v>
      </c>
      <c r="T114" s="1173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42" x14ac:dyDescent="0.25">
      <c r="A115" s="1125"/>
      <c r="B115" s="6" t="s">
        <v>75</v>
      </c>
      <c r="C115" s="205" t="s">
        <v>29</v>
      </c>
      <c r="D115" s="88" t="s">
        <v>30</v>
      </c>
      <c r="E115" s="6" t="s">
        <v>176</v>
      </c>
      <c r="F115" s="7" t="s">
        <v>177</v>
      </c>
      <c r="G115" s="7" t="s">
        <v>178</v>
      </c>
      <c r="H115" s="7" t="s">
        <v>179</v>
      </c>
      <c r="I115" s="7" t="s">
        <v>180</v>
      </c>
      <c r="J115" s="7" t="s">
        <v>181</v>
      </c>
      <c r="K115" s="7" t="s">
        <v>182</v>
      </c>
      <c r="L115" s="193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x14ac:dyDescent="0.25">
      <c r="A116" s="97" t="s">
        <v>183</v>
      </c>
      <c r="B116" s="168">
        <f>SUM(E116:L116)</f>
        <v>0</v>
      </c>
      <c r="C116" s="15">
        <f>SUM(ENERO:DICIEMBRE!C116)</f>
        <v>0</v>
      </c>
      <c r="D116" s="15">
        <f>SUM(ENERO:DICIEMBRE!D116)</f>
        <v>0</v>
      </c>
      <c r="E116" s="15">
        <f>SUM(ENERO:DICIEMBRE!E116)</f>
        <v>0</v>
      </c>
      <c r="F116" s="15">
        <f>SUM(ENERO:DICIEMBRE!F116)</f>
        <v>0</v>
      </c>
      <c r="G116" s="15">
        <f>SUM(ENERO:DICIEMBRE!G116)</f>
        <v>0</v>
      </c>
      <c r="H116" s="15">
        <f>SUM(ENERO:DICIEMBRE!H116)</f>
        <v>0</v>
      </c>
      <c r="I116" s="15">
        <f>SUM(ENERO:DICIEMBRE!I116)</f>
        <v>0</v>
      </c>
      <c r="J116" s="15">
        <f>SUM(ENERO:DICIEMBRE!J116)</f>
        <v>0</v>
      </c>
      <c r="K116" s="15">
        <f>SUM(ENERO:DICIEMBRE!K116)</f>
        <v>0</v>
      </c>
      <c r="L116" s="15">
        <f>SUM(ENERO:DICIEMBRE!L116)</f>
        <v>0</v>
      </c>
      <c r="M116" s="15">
        <f>SUM(ENERO:DICIEMBRE!M116)</f>
        <v>0</v>
      </c>
      <c r="N116" s="15">
        <f>SUM(ENERO:DICIEMBRE!N116)</f>
        <v>0</v>
      </c>
      <c r="O116" s="15">
        <f>SUM(ENERO:DICIEMBRE!O116)</f>
        <v>0</v>
      </c>
      <c r="P116" s="15">
        <f>SUM(ENERO:DICIEMBRE!P116)</f>
        <v>0</v>
      </c>
      <c r="Q116" s="15">
        <f>SUM(ENERO:DICIEMBRE!Q116)</f>
        <v>0</v>
      </c>
      <c r="R116" s="15">
        <f>SUM(ENERO:DICIEMBRE!R116)</f>
        <v>0</v>
      </c>
      <c r="S116" s="15">
        <f>SUM(ENERO:DICIEMBRE!S116)</f>
        <v>0</v>
      </c>
      <c r="T116" s="15">
        <f>SUM(ENERO:DICIEMBRE!T116)</f>
        <v>0</v>
      </c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x14ac:dyDescent="0.25">
      <c r="A117" s="97" t="s">
        <v>184</v>
      </c>
      <c r="B117" s="168">
        <f>SUM(E117:L117)</f>
        <v>0</v>
      </c>
      <c r="C117" s="15">
        <f>SUM(ENERO:DICIEMBRE!C117)</f>
        <v>0</v>
      </c>
      <c r="D117" s="15">
        <f>SUM(ENERO:DICIEMBRE!D117)</f>
        <v>0</v>
      </c>
      <c r="E117" s="15">
        <f>SUM(ENERO:DICIEMBRE!E117)</f>
        <v>0</v>
      </c>
      <c r="F117" s="15">
        <f>SUM(ENERO:DICIEMBRE!F117)</f>
        <v>0</v>
      </c>
      <c r="G117" s="15">
        <f>SUM(ENERO:DICIEMBRE!G117)</f>
        <v>0</v>
      </c>
      <c r="H117" s="15">
        <f>SUM(ENERO:DICIEMBRE!H117)</f>
        <v>0</v>
      </c>
      <c r="I117" s="15">
        <f>SUM(ENERO:DICIEMBRE!I117)</f>
        <v>0</v>
      </c>
      <c r="J117" s="15">
        <f>SUM(ENERO:DICIEMBRE!J117)</f>
        <v>0</v>
      </c>
      <c r="K117" s="15">
        <f>SUM(ENERO:DICIEMBRE!K117)</f>
        <v>0</v>
      </c>
      <c r="L117" s="15">
        <f>SUM(ENERO:DICIEMBRE!L117)</f>
        <v>0</v>
      </c>
      <c r="M117" s="15">
        <f>SUM(ENERO:DICIEMBRE!M117)</f>
        <v>0</v>
      </c>
      <c r="N117" s="15">
        <f>SUM(ENERO:DICIEMBRE!N117)</f>
        <v>0</v>
      </c>
      <c r="O117" s="15">
        <f>SUM(ENERO:DICIEMBRE!O117)</f>
        <v>0</v>
      </c>
      <c r="P117" s="15">
        <f>SUM(ENERO:DICIEMBRE!P117)</f>
        <v>0</v>
      </c>
      <c r="Q117" s="15">
        <f>SUM(ENERO:DICIEMBRE!Q117)</f>
        <v>0</v>
      </c>
      <c r="R117" s="15">
        <f>SUM(ENERO:DICIEMBRE!R117)</f>
        <v>0</v>
      </c>
      <c r="S117" s="15">
        <f>SUM(ENERO:DICIEMBRE!S117)</f>
        <v>0</v>
      </c>
      <c r="T117" s="15">
        <f>SUM(ENERO:DICIEMBRE!T117)</f>
        <v>0</v>
      </c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x14ac:dyDescent="0.25">
      <c r="A118" s="93" t="s">
        <v>4</v>
      </c>
      <c r="B118" s="198">
        <f t="shared" ref="B118:T118" si="55">SUM(B116:B117)</f>
        <v>0</v>
      </c>
      <c r="C118" s="199">
        <f t="shared" si="55"/>
        <v>0</v>
      </c>
      <c r="D118" s="200">
        <f t="shared" si="55"/>
        <v>0</v>
      </c>
      <c r="E118" s="134">
        <f t="shared" si="55"/>
        <v>0</v>
      </c>
      <c r="F118" s="201">
        <f t="shared" si="55"/>
        <v>0</v>
      </c>
      <c r="G118" s="201">
        <f t="shared" si="55"/>
        <v>0</v>
      </c>
      <c r="H118" s="201">
        <f t="shared" si="55"/>
        <v>0</v>
      </c>
      <c r="I118" s="201">
        <f t="shared" si="55"/>
        <v>0</v>
      </c>
      <c r="J118" s="201">
        <f t="shared" si="55"/>
        <v>0</v>
      </c>
      <c r="K118" s="201">
        <f t="shared" si="55"/>
        <v>0</v>
      </c>
      <c r="L118" s="202">
        <f t="shared" si="55"/>
        <v>0</v>
      </c>
      <c r="M118" s="203">
        <f t="shared" si="55"/>
        <v>0</v>
      </c>
      <c r="N118" s="204">
        <f t="shared" si="55"/>
        <v>0</v>
      </c>
      <c r="O118" s="204">
        <f t="shared" si="55"/>
        <v>0</v>
      </c>
      <c r="P118" s="204">
        <f t="shared" si="55"/>
        <v>0</v>
      </c>
      <c r="Q118" s="204">
        <f t="shared" si="55"/>
        <v>0</v>
      </c>
      <c r="R118" s="204">
        <f t="shared" si="55"/>
        <v>0</v>
      </c>
      <c r="S118" s="204">
        <f t="shared" si="55"/>
        <v>0</v>
      </c>
      <c r="T118" s="204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1.25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1.25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0.5" x14ac:dyDescent="0.25">
      <c r="A121" s="1179" t="s">
        <v>187</v>
      </c>
      <c r="B121" s="1179" t="s">
        <v>188</v>
      </c>
      <c r="C121" s="1159" t="s">
        <v>5</v>
      </c>
      <c r="D121" s="1174"/>
      <c r="E121" s="1174"/>
      <c r="F121" s="1174"/>
      <c r="G121" s="1174"/>
      <c r="H121" s="1174"/>
      <c r="I121" s="1174"/>
      <c r="J121" s="1174"/>
      <c r="K121" s="1174"/>
      <c r="L121" s="1174"/>
      <c r="M121" s="1174"/>
      <c r="N121" s="1174"/>
      <c r="O121" s="1174"/>
      <c r="P121" s="1174"/>
      <c r="Q121" s="1174"/>
      <c r="R121" s="1174"/>
      <c r="S121" s="1170"/>
      <c r="T121" s="1180" t="s">
        <v>48</v>
      </c>
      <c r="U121" s="1181"/>
      <c r="V121" s="1176" t="s">
        <v>7</v>
      </c>
      <c r="W121" s="1176" t="s">
        <v>8</v>
      </c>
      <c r="X121" s="1178" t="s">
        <v>9</v>
      </c>
      <c r="Y121" s="1178" t="s">
        <v>10</v>
      </c>
      <c r="Z121" s="1173" t="s">
        <v>189</v>
      </c>
      <c r="AA121" s="1166" t="s">
        <v>190</v>
      </c>
    </row>
    <row r="122" spans="1:96" s="5" customFormat="1" ht="10.5" x14ac:dyDescent="0.25">
      <c r="A122" s="1179"/>
      <c r="B122" s="1179"/>
      <c r="C122" s="6" t="s">
        <v>12</v>
      </c>
      <c r="D122" s="7" t="s">
        <v>13</v>
      </c>
      <c r="E122" s="207" t="s">
        <v>14</v>
      </c>
      <c r="F122" s="7" t="s">
        <v>15</v>
      </c>
      <c r="G122" s="9" t="s">
        <v>16</v>
      </c>
      <c r="H122" s="9" t="s">
        <v>17</v>
      </c>
      <c r="I122" s="9" t="s">
        <v>18</v>
      </c>
      <c r="J122" s="9" t="s">
        <v>19</v>
      </c>
      <c r="K122" s="9" t="s">
        <v>20</v>
      </c>
      <c r="L122" s="9" t="s">
        <v>21</v>
      </c>
      <c r="M122" s="9" t="s">
        <v>22</v>
      </c>
      <c r="N122" s="9" t="s">
        <v>23</v>
      </c>
      <c r="O122" s="9" t="s">
        <v>24</v>
      </c>
      <c r="P122" s="9" t="s">
        <v>25</v>
      </c>
      <c r="Q122" s="9" t="s">
        <v>26</v>
      </c>
      <c r="R122" s="9" t="s">
        <v>27</v>
      </c>
      <c r="S122" s="208" t="s">
        <v>28</v>
      </c>
      <c r="T122" s="130" t="s">
        <v>29</v>
      </c>
      <c r="U122" s="209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0.5" x14ac:dyDescent="0.25">
      <c r="A123" s="210" t="s">
        <v>191</v>
      </c>
      <c r="B123" s="211">
        <f>SUM(C123:S123)</f>
        <v>357</v>
      </c>
      <c r="C123" s="15">
        <f>SUM(ENERO:DICIEMBRE!C123)</f>
        <v>5</v>
      </c>
      <c r="D123" s="15">
        <f>SUM(ENERO:DICIEMBRE!D123)</f>
        <v>28</v>
      </c>
      <c r="E123" s="15">
        <f>SUM(ENERO:DICIEMBRE!E123)</f>
        <v>124</v>
      </c>
      <c r="F123" s="15">
        <f>SUM(ENERO:DICIEMBRE!F123)</f>
        <v>188</v>
      </c>
      <c r="G123" s="15">
        <f>SUM(ENERO:DICIEMBRE!G123)</f>
        <v>2</v>
      </c>
      <c r="H123" s="15">
        <f>SUM(ENERO:DICIEMBRE!H123)</f>
        <v>1</v>
      </c>
      <c r="I123" s="15">
        <f>SUM(ENERO:DICIEMBRE!I123)</f>
        <v>1</v>
      </c>
      <c r="J123" s="15">
        <f>SUM(ENERO:DICIEMBRE!J123)</f>
        <v>2</v>
      </c>
      <c r="K123" s="15">
        <f>SUM(ENERO:DICIEMBRE!K123)</f>
        <v>1</v>
      </c>
      <c r="L123" s="15">
        <f>SUM(ENERO:DICIEMBRE!L123)</f>
        <v>1</v>
      </c>
      <c r="M123" s="15">
        <f>SUM(ENERO:DICIEMBRE!M123)</f>
        <v>3</v>
      </c>
      <c r="N123" s="15">
        <f>SUM(ENERO:DICIEMBRE!N123)</f>
        <v>1</v>
      </c>
      <c r="O123" s="15">
        <f>SUM(ENERO:DICIEMBRE!O123)</f>
        <v>0</v>
      </c>
      <c r="P123" s="15">
        <f>SUM(ENERO:DICIEMBRE!P123)</f>
        <v>0</v>
      </c>
      <c r="Q123" s="15">
        <f>SUM(ENERO:DICIEMBRE!Q123)</f>
        <v>0</v>
      </c>
      <c r="R123" s="15">
        <f>SUM(ENERO:DICIEMBRE!R123)</f>
        <v>0</v>
      </c>
      <c r="S123" s="15">
        <f>SUM(ENERO:DICIEMBRE!S123)</f>
        <v>0</v>
      </c>
      <c r="T123" s="15">
        <f>SUM(ENERO:DICIEMBRE!T123)</f>
        <v>130</v>
      </c>
      <c r="U123" s="15">
        <f>SUM(ENERO:DICIEMBRE!U123)</f>
        <v>227</v>
      </c>
      <c r="V123" s="15">
        <f>SUM(ENERO:DICIEMBRE!V123)</f>
        <v>0</v>
      </c>
      <c r="W123" s="15">
        <f>SUM(ENERO:DICIEMBRE!W123)</f>
        <v>0</v>
      </c>
      <c r="X123" s="15">
        <f>SUM(ENERO:DICIEMBRE!X123)</f>
        <v>0</v>
      </c>
      <c r="Y123" s="15">
        <f>SUM(ENERO:DICIEMBRE!Y123)</f>
        <v>0</v>
      </c>
      <c r="Z123" s="15">
        <f>SUM(ENERO:DICIEMBRE!Z123)</f>
        <v>0</v>
      </c>
      <c r="AA123" s="15">
        <f>SUM(ENERO:DICIEMBRE!AA123)</f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0.5" x14ac:dyDescent="0.25">
      <c r="A124" s="220" t="s">
        <v>192</v>
      </c>
      <c r="B124" s="221">
        <f>SUM(C124:S124)</f>
        <v>0</v>
      </c>
      <c r="C124" s="15">
        <f>SUM(ENERO:DICIEMBRE!C124)</f>
        <v>0</v>
      </c>
      <c r="D124" s="15">
        <f>SUM(ENERO:DICIEMBRE!D124)</f>
        <v>0</v>
      </c>
      <c r="E124" s="15">
        <f>SUM(ENERO:DICIEMBRE!E124)</f>
        <v>0</v>
      </c>
      <c r="F124" s="15">
        <f>SUM(ENERO:DICIEMBRE!F124)</f>
        <v>0</v>
      </c>
      <c r="G124" s="15">
        <f>SUM(ENERO:DICIEMBRE!G124)</f>
        <v>0</v>
      </c>
      <c r="H124" s="15">
        <f>SUM(ENERO:DICIEMBRE!H124)</f>
        <v>0</v>
      </c>
      <c r="I124" s="15">
        <f>SUM(ENERO:DICIEMBRE!I124)</f>
        <v>0</v>
      </c>
      <c r="J124" s="15">
        <f>SUM(ENERO:DICIEMBRE!J124)</f>
        <v>0</v>
      </c>
      <c r="K124" s="15">
        <f>SUM(ENERO:DICIEMBRE!K124)</f>
        <v>0</v>
      </c>
      <c r="L124" s="15">
        <f>SUM(ENERO:DICIEMBRE!L124)</f>
        <v>0</v>
      </c>
      <c r="M124" s="15">
        <f>SUM(ENERO:DICIEMBRE!M124)</f>
        <v>0</v>
      </c>
      <c r="N124" s="15">
        <f>SUM(ENERO:DICIEMBRE!N124)</f>
        <v>0</v>
      </c>
      <c r="O124" s="15">
        <f>SUM(ENERO:DICIEMBRE!O124)</f>
        <v>0</v>
      </c>
      <c r="P124" s="15">
        <f>SUM(ENERO:DICIEMBRE!P124)</f>
        <v>0</v>
      </c>
      <c r="Q124" s="15">
        <f>SUM(ENERO:DICIEMBRE!Q124)</f>
        <v>0</v>
      </c>
      <c r="R124" s="15">
        <f>SUM(ENERO:DICIEMBRE!R124)</f>
        <v>0</v>
      </c>
      <c r="S124" s="15">
        <f>SUM(ENERO:DICIEMBRE!S124)</f>
        <v>0</v>
      </c>
      <c r="T124" s="15">
        <f>SUM(ENERO:DICIEMBRE!T124)</f>
        <v>0</v>
      </c>
      <c r="U124" s="15">
        <f>SUM(ENERO:DICIEMBRE!U124)</f>
        <v>0</v>
      </c>
      <c r="V124" s="15">
        <f>SUM(ENERO:DICIEMBRE!V124)</f>
        <v>0</v>
      </c>
      <c r="W124" s="15">
        <f>SUM(ENERO:DICIEMBRE!W124)</f>
        <v>0</v>
      </c>
      <c r="X124" s="15">
        <f>SUM(ENERO:DICIEMBRE!X124)</f>
        <v>0</v>
      </c>
      <c r="Y124" s="15">
        <f>SUM(ENERO:DICIEMBRE!Y124)</f>
        <v>0</v>
      </c>
      <c r="Z124" s="15">
        <f>SUM(ENERO:DICIEMBRE!Z124)</f>
        <v>0</v>
      </c>
      <c r="AA124" s="15">
        <f>SUM(ENERO:DICIEMBRE!AA124)</f>
        <v>0</v>
      </c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0.5" x14ac:dyDescent="0.25">
      <c r="A125" s="224" t="s">
        <v>193</v>
      </c>
      <c r="B125" s="225">
        <f>SUM(C125:S125)</f>
        <v>0</v>
      </c>
      <c r="C125" s="15">
        <f>SUM(ENERO:DICIEMBRE!C125)</f>
        <v>0</v>
      </c>
      <c r="D125" s="15">
        <f>SUM(ENERO:DICIEMBRE!D125)</f>
        <v>0</v>
      </c>
      <c r="E125" s="15">
        <f>SUM(ENERO:DICIEMBRE!E125)</f>
        <v>0</v>
      </c>
      <c r="F125" s="15">
        <f>SUM(ENERO:DICIEMBRE!F125)</f>
        <v>0</v>
      </c>
      <c r="G125" s="15">
        <f>SUM(ENERO:DICIEMBRE!G125)</f>
        <v>0</v>
      </c>
      <c r="H125" s="15">
        <f>SUM(ENERO:DICIEMBRE!H125)</f>
        <v>0</v>
      </c>
      <c r="I125" s="15">
        <f>SUM(ENERO:DICIEMBRE!I125)</f>
        <v>0</v>
      </c>
      <c r="J125" s="15">
        <f>SUM(ENERO:DICIEMBRE!J125)</f>
        <v>0</v>
      </c>
      <c r="K125" s="15">
        <f>SUM(ENERO:DICIEMBRE!K125)</f>
        <v>0</v>
      </c>
      <c r="L125" s="15">
        <f>SUM(ENERO:DICIEMBRE!L125)</f>
        <v>0</v>
      </c>
      <c r="M125" s="15">
        <f>SUM(ENERO:DICIEMBRE!M125)</f>
        <v>0</v>
      </c>
      <c r="N125" s="15">
        <f>SUM(ENERO:DICIEMBRE!N125)</f>
        <v>0</v>
      </c>
      <c r="O125" s="15">
        <f>SUM(ENERO:DICIEMBRE!O125)</f>
        <v>0</v>
      </c>
      <c r="P125" s="15">
        <f>SUM(ENERO:DICIEMBRE!P125)</f>
        <v>0</v>
      </c>
      <c r="Q125" s="15">
        <f>SUM(ENERO:DICIEMBRE!Q125)</f>
        <v>0</v>
      </c>
      <c r="R125" s="15">
        <f>SUM(ENERO:DICIEMBRE!R125)</f>
        <v>0</v>
      </c>
      <c r="S125" s="15">
        <f>SUM(ENERO:DICIEMBRE!S125)</f>
        <v>0</v>
      </c>
      <c r="T125" s="15">
        <f>SUM(ENERO:DICIEMBRE!T125)</f>
        <v>0</v>
      </c>
      <c r="U125" s="15">
        <f>SUM(ENERO:DICIEMBRE!U125)</f>
        <v>0</v>
      </c>
      <c r="V125" s="15">
        <f>SUM(ENERO:DICIEMBRE!V125)</f>
        <v>0</v>
      </c>
      <c r="W125" s="15">
        <f>SUM(ENERO:DICIEMBRE!W125)</f>
        <v>0</v>
      </c>
      <c r="X125" s="15">
        <f>SUM(ENERO:DICIEMBRE!X125)</f>
        <v>0</v>
      </c>
      <c r="Y125" s="15">
        <f>SUM(ENERO:DICIEMBRE!Y125)</f>
        <v>0</v>
      </c>
      <c r="Z125" s="15">
        <f>SUM(ENERO:DICIEMBRE!Z125)</f>
        <v>0</v>
      </c>
      <c r="AA125" s="15">
        <f>SUM(ENERO:DICIEMBRE!AA125)</f>
        <v>0</v>
      </c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1.25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0.5" x14ac:dyDescent="0.25">
      <c r="A127" s="1149" t="s">
        <v>195</v>
      </c>
      <c r="B127" s="1149" t="s">
        <v>3</v>
      </c>
      <c r="C127" s="1150" t="s">
        <v>4</v>
      </c>
      <c r="D127" s="1172"/>
      <c r="E127" s="1173"/>
      <c r="F127" s="1159" t="s">
        <v>135</v>
      </c>
      <c r="G127" s="1174"/>
      <c r="H127" s="1174"/>
      <c r="I127" s="1174"/>
      <c r="J127" s="1174"/>
      <c r="K127" s="1174"/>
      <c r="L127" s="1174"/>
      <c r="M127" s="1174"/>
      <c r="N127" s="1174"/>
      <c r="O127" s="1174"/>
      <c r="P127" s="1174"/>
      <c r="Q127" s="1174"/>
      <c r="R127" s="1174"/>
      <c r="S127" s="1174"/>
      <c r="T127" s="1174"/>
      <c r="U127" s="1174"/>
      <c r="V127" s="1174"/>
      <c r="W127" s="1174"/>
      <c r="X127" s="1174"/>
      <c r="Y127" s="1174"/>
      <c r="Z127" s="1174"/>
      <c r="AA127" s="1174"/>
      <c r="AB127" s="1174"/>
      <c r="AC127" s="1174"/>
      <c r="AD127" s="1174"/>
      <c r="AE127" s="1174"/>
      <c r="AF127" s="1174"/>
      <c r="AG127" s="1174"/>
      <c r="AH127" s="1174"/>
      <c r="AI127" s="1174"/>
      <c r="AJ127" s="1174"/>
      <c r="AK127" s="1174"/>
      <c r="AL127" s="1174"/>
      <c r="AM127" s="1170"/>
      <c r="AN127" s="1175" t="s">
        <v>7</v>
      </c>
      <c r="AO127" s="1162" t="s">
        <v>8</v>
      </c>
      <c r="AP127" s="1163" t="s">
        <v>9</v>
      </c>
      <c r="AQ127" s="1163" t="s">
        <v>10</v>
      </c>
      <c r="AR127" s="1163" t="s">
        <v>189</v>
      </c>
      <c r="AS127" s="1166" t="s">
        <v>190</v>
      </c>
    </row>
    <row r="128" spans="1:96" s="5" customFormat="1" ht="10.5" x14ac:dyDescent="0.25">
      <c r="A128" s="1082"/>
      <c r="B128" s="1082"/>
      <c r="C128" s="1139"/>
      <c r="D128" s="1140"/>
      <c r="E128" s="1135"/>
      <c r="F128" s="1153" t="s">
        <v>12</v>
      </c>
      <c r="G128" s="1169"/>
      <c r="H128" s="1153" t="s">
        <v>13</v>
      </c>
      <c r="I128" s="1169"/>
      <c r="J128" s="1153" t="s">
        <v>141</v>
      </c>
      <c r="K128" s="1169"/>
      <c r="L128" s="1153" t="s">
        <v>15</v>
      </c>
      <c r="M128" s="1154"/>
      <c r="N128" s="1153" t="s">
        <v>16</v>
      </c>
      <c r="O128" s="1169"/>
      <c r="P128" s="1159" t="s">
        <v>17</v>
      </c>
      <c r="Q128" s="1160"/>
      <c r="R128" s="1159" t="s">
        <v>18</v>
      </c>
      <c r="S128" s="1160"/>
      <c r="T128" s="1159" t="s">
        <v>19</v>
      </c>
      <c r="U128" s="1160"/>
      <c r="V128" s="1159" t="s">
        <v>20</v>
      </c>
      <c r="W128" s="1160"/>
      <c r="X128" s="1159" t="s">
        <v>21</v>
      </c>
      <c r="Y128" s="1160"/>
      <c r="Z128" s="1159" t="s">
        <v>22</v>
      </c>
      <c r="AA128" s="1160"/>
      <c r="AB128" s="1159" t="s">
        <v>23</v>
      </c>
      <c r="AC128" s="1160"/>
      <c r="AD128" s="1159" t="s">
        <v>24</v>
      </c>
      <c r="AE128" s="1160"/>
      <c r="AF128" s="1159" t="s">
        <v>25</v>
      </c>
      <c r="AG128" s="1160"/>
      <c r="AH128" s="1159" t="s">
        <v>26</v>
      </c>
      <c r="AI128" s="1160"/>
      <c r="AJ128" s="1159" t="s">
        <v>27</v>
      </c>
      <c r="AK128" s="1160"/>
      <c r="AL128" s="1159" t="s">
        <v>28</v>
      </c>
      <c r="AM128" s="1170"/>
      <c r="AN128" s="1175"/>
      <c r="AO128" s="1162"/>
      <c r="AP128" s="1164"/>
      <c r="AQ128" s="1164"/>
      <c r="AR128" s="1164"/>
      <c r="AS128" s="1167"/>
    </row>
    <row r="129" spans="1:95" s="5" customFormat="1" ht="10.5" x14ac:dyDescent="0.25">
      <c r="A129" s="1083"/>
      <c r="B129" s="1083"/>
      <c r="C129" s="90" t="s">
        <v>142</v>
      </c>
      <c r="D129" s="207" t="s">
        <v>29</v>
      </c>
      <c r="E129" s="234" t="s">
        <v>30</v>
      </c>
      <c r="F129" s="6" t="s">
        <v>29</v>
      </c>
      <c r="G129" s="234" t="s">
        <v>30</v>
      </c>
      <c r="H129" s="6" t="s">
        <v>29</v>
      </c>
      <c r="I129" s="234" t="s">
        <v>30</v>
      </c>
      <c r="J129" s="6" t="s">
        <v>29</v>
      </c>
      <c r="K129" s="234" t="s">
        <v>30</v>
      </c>
      <c r="L129" s="207" t="s">
        <v>29</v>
      </c>
      <c r="M129" s="235" t="s">
        <v>30</v>
      </c>
      <c r="N129" s="6" t="s">
        <v>29</v>
      </c>
      <c r="O129" s="88" t="s">
        <v>30</v>
      </c>
      <c r="P129" s="6" t="s">
        <v>29</v>
      </c>
      <c r="Q129" s="88" t="s">
        <v>30</v>
      </c>
      <c r="R129" s="207" t="s">
        <v>29</v>
      </c>
      <c r="S129" s="88" t="s">
        <v>30</v>
      </c>
      <c r="T129" s="207" t="s">
        <v>29</v>
      </c>
      <c r="U129" s="88" t="s">
        <v>30</v>
      </c>
      <c r="V129" s="6" t="s">
        <v>29</v>
      </c>
      <c r="W129" s="88" t="s">
        <v>30</v>
      </c>
      <c r="X129" s="207" t="s">
        <v>29</v>
      </c>
      <c r="Y129" s="88" t="s">
        <v>30</v>
      </c>
      <c r="Z129" s="207" t="s">
        <v>29</v>
      </c>
      <c r="AA129" s="88" t="s">
        <v>30</v>
      </c>
      <c r="AB129" s="207" t="s">
        <v>29</v>
      </c>
      <c r="AC129" s="88" t="s">
        <v>30</v>
      </c>
      <c r="AD129" s="207" t="s">
        <v>29</v>
      </c>
      <c r="AE129" s="88" t="s">
        <v>30</v>
      </c>
      <c r="AF129" s="207" t="s">
        <v>29</v>
      </c>
      <c r="AG129" s="88" t="s">
        <v>30</v>
      </c>
      <c r="AH129" s="207" t="s">
        <v>29</v>
      </c>
      <c r="AI129" s="88" t="s">
        <v>30</v>
      </c>
      <c r="AJ129" s="207" t="s">
        <v>29</v>
      </c>
      <c r="AK129" s="88" t="s">
        <v>30</v>
      </c>
      <c r="AL129" s="207" t="s">
        <v>29</v>
      </c>
      <c r="AM129" s="193" t="s">
        <v>30</v>
      </c>
      <c r="AN129" s="1175"/>
      <c r="AO129" s="1162"/>
      <c r="AP129" s="1165"/>
      <c r="AQ129" s="1165"/>
      <c r="AR129" s="1165"/>
      <c r="AS129" s="1168"/>
    </row>
    <row r="130" spans="1:95" s="5" customFormat="1" ht="10.5" x14ac:dyDescent="0.25">
      <c r="A130" s="1148" t="s">
        <v>196</v>
      </c>
      <c r="B130" s="236" t="s">
        <v>31</v>
      </c>
      <c r="C130" s="237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239">
        <f t="shared" ref="E130:E139" si="65">SUM(G130+I130+K130+M130+O130+Q130+S130+U130+W130+Y130+AA130+AC130+AE130+AG130+AI130+AK130+AM130)</f>
        <v>0</v>
      </c>
      <c r="F130" s="15">
        <f>SUM(ENERO:DICIEMBRE!F130)</f>
        <v>0</v>
      </c>
      <c r="G130" s="15">
        <f>SUM(ENERO:DICIEMBRE!G130)</f>
        <v>0</v>
      </c>
      <c r="H130" s="15">
        <f>SUM(ENERO:DICIEMBRE!H130)</f>
        <v>0</v>
      </c>
      <c r="I130" s="15">
        <f>SUM(ENERO:DICIEMBRE!I130)</f>
        <v>0</v>
      </c>
      <c r="J130" s="15">
        <f>SUM(ENERO:DICIEMBRE!J130)</f>
        <v>0</v>
      </c>
      <c r="K130" s="15">
        <f>SUM(ENERO:DICIEMBRE!K130)</f>
        <v>0</v>
      </c>
      <c r="L130" s="15">
        <f>SUM(ENERO:DICIEMBRE!L130)</f>
        <v>0</v>
      </c>
      <c r="M130" s="15">
        <f>SUM(ENERO:DICIEMBRE!M130)</f>
        <v>0</v>
      </c>
      <c r="N130" s="15">
        <f>SUM(ENERO:DICIEMBRE!N130)</f>
        <v>0</v>
      </c>
      <c r="O130" s="15">
        <f>SUM(ENERO:DICIEMBRE!O130)</f>
        <v>0</v>
      </c>
      <c r="P130" s="15">
        <f>SUM(ENERO:DICIEMBRE!P130)</f>
        <v>0</v>
      </c>
      <c r="Q130" s="15">
        <f>SUM(ENERO:DICIEMBRE!Q130)</f>
        <v>0</v>
      </c>
      <c r="R130" s="15">
        <f>SUM(ENERO:DICIEMBRE!R130)</f>
        <v>0</v>
      </c>
      <c r="S130" s="15">
        <f>SUM(ENERO:DICIEMBRE!S130)</f>
        <v>0</v>
      </c>
      <c r="T130" s="15">
        <f>SUM(ENERO:DICIEMBRE!T130)</f>
        <v>0</v>
      </c>
      <c r="U130" s="15">
        <f>SUM(ENERO:DICIEMBRE!U130)</f>
        <v>0</v>
      </c>
      <c r="V130" s="15">
        <f>SUM(ENERO:DICIEMBRE!V130)</f>
        <v>0</v>
      </c>
      <c r="W130" s="15">
        <f>SUM(ENERO:DICIEMBRE!W130)</f>
        <v>0</v>
      </c>
      <c r="X130" s="15">
        <f>SUM(ENERO:DICIEMBRE!X130)</f>
        <v>0</v>
      </c>
      <c r="Y130" s="15">
        <f>SUM(ENERO:DICIEMBRE!Y130)</f>
        <v>0</v>
      </c>
      <c r="Z130" s="15">
        <f>SUM(ENERO:DICIEMBRE!Z130)</f>
        <v>0</v>
      </c>
      <c r="AA130" s="15">
        <f>SUM(ENERO:DICIEMBRE!AA130)</f>
        <v>0</v>
      </c>
      <c r="AB130" s="15">
        <f>SUM(ENERO:DICIEMBRE!AB130)</f>
        <v>0</v>
      </c>
      <c r="AC130" s="15">
        <f>SUM(ENERO:DICIEMBRE!AC130)</f>
        <v>0</v>
      </c>
      <c r="AD130" s="15">
        <f>SUM(ENERO:DICIEMBRE!AD130)</f>
        <v>0</v>
      </c>
      <c r="AE130" s="15">
        <f>SUM(ENERO:DICIEMBRE!AE130)</f>
        <v>0</v>
      </c>
      <c r="AF130" s="15">
        <f>SUM(ENERO:DICIEMBRE!AF130)</f>
        <v>0</v>
      </c>
      <c r="AG130" s="15">
        <f>SUM(ENERO:DICIEMBRE!AG130)</f>
        <v>0</v>
      </c>
      <c r="AH130" s="15">
        <f>SUM(ENERO:DICIEMBRE!AH130)</f>
        <v>0</v>
      </c>
      <c r="AI130" s="15">
        <f>SUM(ENERO:DICIEMBRE!AI130)</f>
        <v>0</v>
      </c>
      <c r="AJ130" s="15">
        <f>SUM(ENERO:DICIEMBRE!AJ130)</f>
        <v>0</v>
      </c>
      <c r="AK130" s="15">
        <f>SUM(ENERO:DICIEMBRE!AK130)</f>
        <v>0</v>
      </c>
      <c r="AL130" s="15">
        <f>SUM(ENERO:DICIEMBRE!AL130)</f>
        <v>0</v>
      </c>
      <c r="AM130" s="15">
        <f>SUM(ENERO:DICIEMBRE!AM130)</f>
        <v>0</v>
      </c>
      <c r="AN130" s="15">
        <f>SUM(ENERO:DICIEMBRE!AN130)</f>
        <v>0</v>
      </c>
      <c r="AO130" s="15">
        <f>SUM(ENERO:DICIEMBRE!AO130)</f>
        <v>0</v>
      </c>
      <c r="AP130" s="15">
        <f>SUM(ENERO:DICIEMBRE!AP130)</f>
        <v>0</v>
      </c>
      <c r="AQ130" s="15">
        <f>SUM(ENERO:DICIEMBRE!AQ130)</f>
        <v>0</v>
      </c>
      <c r="AR130" s="15">
        <f>SUM(ENERO:DICIEMBRE!AR130)</f>
        <v>0</v>
      </c>
      <c r="AS130" s="15">
        <f>SUM(ENERO:DICIEMBRE!AS130)</f>
        <v>0</v>
      </c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0.5" x14ac:dyDescent="0.25">
      <c r="A131" s="1106"/>
      <c r="B131" s="111" t="s">
        <v>197</v>
      </c>
      <c r="C131" s="243">
        <f t="shared" si="63"/>
        <v>5</v>
      </c>
      <c r="D131" s="244">
        <f t="shared" si="64"/>
        <v>1</v>
      </c>
      <c r="E131" s="245">
        <f t="shared" si="65"/>
        <v>4</v>
      </c>
      <c r="F131" s="15">
        <f>SUM(ENERO:DICIEMBRE!F131)</f>
        <v>0</v>
      </c>
      <c r="G131" s="15">
        <f>SUM(ENERO:DICIEMBRE!G131)</f>
        <v>0</v>
      </c>
      <c r="H131" s="15">
        <f>SUM(ENERO:DICIEMBRE!H131)</f>
        <v>0</v>
      </c>
      <c r="I131" s="15">
        <f>SUM(ENERO:DICIEMBRE!I131)</f>
        <v>0</v>
      </c>
      <c r="J131" s="15">
        <f>SUM(ENERO:DICIEMBRE!J131)</f>
        <v>0</v>
      </c>
      <c r="K131" s="15">
        <f>SUM(ENERO:DICIEMBRE!K131)</f>
        <v>0</v>
      </c>
      <c r="L131" s="15">
        <f>SUM(ENERO:DICIEMBRE!L131)</f>
        <v>0</v>
      </c>
      <c r="M131" s="15">
        <f>SUM(ENERO:DICIEMBRE!M131)</f>
        <v>0</v>
      </c>
      <c r="N131" s="15">
        <f>SUM(ENERO:DICIEMBRE!N131)</f>
        <v>0</v>
      </c>
      <c r="O131" s="15">
        <f>SUM(ENERO:DICIEMBRE!O131)</f>
        <v>3</v>
      </c>
      <c r="P131" s="15">
        <f>SUM(ENERO:DICIEMBRE!P131)</f>
        <v>0</v>
      </c>
      <c r="Q131" s="15">
        <f>SUM(ENERO:DICIEMBRE!Q131)</f>
        <v>0</v>
      </c>
      <c r="R131" s="15">
        <f>SUM(ENERO:DICIEMBRE!R131)</f>
        <v>1</v>
      </c>
      <c r="S131" s="15">
        <f>SUM(ENERO:DICIEMBRE!S131)</f>
        <v>0</v>
      </c>
      <c r="T131" s="15">
        <f>SUM(ENERO:DICIEMBRE!T131)</f>
        <v>0</v>
      </c>
      <c r="U131" s="15">
        <f>SUM(ENERO:DICIEMBRE!U131)</f>
        <v>1</v>
      </c>
      <c r="V131" s="15">
        <f>SUM(ENERO:DICIEMBRE!V131)</f>
        <v>0</v>
      </c>
      <c r="W131" s="15">
        <f>SUM(ENERO:DICIEMBRE!W131)</f>
        <v>0</v>
      </c>
      <c r="X131" s="15">
        <f>SUM(ENERO:DICIEMBRE!X131)</f>
        <v>0</v>
      </c>
      <c r="Y131" s="15">
        <f>SUM(ENERO:DICIEMBRE!Y131)</f>
        <v>0</v>
      </c>
      <c r="Z131" s="15">
        <f>SUM(ENERO:DICIEMBRE!Z131)</f>
        <v>0</v>
      </c>
      <c r="AA131" s="15">
        <f>SUM(ENERO:DICIEMBRE!AA131)</f>
        <v>0</v>
      </c>
      <c r="AB131" s="15">
        <f>SUM(ENERO:DICIEMBRE!AB131)</f>
        <v>0</v>
      </c>
      <c r="AC131" s="15">
        <f>SUM(ENERO:DICIEMBRE!AC131)</f>
        <v>0</v>
      </c>
      <c r="AD131" s="15">
        <f>SUM(ENERO:DICIEMBRE!AD131)</f>
        <v>0</v>
      </c>
      <c r="AE131" s="15">
        <f>SUM(ENERO:DICIEMBRE!AE131)</f>
        <v>0</v>
      </c>
      <c r="AF131" s="15">
        <f>SUM(ENERO:DICIEMBRE!AF131)</f>
        <v>0</v>
      </c>
      <c r="AG131" s="15">
        <f>SUM(ENERO:DICIEMBRE!AG131)</f>
        <v>0</v>
      </c>
      <c r="AH131" s="15">
        <f>SUM(ENERO:DICIEMBRE!AH131)</f>
        <v>0</v>
      </c>
      <c r="AI131" s="15">
        <f>SUM(ENERO:DICIEMBRE!AI131)</f>
        <v>0</v>
      </c>
      <c r="AJ131" s="15">
        <f>SUM(ENERO:DICIEMBRE!AJ131)</f>
        <v>0</v>
      </c>
      <c r="AK131" s="15">
        <f>SUM(ENERO:DICIEMBRE!AK131)</f>
        <v>0</v>
      </c>
      <c r="AL131" s="15">
        <f>SUM(ENERO:DICIEMBRE!AL131)</f>
        <v>0</v>
      </c>
      <c r="AM131" s="15">
        <f>SUM(ENERO:DICIEMBRE!AM131)</f>
        <v>0</v>
      </c>
      <c r="AN131" s="15">
        <f>SUM(ENERO:DICIEMBRE!AN131)</f>
        <v>0</v>
      </c>
      <c r="AO131" s="15">
        <f>SUM(ENERO:DICIEMBRE!AO131)</f>
        <v>0</v>
      </c>
      <c r="AP131" s="15">
        <f>SUM(ENERO:DICIEMBRE!AP131)</f>
        <v>0</v>
      </c>
      <c r="AQ131" s="15">
        <f>SUM(ENERO:DICIEMBRE!AQ131)</f>
        <v>0</v>
      </c>
      <c r="AR131" s="15">
        <f>SUM(ENERO:DICIEMBRE!AR131)</f>
        <v>0</v>
      </c>
      <c r="AS131" s="15">
        <f>SUM(ENERO:DICIEMBRE!AS131)</f>
        <v>0</v>
      </c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0.5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15">
        <f>SUM(ENERO:DICIEMBRE!F132)</f>
        <v>0</v>
      </c>
      <c r="G132" s="15">
        <f>SUM(ENERO:DICIEMBRE!G132)</f>
        <v>0</v>
      </c>
      <c r="H132" s="15">
        <f>SUM(ENERO:DICIEMBRE!H132)</f>
        <v>0</v>
      </c>
      <c r="I132" s="15">
        <f>SUM(ENERO:DICIEMBRE!I132)</f>
        <v>0</v>
      </c>
      <c r="J132" s="15">
        <f>SUM(ENERO:DICIEMBRE!J132)</f>
        <v>0</v>
      </c>
      <c r="K132" s="15">
        <f>SUM(ENERO:DICIEMBRE!K132)</f>
        <v>0</v>
      </c>
      <c r="L132" s="15">
        <f>SUM(ENERO:DICIEMBRE!L132)</f>
        <v>0</v>
      </c>
      <c r="M132" s="15">
        <f>SUM(ENERO:DICIEMBRE!M132)</f>
        <v>0</v>
      </c>
      <c r="N132" s="15">
        <f>SUM(ENERO:DICIEMBRE!N132)</f>
        <v>0</v>
      </c>
      <c r="O132" s="15">
        <f>SUM(ENERO:DICIEMBRE!O132)</f>
        <v>0</v>
      </c>
      <c r="P132" s="15">
        <f>SUM(ENERO:DICIEMBRE!P132)</f>
        <v>0</v>
      </c>
      <c r="Q132" s="15">
        <f>SUM(ENERO:DICIEMBRE!Q132)</f>
        <v>0</v>
      </c>
      <c r="R132" s="15">
        <f>SUM(ENERO:DICIEMBRE!R132)</f>
        <v>0</v>
      </c>
      <c r="S132" s="15">
        <f>SUM(ENERO:DICIEMBRE!S132)</f>
        <v>0</v>
      </c>
      <c r="T132" s="15">
        <f>SUM(ENERO:DICIEMBRE!T132)</f>
        <v>0</v>
      </c>
      <c r="U132" s="15">
        <f>SUM(ENERO:DICIEMBRE!U132)</f>
        <v>0</v>
      </c>
      <c r="V132" s="15">
        <f>SUM(ENERO:DICIEMBRE!V132)</f>
        <v>0</v>
      </c>
      <c r="W132" s="15">
        <f>SUM(ENERO:DICIEMBRE!W132)</f>
        <v>0</v>
      </c>
      <c r="X132" s="15">
        <f>SUM(ENERO:DICIEMBRE!X132)</f>
        <v>0</v>
      </c>
      <c r="Y132" s="15">
        <f>SUM(ENERO:DICIEMBRE!Y132)</f>
        <v>0</v>
      </c>
      <c r="Z132" s="15">
        <f>SUM(ENERO:DICIEMBRE!Z132)</f>
        <v>0</v>
      </c>
      <c r="AA132" s="15">
        <f>SUM(ENERO:DICIEMBRE!AA132)</f>
        <v>0</v>
      </c>
      <c r="AB132" s="15">
        <f>SUM(ENERO:DICIEMBRE!AB132)</f>
        <v>0</v>
      </c>
      <c r="AC132" s="15">
        <f>SUM(ENERO:DICIEMBRE!AC132)</f>
        <v>0</v>
      </c>
      <c r="AD132" s="15">
        <f>SUM(ENERO:DICIEMBRE!AD132)</f>
        <v>0</v>
      </c>
      <c r="AE132" s="15">
        <f>SUM(ENERO:DICIEMBRE!AE132)</f>
        <v>0</v>
      </c>
      <c r="AF132" s="15">
        <f>SUM(ENERO:DICIEMBRE!AF132)</f>
        <v>0</v>
      </c>
      <c r="AG132" s="15">
        <f>SUM(ENERO:DICIEMBRE!AG132)</f>
        <v>0</v>
      </c>
      <c r="AH132" s="15">
        <f>SUM(ENERO:DICIEMBRE!AH132)</f>
        <v>0</v>
      </c>
      <c r="AI132" s="15">
        <f>SUM(ENERO:DICIEMBRE!AI132)</f>
        <v>0</v>
      </c>
      <c r="AJ132" s="15">
        <f>SUM(ENERO:DICIEMBRE!AJ132)</f>
        <v>0</v>
      </c>
      <c r="AK132" s="15">
        <f>SUM(ENERO:DICIEMBRE!AK132)</f>
        <v>0</v>
      </c>
      <c r="AL132" s="15">
        <f>SUM(ENERO:DICIEMBRE!AL132)</f>
        <v>0</v>
      </c>
      <c r="AM132" s="15">
        <f>SUM(ENERO:DICIEMBRE!AM132)</f>
        <v>0</v>
      </c>
      <c r="AN132" s="15">
        <f>SUM(ENERO:DICIEMBRE!AN132)</f>
        <v>0</v>
      </c>
      <c r="AO132" s="15">
        <f>SUM(ENERO:DICIEMBRE!AO132)</f>
        <v>0</v>
      </c>
      <c r="AP132" s="15">
        <f>SUM(ENERO:DICIEMBRE!AP132)</f>
        <v>0</v>
      </c>
      <c r="AQ132" s="15">
        <f>SUM(ENERO:DICIEMBRE!AQ132)</f>
        <v>0</v>
      </c>
      <c r="AR132" s="15">
        <f>SUM(ENERO:DICIEMBRE!AR132)</f>
        <v>0</v>
      </c>
      <c r="AS132" s="15">
        <f>SUM(ENERO:DICIEMBRE!AS132)</f>
        <v>0</v>
      </c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0.5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15">
        <f>SUM(ENERO:DICIEMBRE!F133)</f>
        <v>0</v>
      </c>
      <c r="G133" s="15">
        <f>SUM(ENERO:DICIEMBRE!G133)</f>
        <v>0</v>
      </c>
      <c r="H133" s="15">
        <f>SUM(ENERO:DICIEMBRE!H133)</f>
        <v>0</v>
      </c>
      <c r="I133" s="15">
        <f>SUM(ENERO:DICIEMBRE!I133)</f>
        <v>0</v>
      </c>
      <c r="J133" s="15">
        <f>SUM(ENERO:DICIEMBRE!J133)</f>
        <v>0</v>
      </c>
      <c r="K133" s="15">
        <f>SUM(ENERO:DICIEMBRE!K133)</f>
        <v>0</v>
      </c>
      <c r="L133" s="15">
        <f>SUM(ENERO:DICIEMBRE!L133)</f>
        <v>0</v>
      </c>
      <c r="M133" s="15">
        <f>SUM(ENERO:DICIEMBRE!M133)</f>
        <v>0</v>
      </c>
      <c r="N133" s="15">
        <f>SUM(ENERO:DICIEMBRE!N133)</f>
        <v>0</v>
      </c>
      <c r="O133" s="15">
        <f>SUM(ENERO:DICIEMBRE!O133)</f>
        <v>0</v>
      </c>
      <c r="P133" s="15">
        <f>SUM(ENERO:DICIEMBRE!P133)</f>
        <v>0</v>
      </c>
      <c r="Q133" s="15">
        <f>SUM(ENERO:DICIEMBRE!Q133)</f>
        <v>0</v>
      </c>
      <c r="R133" s="15">
        <f>SUM(ENERO:DICIEMBRE!R133)</f>
        <v>0</v>
      </c>
      <c r="S133" s="15">
        <f>SUM(ENERO:DICIEMBRE!S133)</f>
        <v>0</v>
      </c>
      <c r="T133" s="15">
        <f>SUM(ENERO:DICIEMBRE!T133)</f>
        <v>0</v>
      </c>
      <c r="U133" s="15">
        <f>SUM(ENERO:DICIEMBRE!U133)</f>
        <v>0</v>
      </c>
      <c r="V133" s="15">
        <f>SUM(ENERO:DICIEMBRE!V133)</f>
        <v>0</v>
      </c>
      <c r="W133" s="15">
        <f>SUM(ENERO:DICIEMBRE!W133)</f>
        <v>0</v>
      </c>
      <c r="X133" s="15">
        <f>SUM(ENERO:DICIEMBRE!X133)</f>
        <v>0</v>
      </c>
      <c r="Y133" s="15">
        <f>SUM(ENERO:DICIEMBRE!Y133)</f>
        <v>0</v>
      </c>
      <c r="Z133" s="15">
        <f>SUM(ENERO:DICIEMBRE!Z133)</f>
        <v>0</v>
      </c>
      <c r="AA133" s="15">
        <f>SUM(ENERO:DICIEMBRE!AA133)</f>
        <v>0</v>
      </c>
      <c r="AB133" s="15">
        <f>SUM(ENERO:DICIEMBRE!AB133)</f>
        <v>0</v>
      </c>
      <c r="AC133" s="15">
        <f>SUM(ENERO:DICIEMBRE!AC133)</f>
        <v>0</v>
      </c>
      <c r="AD133" s="15">
        <f>SUM(ENERO:DICIEMBRE!AD133)</f>
        <v>0</v>
      </c>
      <c r="AE133" s="15">
        <f>SUM(ENERO:DICIEMBRE!AE133)</f>
        <v>0</v>
      </c>
      <c r="AF133" s="15">
        <f>SUM(ENERO:DICIEMBRE!AF133)</f>
        <v>0</v>
      </c>
      <c r="AG133" s="15">
        <f>SUM(ENERO:DICIEMBRE!AG133)</f>
        <v>0</v>
      </c>
      <c r="AH133" s="15">
        <f>SUM(ENERO:DICIEMBRE!AH133)</f>
        <v>0</v>
      </c>
      <c r="AI133" s="15">
        <f>SUM(ENERO:DICIEMBRE!AI133)</f>
        <v>0</v>
      </c>
      <c r="AJ133" s="15">
        <f>SUM(ENERO:DICIEMBRE!AJ133)</f>
        <v>0</v>
      </c>
      <c r="AK133" s="15">
        <f>SUM(ENERO:DICIEMBRE!AK133)</f>
        <v>0</v>
      </c>
      <c r="AL133" s="15">
        <f>SUM(ENERO:DICIEMBRE!AL133)</f>
        <v>0</v>
      </c>
      <c r="AM133" s="15">
        <f>SUM(ENERO:DICIEMBRE!AM133)</f>
        <v>0</v>
      </c>
      <c r="AN133" s="15">
        <f>SUM(ENERO:DICIEMBRE!AN133)</f>
        <v>0</v>
      </c>
      <c r="AO133" s="15">
        <f>SUM(ENERO:DICIEMBRE!AO133)</f>
        <v>0</v>
      </c>
      <c r="AP133" s="15">
        <f>SUM(ENERO:DICIEMBRE!AP133)</f>
        <v>0</v>
      </c>
      <c r="AQ133" s="15">
        <f>SUM(ENERO:DICIEMBRE!AQ133)</f>
        <v>0</v>
      </c>
      <c r="AR133" s="15">
        <f>SUM(ENERO:DICIEMBRE!AR133)</f>
        <v>0</v>
      </c>
      <c r="AS133" s="15">
        <f>SUM(ENERO:DICIEMBRE!AS133)</f>
        <v>0</v>
      </c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0.5" x14ac:dyDescent="0.25">
      <c r="A134" s="1106"/>
      <c r="B134" s="111" t="s">
        <v>199</v>
      </c>
      <c r="C134" s="243">
        <f t="shared" si="63"/>
        <v>79</v>
      </c>
      <c r="D134" s="244">
        <f t="shared" si="64"/>
        <v>35</v>
      </c>
      <c r="E134" s="245">
        <f t="shared" si="65"/>
        <v>44</v>
      </c>
      <c r="F134" s="15">
        <f>SUM(ENERO:DICIEMBRE!F134)</f>
        <v>0</v>
      </c>
      <c r="G134" s="15">
        <f>SUM(ENERO:DICIEMBRE!G134)</f>
        <v>0</v>
      </c>
      <c r="H134" s="15">
        <f>SUM(ENERO:DICIEMBRE!H134)</f>
        <v>2</v>
      </c>
      <c r="I134" s="15">
        <f>SUM(ENERO:DICIEMBRE!I134)</f>
        <v>1</v>
      </c>
      <c r="J134" s="15">
        <f>SUM(ENERO:DICIEMBRE!J134)</f>
        <v>12</v>
      </c>
      <c r="K134" s="15">
        <f>SUM(ENERO:DICIEMBRE!K134)</f>
        <v>6</v>
      </c>
      <c r="L134" s="15">
        <f>SUM(ENERO:DICIEMBRE!L134)</f>
        <v>8</v>
      </c>
      <c r="M134" s="15">
        <f>SUM(ENERO:DICIEMBRE!M134)</f>
        <v>9</v>
      </c>
      <c r="N134" s="15">
        <f>SUM(ENERO:DICIEMBRE!N134)</f>
        <v>1</v>
      </c>
      <c r="O134" s="15">
        <f>SUM(ENERO:DICIEMBRE!O134)</f>
        <v>3</v>
      </c>
      <c r="P134" s="15">
        <f>SUM(ENERO:DICIEMBRE!P134)</f>
        <v>4</v>
      </c>
      <c r="Q134" s="15">
        <f>SUM(ENERO:DICIEMBRE!Q134)</f>
        <v>2</v>
      </c>
      <c r="R134" s="15">
        <f>SUM(ENERO:DICIEMBRE!R134)</f>
        <v>2</v>
      </c>
      <c r="S134" s="15">
        <f>SUM(ENERO:DICIEMBRE!S134)</f>
        <v>7</v>
      </c>
      <c r="T134" s="15">
        <f>SUM(ENERO:DICIEMBRE!T134)</f>
        <v>1</v>
      </c>
      <c r="U134" s="15">
        <f>SUM(ENERO:DICIEMBRE!U134)</f>
        <v>2</v>
      </c>
      <c r="V134" s="15">
        <f>SUM(ENERO:DICIEMBRE!V134)</f>
        <v>2</v>
      </c>
      <c r="W134" s="15">
        <f>SUM(ENERO:DICIEMBRE!W134)</f>
        <v>0</v>
      </c>
      <c r="X134" s="15">
        <f>SUM(ENERO:DICIEMBRE!X134)</f>
        <v>2</v>
      </c>
      <c r="Y134" s="15">
        <f>SUM(ENERO:DICIEMBRE!Y134)</f>
        <v>2</v>
      </c>
      <c r="Z134" s="15">
        <f>SUM(ENERO:DICIEMBRE!Z134)</f>
        <v>0</v>
      </c>
      <c r="AA134" s="15">
        <f>SUM(ENERO:DICIEMBRE!AA134)</f>
        <v>1</v>
      </c>
      <c r="AB134" s="15">
        <f>SUM(ENERO:DICIEMBRE!AB134)</f>
        <v>1</v>
      </c>
      <c r="AC134" s="15">
        <f>SUM(ENERO:DICIEMBRE!AC134)</f>
        <v>7</v>
      </c>
      <c r="AD134" s="15">
        <f>SUM(ENERO:DICIEMBRE!AD134)</f>
        <v>0</v>
      </c>
      <c r="AE134" s="15">
        <f>SUM(ENERO:DICIEMBRE!AE134)</f>
        <v>0</v>
      </c>
      <c r="AF134" s="15">
        <f>SUM(ENERO:DICIEMBRE!AF134)</f>
        <v>0</v>
      </c>
      <c r="AG134" s="15">
        <f>SUM(ENERO:DICIEMBRE!AG134)</f>
        <v>2</v>
      </c>
      <c r="AH134" s="15">
        <f>SUM(ENERO:DICIEMBRE!AH134)</f>
        <v>0</v>
      </c>
      <c r="AI134" s="15">
        <f>SUM(ENERO:DICIEMBRE!AI134)</f>
        <v>0</v>
      </c>
      <c r="AJ134" s="15">
        <f>SUM(ENERO:DICIEMBRE!AJ134)</f>
        <v>0</v>
      </c>
      <c r="AK134" s="15">
        <f>SUM(ENERO:DICIEMBRE!AK134)</f>
        <v>1</v>
      </c>
      <c r="AL134" s="15">
        <f>SUM(ENERO:DICIEMBRE!AL134)</f>
        <v>0</v>
      </c>
      <c r="AM134" s="15">
        <f>SUM(ENERO:DICIEMBRE!AM134)</f>
        <v>1</v>
      </c>
      <c r="AN134" s="15">
        <f>SUM(ENERO:DICIEMBRE!AN134)</f>
        <v>0</v>
      </c>
      <c r="AO134" s="15">
        <f>SUM(ENERO:DICIEMBRE!AO134)</f>
        <v>1</v>
      </c>
      <c r="AP134" s="15">
        <f>SUM(ENERO:DICIEMBRE!AP134)</f>
        <v>0</v>
      </c>
      <c r="AQ134" s="15">
        <f>SUM(ENERO:DICIEMBRE!AQ134)</f>
        <v>0</v>
      </c>
      <c r="AR134" s="15">
        <f>SUM(ENERO:DICIEMBRE!AR134)</f>
        <v>0</v>
      </c>
      <c r="AS134" s="15">
        <f>SUM(ENERO:DICIEMBRE!AS134)</f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0.5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15">
        <f>SUM(ENERO:DICIEMBRE!F135)</f>
        <v>0</v>
      </c>
      <c r="G135" s="15">
        <f>SUM(ENERO:DICIEMBRE!G135)</f>
        <v>0</v>
      </c>
      <c r="H135" s="15">
        <f>SUM(ENERO:DICIEMBRE!H135)</f>
        <v>0</v>
      </c>
      <c r="I135" s="15">
        <f>SUM(ENERO:DICIEMBRE!I135)</f>
        <v>0</v>
      </c>
      <c r="J135" s="15">
        <f>SUM(ENERO:DICIEMBRE!J135)</f>
        <v>0</v>
      </c>
      <c r="K135" s="15">
        <f>SUM(ENERO:DICIEMBRE!K135)</f>
        <v>0</v>
      </c>
      <c r="L135" s="15">
        <f>SUM(ENERO:DICIEMBRE!L135)</f>
        <v>0</v>
      </c>
      <c r="M135" s="15">
        <f>SUM(ENERO:DICIEMBRE!M135)</f>
        <v>0</v>
      </c>
      <c r="N135" s="15">
        <f>SUM(ENERO:DICIEMBRE!N135)</f>
        <v>0</v>
      </c>
      <c r="O135" s="15">
        <f>SUM(ENERO:DICIEMBRE!O135)</f>
        <v>0</v>
      </c>
      <c r="P135" s="15">
        <f>SUM(ENERO:DICIEMBRE!P135)</f>
        <v>0</v>
      </c>
      <c r="Q135" s="15">
        <f>SUM(ENERO:DICIEMBRE!Q135)</f>
        <v>0</v>
      </c>
      <c r="R135" s="15">
        <f>SUM(ENERO:DICIEMBRE!R135)</f>
        <v>0</v>
      </c>
      <c r="S135" s="15">
        <f>SUM(ENERO:DICIEMBRE!S135)</f>
        <v>0</v>
      </c>
      <c r="T135" s="15">
        <f>SUM(ENERO:DICIEMBRE!T135)</f>
        <v>0</v>
      </c>
      <c r="U135" s="15">
        <f>SUM(ENERO:DICIEMBRE!U135)</f>
        <v>0</v>
      </c>
      <c r="V135" s="15">
        <f>SUM(ENERO:DICIEMBRE!V135)</f>
        <v>0</v>
      </c>
      <c r="W135" s="15">
        <f>SUM(ENERO:DICIEMBRE!W135)</f>
        <v>0</v>
      </c>
      <c r="X135" s="15">
        <f>SUM(ENERO:DICIEMBRE!X135)</f>
        <v>0</v>
      </c>
      <c r="Y135" s="15">
        <f>SUM(ENERO:DICIEMBRE!Y135)</f>
        <v>0</v>
      </c>
      <c r="Z135" s="15">
        <f>SUM(ENERO:DICIEMBRE!Z135)</f>
        <v>0</v>
      </c>
      <c r="AA135" s="15">
        <f>SUM(ENERO:DICIEMBRE!AA135)</f>
        <v>0</v>
      </c>
      <c r="AB135" s="15">
        <f>SUM(ENERO:DICIEMBRE!AB135)</f>
        <v>0</v>
      </c>
      <c r="AC135" s="15">
        <f>SUM(ENERO:DICIEMBRE!AC135)</f>
        <v>0</v>
      </c>
      <c r="AD135" s="15">
        <f>SUM(ENERO:DICIEMBRE!AD135)</f>
        <v>0</v>
      </c>
      <c r="AE135" s="15">
        <f>SUM(ENERO:DICIEMBRE!AE135)</f>
        <v>0</v>
      </c>
      <c r="AF135" s="15">
        <f>SUM(ENERO:DICIEMBRE!AF135)</f>
        <v>0</v>
      </c>
      <c r="AG135" s="15">
        <f>SUM(ENERO:DICIEMBRE!AG135)</f>
        <v>0</v>
      </c>
      <c r="AH135" s="15">
        <f>SUM(ENERO:DICIEMBRE!AH135)</f>
        <v>0</v>
      </c>
      <c r="AI135" s="15">
        <f>SUM(ENERO:DICIEMBRE!AI135)</f>
        <v>0</v>
      </c>
      <c r="AJ135" s="15">
        <f>SUM(ENERO:DICIEMBRE!AJ135)</f>
        <v>0</v>
      </c>
      <c r="AK135" s="15">
        <f>SUM(ENERO:DICIEMBRE!AK135)</f>
        <v>0</v>
      </c>
      <c r="AL135" s="15">
        <f>SUM(ENERO:DICIEMBRE!AL135)</f>
        <v>0</v>
      </c>
      <c r="AM135" s="15">
        <f>SUM(ENERO:DICIEMBRE!AM135)</f>
        <v>0</v>
      </c>
      <c r="AN135" s="15">
        <f>SUM(ENERO:DICIEMBRE!AN135)</f>
        <v>0</v>
      </c>
      <c r="AO135" s="15">
        <f>SUM(ENERO:DICIEMBRE!AO135)</f>
        <v>0</v>
      </c>
      <c r="AP135" s="15">
        <f>SUM(ENERO:DICIEMBRE!AP135)</f>
        <v>0</v>
      </c>
      <c r="AQ135" s="15">
        <f>SUM(ENERO:DICIEMBRE!AQ135)</f>
        <v>0</v>
      </c>
      <c r="AR135" s="15">
        <f>SUM(ENERO:DICIEMBRE!AR135)</f>
        <v>0</v>
      </c>
      <c r="AS135" s="15">
        <f>SUM(ENERO:DICIEMBRE!AS135)</f>
        <v>0</v>
      </c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0.5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15">
        <f>SUM(ENERO:DICIEMBRE!F136)</f>
        <v>0</v>
      </c>
      <c r="G136" s="15">
        <f>SUM(ENERO:DICIEMBRE!G136)</f>
        <v>0</v>
      </c>
      <c r="H136" s="15">
        <f>SUM(ENERO:DICIEMBRE!H136)</f>
        <v>0</v>
      </c>
      <c r="I136" s="15">
        <f>SUM(ENERO:DICIEMBRE!I136)</f>
        <v>0</v>
      </c>
      <c r="J136" s="15">
        <f>SUM(ENERO:DICIEMBRE!J136)</f>
        <v>0</v>
      </c>
      <c r="K136" s="15">
        <f>SUM(ENERO:DICIEMBRE!K136)</f>
        <v>0</v>
      </c>
      <c r="L136" s="15">
        <f>SUM(ENERO:DICIEMBRE!L136)</f>
        <v>0</v>
      </c>
      <c r="M136" s="15">
        <f>SUM(ENERO:DICIEMBRE!M136)</f>
        <v>0</v>
      </c>
      <c r="N136" s="15">
        <f>SUM(ENERO:DICIEMBRE!N136)</f>
        <v>0</v>
      </c>
      <c r="O136" s="15">
        <f>SUM(ENERO:DICIEMBRE!O136)</f>
        <v>0</v>
      </c>
      <c r="P136" s="15">
        <f>SUM(ENERO:DICIEMBRE!P136)</f>
        <v>0</v>
      </c>
      <c r="Q136" s="15">
        <f>SUM(ENERO:DICIEMBRE!Q136)</f>
        <v>0</v>
      </c>
      <c r="R136" s="15">
        <f>SUM(ENERO:DICIEMBRE!R136)</f>
        <v>0</v>
      </c>
      <c r="S136" s="15">
        <f>SUM(ENERO:DICIEMBRE!S136)</f>
        <v>0</v>
      </c>
      <c r="T136" s="15">
        <f>SUM(ENERO:DICIEMBRE!T136)</f>
        <v>0</v>
      </c>
      <c r="U136" s="15">
        <f>SUM(ENERO:DICIEMBRE!U136)</f>
        <v>0</v>
      </c>
      <c r="V136" s="15">
        <f>SUM(ENERO:DICIEMBRE!V136)</f>
        <v>0</v>
      </c>
      <c r="W136" s="15">
        <f>SUM(ENERO:DICIEMBRE!W136)</f>
        <v>0</v>
      </c>
      <c r="X136" s="15">
        <f>SUM(ENERO:DICIEMBRE!X136)</f>
        <v>0</v>
      </c>
      <c r="Y136" s="15">
        <f>SUM(ENERO:DICIEMBRE!Y136)</f>
        <v>0</v>
      </c>
      <c r="Z136" s="15">
        <f>SUM(ENERO:DICIEMBRE!Z136)</f>
        <v>0</v>
      </c>
      <c r="AA136" s="15">
        <f>SUM(ENERO:DICIEMBRE!AA136)</f>
        <v>0</v>
      </c>
      <c r="AB136" s="15">
        <f>SUM(ENERO:DICIEMBRE!AB136)</f>
        <v>0</v>
      </c>
      <c r="AC136" s="15">
        <f>SUM(ENERO:DICIEMBRE!AC136)</f>
        <v>0</v>
      </c>
      <c r="AD136" s="15">
        <f>SUM(ENERO:DICIEMBRE!AD136)</f>
        <v>0</v>
      </c>
      <c r="AE136" s="15">
        <f>SUM(ENERO:DICIEMBRE!AE136)</f>
        <v>0</v>
      </c>
      <c r="AF136" s="15">
        <f>SUM(ENERO:DICIEMBRE!AF136)</f>
        <v>0</v>
      </c>
      <c r="AG136" s="15">
        <f>SUM(ENERO:DICIEMBRE!AG136)</f>
        <v>0</v>
      </c>
      <c r="AH136" s="15">
        <f>SUM(ENERO:DICIEMBRE!AH136)</f>
        <v>0</v>
      </c>
      <c r="AI136" s="15">
        <f>SUM(ENERO:DICIEMBRE!AI136)</f>
        <v>0</v>
      </c>
      <c r="AJ136" s="15">
        <f>SUM(ENERO:DICIEMBRE!AJ136)</f>
        <v>0</v>
      </c>
      <c r="AK136" s="15">
        <f>SUM(ENERO:DICIEMBRE!AK136)</f>
        <v>0</v>
      </c>
      <c r="AL136" s="15">
        <f>SUM(ENERO:DICIEMBRE!AL136)</f>
        <v>0</v>
      </c>
      <c r="AM136" s="15">
        <f>SUM(ENERO:DICIEMBRE!AM136)</f>
        <v>0</v>
      </c>
      <c r="AN136" s="15">
        <f>SUM(ENERO:DICIEMBRE!AN136)</f>
        <v>0</v>
      </c>
      <c r="AO136" s="15">
        <f>SUM(ENERO:DICIEMBRE!AO136)</f>
        <v>0</v>
      </c>
      <c r="AP136" s="15">
        <f>SUM(ENERO:DICIEMBRE!AP136)</f>
        <v>0</v>
      </c>
      <c r="AQ136" s="15">
        <f>SUM(ENERO:DICIEMBRE!AQ136)</f>
        <v>0</v>
      </c>
      <c r="AR136" s="15">
        <f>SUM(ENERO:DICIEMBRE!AR136)</f>
        <v>0</v>
      </c>
      <c r="AS136" s="15">
        <f>SUM(ENERO:DICIEMBRE!AS136)</f>
        <v>0</v>
      </c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15">
        <f>SUM(ENERO:DICIEMBRE!F137)</f>
        <v>0</v>
      </c>
      <c r="G137" s="15">
        <f>SUM(ENERO:DICIEMBRE!G137)</f>
        <v>0</v>
      </c>
      <c r="H137" s="15">
        <f>SUM(ENERO:DICIEMBRE!H137)</f>
        <v>0</v>
      </c>
      <c r="I137" s="15">
        <f>SUM(ENERO:DICIEMBRE!I137)</f>
        <v>0</v>
      </c>
      <c r="J137" s="15">
        <f>SUM(ENERO:DICIEMBRE!J137)</f>
        <v>0</v>
      </c>
      <c r="K137" s="15">
        <f>SUM(ENERO:DICIEMBRE!K137)</f>
        <v>0</v>
      </c>
      <c r="L137" s="15">
        <f>SUM(ENERO:DICIEMBRE!L137)</f>
        <v>0</v>
      </c>
      <c r="M137" s="15">
        <f>SUM(ENERO:DICIEMBRE!M137)</f>
        <v>0</v>
      </c>
      <c r="N137" s="15">
        <f>SUM(ENERO:DICIEMBRE!N137)</f>
        <v>0</v>
      </c>
      <c r="O137" s="15">
        <f>SUM(ENERO:DICIEMBRE!O137)</f>
        <v>0</v>
      </c>
      <c r="P137" s="15">
        <f>SUM(ENERO:DICIEMBRE!P137)</f>
        <v>0</v>
      </c>
      <c r="Q137" s="15">
        <f>SUM(ENERO:DICIEMBRE!Q137)</f>
        <v>0</v>
      </c>
      <c r="R137" s="15">
        <f>SUM(ENERO:DICIEMBRE!R137)</f>
        <v>0</v>
      </c>
      <c r="S137" s="15">
        <f>SUM(ENERO:DICIEMBRE!S137)</f>
        <v>0</v>
      </c>
      <c r="T137" s="15">
        <f>SUM(ENERO:DICIEMBRE!T137)</f>
        <v>0</v>
      </c>
      <c r="U137" s="15">
        <f>SUM(ENERO:DICIEMBRE!U137)</f>
        <v>0</v>
      </c>
      <c r="V137" s="15">
        <f>SUM(ENERO:DICIEMBRE!V137)</f>
        <v>0</v>
      </c>
      <c r="W137" s="15">
        <f>SUM(ENERO:DICIEMBRE!W137)</f>
        <v>0</v>
      </c>
      <c r="X137" s="15">
        <f>SUM(ENERO:DICIEMBRE!X137)</f>
        <v>0</v>
      </c>
      <c r="Y137" s="15">
        <f>SUM(ENERO:DICIEMBRE!Y137)</f>
        <v>0</v>
      </c>
      <c r="Z137" s="15">
        <f>SUM(ENERO:DICIEMBRE!Z137)</f>
        <v>0</v>
      </c>
      <c r="AA137" s="15">
        <f>SUM(ENERO:DICIEMBRE!AA137)</f>
        <v>0</v>
      </c>
      <c r="AB137" s="15">
        <f>SUM(ENERO:DICIEMBRE!AB137)</f>
        <v>0</v>
      </c>
      <c r="AC137" s="15">
        <f>SUM(ENERO:DICIEMBRE!AC137)</f>
        <v>0</v>
      </c>
      <c r="AD137" s="15">
        <f>SUM(ENERO:DICIEMBRE!AD137)</f>
        <v>0</v>
      </c>
      <c r="AE137" s="15">
        <f>SUM(ENERO:DICIEMBRE!AE137)</f>
        <v>0</v>
      </c>
      <c r="AF137" s="15">
        <f>SUM(ENERO:DICIEMBRE!AF137)</f>
        <v>0</v>
      </c>
      <c r="AG137" s="15">
        <f>SUM(ENERO:DICIEMBRE!AG137)</f>
        <v>0</v>
      </c>
      <c r="AH137" s="15">
        <f>SUM(ENERO:DICIEMBRE!AH137)</f>
        <v>0</v>
      </c>
      <c r="AI137" s="15">
        <f>SUM(ENERO:DICIEMBRE!AI137)</f>
        <v>0</v>
      </c>
      <c r="AJ137" s="15">
        <f>SUM(ENERO:DICIEMBRE!AJ137)</f>
        <v>0</v>
      </c>
      <c r="AK137" s="15">
        <f>SUM(ENERO:DICIEMBRE!AK137)</f>
        <v>0</v>
      </c>
      <c r="AL137" s="15">
        <f>SUM(ENERO:DICIEMBRE!AL137)</f>
        <v>0</v>
      </c>
      <c r="AM137" s="15">
        <f>SUM(ENERO:DICIEMBRE!AM137)</f>
        <v>0</v>
      </c>
      <c r="AN137" s="15">
        <f>SUM(ENERO:DICIEMBRE!AN137)</f>
        <v>0</v>
      </c>
      <c r="AO137" s="15">
        <f>SUM(ENERO:DICIEMBRE!AO137)</f>
        <v>0</v>
      </c>
      <c r="AP137" s="15">
        <f>SUM(ENERO:DICIEMBRE!AP137)</f>
        <v>0</v>
      </c>
      <c r="AQ137" s="15">
        <f>SUM(ENERO:DICIEMBRE!AQ137)</f>
        <v>0</v>
      </c>
      <c r="AR137" s="15">
        <f>SUM(ENERO:DICIEMBRE!AR137)</f>
        <v>0</v>
      </c>
      <c r="AS137" s="15">
        <f>SUM(ENERO:DICIEMBRE!AS137)</f>
        <v>0</v>
      </c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0.5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15">
        <f>SUM(ENERO:DICIEMBRE!F138)</f>
        <v>0</v>
      </c>
      <c r="G138" s="15">
        <f>SUM(ENERO:DICIEMBRE!G138)</f>
        <v>0</v>
      </c>
      <c r="H138" s="15">
        <f>SUM(ENERO:DICIEMBRE!H138)</f>
        <v>0</v>
      </c>
      <c r="I138" s="15">
        <f>SUM(ENERO:DICIEMBRE!I138)</f>
        <v>0</v>
      </c>
      <c r="J138" s="15">
        <f>SUM(ENERO:DICIEMBRE!J138)</f>
        <v>0</v>
      </c>
      <c r="K138" s="15">
        <f>SUM(ENERO:DICIEMBRE!K138)</f>
        <v>0</v>
      </c>
      <c r="L138" s="15">
        <f>SUM(ENERO:DICIEMBRE!L138)</f>
        <v>0</v>
      </c>
      <c r="M138" s="15">
        <f>SUM(ENERO:DICIEMBRE!M138)</f>
        <v>0</v>
      </c>
      <c r="N138" s="15">
        <f>SUM(ENERO:DICIEMBRE!N138)</f>
        <v>0</v>
      </c>
      <c r="O138" s="15">
        <f>SUM(ENERO:DICIEMBRE!O138)</f>
        <v>0</v>
      </c>
      <c r="P138" s="15">
        <f>SUM(ENERO:DICIEMBRE!P138)</f>
        <v>0</v>
      </c>
      <c r="Q138" s="15">
        <f>SUM(ENERO:DICIEMBRE!Q138)</f>
        <v>0</v>
      </c>
      <c r="R138" s="15">
        <f>SUM(ENERO:DICIEMBRE!R138)</f>
        <v>0</v>
      </c>
      <c r="S138" s="15">
        <f>SUM(ENERO:DICIEMBRE!S138)</f>
        <v>0</v>
      </c>
      <c r="T138" s="15">
        <f>SUM(ENERO:DICIEMBRE!T138)</f>
        <v>0</v>
      </c>
      <c r="U138" s="15">
        <f>SUM(ENERO:DICIEMBRE!U138)</f>
        <v>0</v>
      </c>
      <c r="V138" s="15">
        <f>SUM(ENERO:DICIEMBRE!V138)</f>
        <v>0</v>
      </c>
      <c r="W138" s="15">
        <f>SUM(ENERO:DICIEMBRE!W138)</f>
        <v>0</v>
      </c>
      <c r="X138" s="15">
        <f>SUM(ENERO:DICIEMBRE!X138)</f>
        <v>0</v>
      </c>
      <c r="Y138" s="15">
        <f>SUM(ENERO:DICIEMBRE!Y138)</f>
        <v>0</v>
      </c>
      <c r="Z138" s="15">
        <f>SUM(ENERO:DICIEMBRE!Z138)</f>
        <v>0</v>
      </c>
      <c r="AA138" s="15">
        <f>SUM(ENERO:DICIEMBRE!AA138)</f>
        <v>0</v>
      </c>
      <c r="AB138" s="15">
        <f>SUM(ENERO:DICIEMBRE!AB138)</f>
        <v>0</v>
      </c>
      <c r="AC138" s="15">
        <f>SUM(ENERO:DICIEMBRE!AC138)</f>
        <v>0</v>
      </c>
      <c r="AD138" s="15">
        <f>SUM(ENERO:DICIEMBRE!AD138)</f>
        <v>0</v>
      </c>
      <c r="AE138" s="15">
        <f>SUM(ENERO:DICIEMBRE!AE138)</f>
        <v>0</v>
      </c>
      <c r="AF138" s="15">
        <f>SUM(ENERO:DICIEMBRE!AF138)</f>
        <v>0</v>
      </c>
      <c r="AG138" s="15">
        <f>SUM(ENERO:DICIEMBRE!AG138)</f>
        <v>0</v>
      </c>
      <c r="AH138" s="15">
        <f>SUM(ENERO:DICIEMBRE!AH138)</f>
        <v>0</v>
      </c>
      <c r="AI138" s="15">
        <f>SUM(ENERO:DICIEMBRE!AI138)</f>
        <v>0</v>
      </c>
      <c r="AJ138" s="15">
        <f>SUM(ENERO:DICIEMBRE!AJ138)</f>
        <v>0</v>
      </c>
      <c r="AK138" s="15">
        <f>SUM(ENERO:DICIEMBRE!AK138)</f>
        <v>0</v>
      </c>
      <c r="AL138" s="15">
        <f>SUM(ENERO:DICIEMBRE!AL138)</f>
        <v>0</v>
      </c>
      <c r="AM138" s="15">
        <f>SUM(ENERO:DICIEMBRE!AM138)</f>
        <v>0</v>
      </c>
      <c r="AN138" s="15">
        <f>SUM(ENERO:DICIEMBRE!AN138)</f>
        <v>0</v>
      </c>
      <c r="AO138" s="15">
        <f>SUM(ENERO:DICIEMBRE!AO138)</f>
        <v>0</v>
      </c>
      <c r="AP138" s="15">
        <f>SUM(ENERO:DICIEMBRE!AP138)</f>
        <v>0</v>
      </c>
      <c r="AQ138" s="15">
        <f>SUM(ENERO:DICIEMBRE!AQ138)</f>
        <v>0</v>
      </c>
      <c r="AR138" s="15">
        <f>SUM(ENERO:DICIEMBRE!AR138)</f>
        <v>0</v>
      </c>
      <c r="AS138" s="15">
        <f>SUM(ENERO:DICIEMBRE!AS138)</f>
        <v>0</v>
      </c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15">
        <f>SUM(ENERO:DICIEMBRE!F139)</f>
        <v>0</v>
      </c>
      <c r="G139" s="15">
        <f>SUM(ENERO:DICIEMBRE!G139)</f>
        <v>0</v>
      </c>
      <c r="H139" s="15">
        <f>SUM(ENERO:DICIEMBRE!H139)</f>
        <v>0</v>
      </c>
      <c r="I139" s="15">
        <f>SUM(ENERO:DICIEMBRE!I139)</f>
        <v>0</v>
      </c>
      <c r="J139" s="15">
        <f>SUM(ENERO:DICIEMBRE!J139)</f>
        <v>0</v>
      </c>
      <c r="K139" s="15">
        <f>SUM(ENERO:DICIEMBRE!K139)</f>
        <v>0</v>
      </c>
      <c r="L139" s="15">
        <f>SUM(ENERO:DICIEMBRE!L139)</f>
        <v>0</v>
      </c>
      <c r="M139" s="15">
        <f>SUM(ENERO:DICIEMBRE!M139)</f>
        <v>0</v>
      </c>
      <c r="N139" s="15">
        <f>SUM(ENERO:DICIEMBRE!N139)</f>
        <v>0</v>
      </c>
      <c r="O139" s="15">
        <f>SUM(ENERO:DICIEMBRE!O139)</f>
        <v>0</v>
      </c>
      <c r="P139" s="15">
        <f>SUM(ENERO:DICIEMBRE!P139)</f>
        <v>0</v>
      </c>
      <c r="Q139" s="15">
        <f>SUM(ENERO:DICIEMBRE!Q139)</f>
        <v>0</v>
      </c>
      <c r="R139" s="15">
        <f>SUM(ENERO:DICIEMBRE!R139)</f>
        <v>0</v>
      </c>
      <c r="S139" s="15">
        <f>SUM(ENERO:DICIEMBRE!S139)</f>
        <v>0</v>
      </c>
      <c r="T139" s="15">
        <f>SUM(ENERO:DICIEMBRE!T139)</f>
        <v>0</v>
      </c>
      <c r="U139" s="15">
        <f>SUM(ENERO:DICIEMBRE!U139)</f>
        <v>0</v>
      </c>
      <c r="V139" s="15">
        <f>SUM(ENERO:DICIEMBRE!V139)</f>
        <v>0</v>
      </c>
      <c r="W139" s="15">
        <f>SUM(ENERO:DICIEMBRE!W139)</f>
        <v>0</v>
      </c>
      <c r="X139" s="15">
        <f>SUM(ENERO:DICIEMBRE!X139)</f>
        <v>0</v>
      </c>
      <c r="Y139" s="15">
        <f>SUM(ENERO:DICIEMBRE!Y139)</f>
        <v>0</v>
      </c>
      <c r="Z139" s="15">
        <f>SUM(ENERO:DICIEMBRE!Z139)</f>
        <v>0</v>
      </c>
      <c r="AA139" s="15">
        <f>SUM(ENERO:DICIEMBRE!AA139)</f>
        <v>0</v>
      </c>
      <c r="AB139" s="15">
        <f>SUM(ENERO:DICIEMBRE!AB139)</f>
        <v>0</v>
      </c>
      <c r="AC139" s="15">
        <f>SUM(ENERO:DICIEMBRE!AC139)</f>
        <v>0</v>
      </c>
      <c r="AD139" s="15">
        <f>SUM(ENERO:DICIEMBRE!AD139)</f>
        <v>0</v>
      </c>
      <c r="AE139" s="15">
        <f>SUM(ENERO:DICIEMBRE!AE139)</f>
        <v>0</v>
      </c>
      <c r="AF139" s="15">
        <f>SUM(ENERO:DICIEMBRE!AF139)</f>
        <v>0</v>
      </c>
      <c r="AG139" s="15">
        <f>SUM(ENERO:DICIEMBRE!AG139)</f>
        <v>0</v>
      </c>
      <c r="AH139" s="15">
        <f>SUM(ENERO:DICIEMBRE!AH139)</f>
        <v>0</v>
      </c>
      <c r="AI139" s="15">
        <f>SUM(ENERO:DICIEMBRE!AI139)</f>
        <v>0</v>
      </c>
      <c r="AJ139" s="15">
        <f>SUM(ENERO:DICIEMBRE!AJ139)</f>
        <v>0</v>
      </c>
      <c r="AK139" s="15">
        <f>SUM(ENERO:DICIEMBRE!AK139)</f>
        <v>0</v>
      </c>
      <c r="AL139" s="15">
        <f>SUM(ENERO:DICIEMBRE!AL139)</f>
        <v>0</v>
      </c>
      <c r="AM139" s="15">
        <f>SUM(ENERO:DICIEMBRE!AM139)</f>
        <v>0</v>
      </c>
      <c r="AN139" s="15">
        <f>SUM(ENERO:DICIEMBRE!AN139)</f>
        <v>0</v>
      </c>
      <c r="AO139" s="15">
        <f>SUM(ENERO:DICIEMBRE!AO139)</f>
        <v>0</v>
      </c>
      <c r="AP139" s="15">
        <f>SUM(ENERO:DICIEMBRE!AP139)</f>
        <v>0</v>
      </c>
      <c r="AQ139" s="15">
        <f>SUM(ENERO:DICIEMBRE!AQ139)</f>
        <v>0</v>
      </c>
      <c r="AR139" s="15">
        <f>SUM(ENERO:DICIEMBRE!AR139)</f>
        <v>0</v>
      </c>
      <c r="AS139" s="15">
        <f>SUM(ENERO:DICIEMBRE!AS139)</f>
        <v>0</v>
      </c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0.5" x14ac:dyDescent="0.25">
      <c r="A140" s="1107"/>
      <c r="B140" s="260" t="s">
        <v>4</v>
      </c>
      <c r="C140" s="261">
        <f t="shared" si="63"/>
        <v>84</v>
      </c>
      <c r="D140" s="262">
        <f t="shared" ref="D140:AS140" si="79">SUM(D130:D139)</f>
        <v>36</v>
      </c>
      <c r="E140" s="263">
        <f t="shared" si="79"/>
        <v>48</v>
      </c>
      <c r="F140" s="179">
        <f t="shared" si="79"/>
        <v>0</v>
      </c>
      <c r="G140" s="264">
        <f t="shared" si="79"/>
        <v>0</v>
      </c>
      <c r="H140" s="179">
        <f t="shared" si="79"/>
        <v>2</v>
      </c>
      <c r="I140" s="264">
        <f t="shared" si="79"/>
        <v>1</v>
      </c>
      <c r="J140" s="179">
        <f t="shared" si="79"/>
        <v>12</v>
      </c>
      <c r="K140" s="264">
        <f t="shared" si="79"/>
        <v>6</v>
      </c>
      <c r="L140" s="180">
        <f t="shared" si="79"/>
        <v>8</v>
      </c>
      <c r="M140" s="265">
        <f t="shared" si="79"/>
        <v>9</v>
      </c>
      <c r="N140" s="179">
        <f t="shared" si="79"/>
        <v>1</v>
      </c>
      <c r="O140" s="266">
        <f t="shared" si="79"/>
        <v>6</v>
      </c>
      <c r="P140" s="179">
        <f t="shared" si="79"/>
        <v>4</v>
      </c>
      <c r="Q140" s="266">
        <f t="shared" si="79"/>
        <v>2</v>
      </c>
      <c r="R140" s="267">
        <f t="shared" si="79"/>
        <v>3</v>
      </c>
      <c r="S140" s="266">
        <f t="shared" si="79"/>
        <v>7</v>
      </c>
      <c r="T140" s="179">
        <f t="shared" si="79"/>
        <v>1</v>
      </c>
      <c r="U140" s="264">
        <f t="shared" si="79"/>
        <v>3</v>
      </c>
      <c r="V140" s="268">
        <f t="shared" si="79"/>
        <v>2</v>
      </c>
      <c r="W140" s="266">
        <f t="shared" si="79"/>
        <v>0</v>
      </c>
      <c r="X140" s="180">
        <f t="shared" si="79"/>
        <v>2</v>
      </c>
      <c r="Y140" s="264">
        <f t="shared" si="79"/>
        <v>2</v>
      </c>
      <c r="Z140" s="268">
        <f t="shared" si="79"/>
        <v>0</v>
      </c>
      <c r="AA140" s="264">
        <f t="shared" si="79"/>
        <v>1</v>
      </c>
      <c r="AB140" s="268">
        <f t="shared" si="79"/>
        <v>1</v>
      </c>
      <c r="AC140" s="264">
        <f t="shared" si="79"/>
        <v>7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2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1</v>
      </c>
      <c r="AL140" s="268">
        <f t="shared" si="79"/>
        <v>0</v>
      </c>
      <c r="AM140" s="267">
        <f t="shared" si="79"/>
        <v>1</v>
      </c>
      <c r="AN140" s="269">
        <f t="shared" si="79"/>
        <v>0</v>
      </c>
      <c r="AO140" s="264">
        <f t="shared" ref="AO140" si="80">SUM(AO130:AO139)</f>
        <v>1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0.5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15">
        <f>SUM(ENERO:DICIEMBRE!F141)</f>
        <v>0</v>
      </c>
      <c r="G141" s="15">
        <f>SUM(ENERO:DICIEMBRE!G141)</f>
        <v>0</v>
      </c>
      <c r="H141" s="15">
        <f>SUM(ENERO:DICIEMBRE!H141)</f>
        <v>0</v>
      </c>
      <c r="I141" s="15">
        <f>SUM(ENERO:DICIEMBRE!I141)</f>
        <v>0</v>
      </c>
      <c r="J141" s="15">
        <f>SUM(ENERO:DICIEMBRE!J141)</f>
        <v>0</v>
      </c>
      <c r="K141" s="15">
        <f>SUM(ENERO:DICIEMBRE!K141)</f>
        <v>0</v>
      </c>
      <c r="L141" s="15">
        <f>SUM(ENERO:DICIEMBRE!L141)</f>
        <v>0</v>
      </c>
      <c r="M141" s="15">
        <f>SUM(ENERO:DICIEMBRE!M141)</f>
        <v>0</v>
      </c>
      <c r="N141" s="15">
        <f>SUM(ENERO:DICIEMBRE!N141)</f>
        <v>0</v>
      </c>
      <c r="O141" s="15">
        <f>SUM(ENERO:DICIEMBRE!O141)</f>
        <v>0</v>
      </c>
      <c r="P141" s="15">
        <f>SUM(ENERO:DICIEMBRE!P141)</f>
        <v>0</v>
      </c>
      <c r="Q141" s="15">
        <f>SUM(ENERO:DICIEMBRE!Q141)</f>
        <v>0</v>
      </c>
      <c r="R141" s="15">
        <f>SUM(ENERO:DICIEMBRE!R141)</f>
        <v>0</v>
      </c>
      <c r="S141" s="15">
        <f>SUM(ENERO:DICIEMBRE!S141)</f>
        <v>0</v>
      </c>
      <c r="T141" s="15">
        <f>SUM(ENERO:DICIEMBRE!T141)</f>
        <v>0</v>
      </c>
      <c r="U141" s="15">
        <f>SUM(ENERO:DICIEMBRE!U141)</f>
        <v>0</v>
      </c>
      <c r="V141" s="15">
        <f>SUM(ENERO:DICIEMBRE!V141)</f>
        <v>0</v>
      </c>
      <c r="W141" s="15">
        <f>SUM(ENERO:DICIEMBRE!W141)</f>
        <v>0</v>
      </c>
      <c r="X141" s="15">
        <f>SUM(ENERO:DICIEMBRE!X141)</f>
        <v>0</v>
      </c>
      <c r="Y141" s="15">
        <f>SUM(ENERO:DICIEMBRE!Y141)</f>
        <v>0</v>
      </c>
      <c r="Z141" s="15">
        <f>SUM(ENERO:DICIEMBRE!Z141)</f>
        <v>0</v>
      </c>
      <c r="AA141" s="15">
        <f>SUM(ENERO:DICIEMBRE!AA141)</f>
        <v>0</v>
      </c>
      <c r="AB141" s="15">
        <f>SUM(ENERO:DICIEMBRE!AB141)</f>
        <v>0</v>
      </c>
      <c r="AC141" s="15">
        <f>SUM(ENERO:DICIEMBRE!AC141)</f>
        <v>0</v>
      </c>
      <c r="AD141" s="15">
        <f>SUM(ENERO:DICIEMBRE!AD141)</f>
        <v>0</v>
      </c>
      <c r="AE141" s="15">
        <f>SUM(ENERO:DICIEMBRE!AE141)</f>
        <v>0</v>
      </c>
      <c r="AF141" s="15">
        <f>SUM(ENERO:DICIEMBRE!AF141)</f>
        <v>0</v>
      </c>
      <c r="AG141" s="15">
        <f>SUM(ENERO:DICIEMBRE!AG141)</f>
        <v>0</v>
      </c>
      <c r="AH141" s="15">
        <f>SUM(ENERO:DICIEMBRE!AH141)</f>
        <v>0</v>
      </c>
      <c r="AI141" s="15">
        <f>SUM(ENERO:DICIEMBRE!AI141)</f>
        <v>0</v>
      </c>
      <c r="AJ141" s="15">
        <f>SUM(ENERO:DICIEMBRE!AJ141)</f>
        <v>0</v>
      </c>
      <c r="AK141" s="15">
        <f>SUM(ENERO:DICIEMBRE!AK141)</f>
        <v>0</v>
      </c>
      <c r="AL141" s="15">
        <f>SUM(ENERO:DICIEMBRE!AL141)</f>
        <v>0</v>
      </c>
      <c r="AM141" s="15">
        <f>SUM(ENERO:DICIEMBRE!AM141)</f>
        <v>0</v>
      </c>
      <c r="AN141" s="15">
        <f>SUM(ENERO:DICIEMBRE!AN141)</f>
        <v>0</v>
      </c>
      <c r="AO141" s="15">
        <f>SUM(ENERO:DICIEMBRE!AO141)</f>
        <v>0</v>
      </c>
      <c r="AP141" s="15">
        <f>SUM(ENERO:DICIEMBRE!AP141)</f>
        <v>0</v>
      </c>
      <c r="AQ141" s="15">
        <f>SUM(ENERO:DICIEMBRE!AQ141)</f>
        <v>0</v>
      </c>
      <c r="AR141" s="15">
        <f>SUM(ENERO:DICIEMBRE!AR141)</f>
        <v>0</v>
      </c>
      <c r="AS141" s="15">
        <f>SUM(ENERO:DICIEMBRE!AS141)</f>
        <v>0</v>
      </c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0.5" x14ac:dyDescent="0.25">
      <c r="A142" s="1106"/>
      <c r="B142" s="111" t="s">
        <v>197</v>
      </c>
      <c r="C142" s="243">
        <f t="shared" si="63"/>
        <v>2</v>
      </c>
      <c r="D142" s="244">
        <f t="shared" si="81"/>
        <v>0</v>
      </c>
      <c r="E142" s="245">
        <f t="shared" si="82"/>
        <v>2</v>
      </c>
      <c r="F142" s="15">
        <f>SUM(ENERO:DICIEMBRE!F142)</f>
        <v>0</v>
      </c>
      <c r="G142" s="15">
        <f>SUM(ENERO:DICIEMBRE!G142)</f>
        <v>0</v>
      </c>
      <c r="H142" s="15">
        <f>SUM(ENERO:DICIEMBRE!H142)</f>
        <v>0</v>
      </c>
      <c r="I142" s="15">
        <f>SUM(ENERO:DICIEMBRE!I142)</f>
        <v>0</v>
      </c>
      <c r="J142" s="15">
        <f>SUM(ENERO:DICIEMBRE!J142)</f>
        <v>0</v>
      </c>
      <c r="K142" s="15">
        <f>SUM(ENERO:DICIEMBRE!K142)</f>
        <v>0</v>
      </c>
      <c r="L142" s="15">
        <f>SUM(ENERO:DICIEMBRE!L142)</f>
        <v>0</v>
      </c>
      <c r="M142" s="15">
        <f>SUM(ENERO:DICIEMBRE!M142)</f>
        <v>0</v>
      </c>
      <c r="N142" s="15">
        <f>SUM(ENERO:DICIEMBRE!N142)</f>
        <v>0</v>
      </c>
      <c r="O142" s="15">
        <f>SUM(ENERO:DICIEMBRE!O142)</f>
        <v>2</v>
      </c>
      <c r="P142" s="15">
        <f>SUM(ENERO:DICIEMBRE!P142)</f>
        <v>0</v>
      </c>
      <c r="Q142" s="15">
        <f>SUM(ENERO:DICIEMBRE!Q142)</f>
        <v>0</v>
      </c>
      <c r="R142" s="15">
        <f>SUM(ENERO:DICIEMBRE!R142)</f>
        <v>0</v>
      </c>
      <c r="S142" s="15">
        <f>SUM(ENERO:DICIEMBRE!S142)</f>
        <v>0</v>
      </c>
      <c r="T142" s="15">
        <f>SUM(ENERO:DICIEMBRE!T142)</f>
        <v>0</v>
      </c>
      <c r="U142" s="15">
        <f>SUM(ENERO:DICIEMBRE!U142)</f>
        <v>0</v>
      </c>
      <c r="V142" s="15">
        <f>SUM(ENERO:DICIEMBRE!V142)</f>
        <v>0</v>
      </c>
      <c r="W142" s="15">
        <f>SUM(ENERO:DICIEMBRE!W142)</f>
        <v>0</v>
      </c>
      <c r="X142" s="15">
        <f>SUM(ENERO:DICIEMBRE!X142)</f>
        <v>0</v>
      </c>
      <c r="Y142" s="15">
        <f>SUM(ENERO:DICIEMBRE!Y142)</f>
        <v>0</v>
      </c>
      <c r="Z142" s="15">
        <f>SUM(ENERO:DICIEMBRE!Z142)</f>
        <v>0</v>
      </c>
      <c r="AA142" s="15">
        <f>SUM(ENERO:DICIEMBRE!AA142)</f>
        <v>0</v>
      </c>
      <c r="AB142" s="15">
        <f>SUM(ENERO:DICIEMBRE!AB142)</f>
        <v>0</v>
      </c>
      <c r="AC142" s="15">
        <f>SUM(ENERO:DICIEMBRE!AC142)</f>
        <v>0</v>
      </c>
      <c r="AD142" s="15">
        <f>SUM(ENERO:DICIEMBRE!AD142)</f>
        <v>0</v>
      </c>
      <c r="AE142" s="15">
        <f>SUM(ENERO:DICIEMBRE!AE142)</f>
        <v>0</v>
      </c>
      <c r="AF142" s="15">
        <f>SUM(ENERO:DICIEMBRE!AF142)</f>
        <v>0</v>
      </c>
      <c r="AG142" s="15">
        <f>SUM(ENERO:DICIEMBRE!AG142)</f>
        <v>0</v>
      </c>
      <c r="AH142" s="15">
        <f>SUM(ENERO:DICIEMBRE!AH142)</f>
        <v>0</v>
      </c>
      <c r="AI142" s="15">
        <f>SUM(ENERO:DICIEMBRE!AI142)</f>
        <v>0</v>
      </c>
      <c r="AJ142" s="15">
        <f>SUM(ENERO:DICIEMBRE!AJ142)</f>
        <v>0</v>
      </c>
      <c r="AK142" s="15">
        <f>SUM(ENERO:DICIEMBRE!AK142)</f>
        <v>0</v>
      </c>
      <c r="AL142" s="15">
        <f>SUM(ENERO:DICIEMBRE!AL142)</f>
        <v>0</v>
      </c>
      <c r="AM142" s="15">
        <f>SUM(ENERO:DICIEMBRE!AM142)</f>
        <v>0</v>
      </c>
      <c r="AN142" s="15">
        <f>SUM(ENERO:DICIEMBRE!AN142)</f>
        <v>0</v>
      </c>
      <c r="AO142" s="15">
        <f>SUM(ENERO:DICIEMBRE!AO142)</f>
        <v>0</v>
      </c>
      <c r="AP142" s="15">
        <f>SUM(ENERO:DICIEMBRE!AP142)</f>
        <v>0</v>
      </c>
      <c r="AQ142" s="15">
        <f>SUM(ENERO:DICIEMBRE!AQ142)</f>
        <v>0</v>
      </c>
      <c r="AR142" s="15">
        <f>SUM(ENERO:DICIEMBRE!AR142)</f>
        <v>0</v>
      </c>
      <c r="AS142" s="15">
        <f>SUM(ENERO:DICIEMBRE!AS142)</f>
        <v>0</v>
      </c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0.5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15">
        <f>SUM(ENERO:DICIEMBRE!F143)</f>
        <v>0</v>
      </c>
      <c r="G143" s="15">
        <f>SUM(ENERO:DICIEMBRE!G143)</f>
        <v>0</v>
      </c>
      <c r="H143" s="15">
        <f>SUM(ENERO:DICIEMBRE!H143)</f>
        <v>0</v>
      </c>
      <c r="I143" s="15">
        <f>SUM(ENERO:DICIEMBRE!I143)</f>
        <v>0</v>
      </c>
      <c r="J143" s="15">
        <f>SUM(ENERO:DICIEMBRE!J143)</f>
        <v>0</v>
      </c>
      <c r="K143" s="15">
        <f>SUM(ENERO:DICIEMBRE!K143)</f>
        <v>0</v>
      </c>
      <c r="L143" s="15">
        <f>SUM(ENERO:DICIEMBRE!L143)</f>
        <v>0</v>
      </c>
      <c r="M143" s="15">
        <f>SUM(ENERO:DICIEMBRE!M143)</f>
        <v>0</v>
      </c>
      <c r="N143" s="15">
        <f>SUM(ENERO:DICIEMBRE!N143)</f>
        <v>0</v>
      </c>
      <c r="O143" s="15">
        <f>SUM(ENERO:DICIEMBRE!O143)</f>
        <v>0</v>
      </c>
      <c r="P143" s="15">
        <f>SUM(ENERO:DICIEMBRE!P143)</f>
        <v>0</v>
      </c>
      <c r="Q143" s="15">
        <f>SUM(ENERO:DICIEMBRE!Q143)</f>
        <v>0</v>
      </c>
      <c r="R143" s="15">
        <f>SUM(ENERO:DICIEMBRE!R143)</f>
        <v>0</v>
      </c>
      <c r="S143" s="15">
        <f>SUM(ENERO:DICIEMBRE!S143)</f>
        <v>0</v>
      </c>
      <c r="T143" s="15">
        <f>SUM(ENERO:DICIEMBRE!T143)</f>
        <v>0</v>
      </c>
      <c r="U143" s="15">
        <f>SUM(ENERO:DICIEMBRE!U143)</f>
        <v>0</v>
      </c>
      <c r="V143" s="15">
        <f>SUM(ENERO:DICIEMBRE!V143)</f>
        <v>0</v>
      </c>
      <c r="W143" s="15">
        <f>SUM(ENERO:DICIEMBRE!W143)</f>
        <v>0</v>
      </c>
      <c r="X143" s="15">
        <f>SUM(ENERO:DICIEMBRE!X143)</f>
        <v>0</v>
      </c>
      <c r="Y143" s="15">
        <f>SUM(ENERO:DICIEMBRE!Y143)</f>
        <v>0</v>
      </c>
      <c r="Z143" s="15">
        <f>SUM(ENERO:DICIEMBRE!Z143)</f>
        <v>0</v>
      </c>
      <c r="AA143" s="15">
        <f>SUM(ENERO:DICIEMBRE!AA143)</f>
        <v>0</v>
      </c>
      <c r="AB143" s="15">
        <f>SUM(ENERO:DICIEMBRE!AB143)</f>
        <v>0</v>
      </c>
      <c r="AC143" s="15">
        <f>SUM(ENERO:DICIEMBRE!AC143)</f>
        <v>0</v>
      </c>
      <c r="AD143" s="15">
        <f>SUM(ENERO:DICIEMBRE!AD143)</f>
        <v>0</v>
      </c>
      <c r="AE143" s="15">
        <f>SUM(ENERO:DICIEMBRE!AE143)</f>
        <v>0</v>
      </c>
      <c r="AF143" s="15">
        <f>SUM(ENERO:DICIEMBRE!AF143)</f>
        <v>0</v>
      </c>
      <c r="AG143" s="15">
        <f>SUM(ENERO:DICIEMBRE!AG143)</f>
        <v>0</v>
      </c>
      <c r="AH143" s="15">
        <f>SUM(ENERO:DICIEMBRE!AH143)</f>
        <v>0</v>
      </c>
      <c r="AI143" s="15">
        <f>SUM(ENERO:DICIEMBRE!AI143)</f>
        <v>0</v>
      </c>
      <c r="AJ143" s="15">
        <f>SUM(ENERO:DICIEMBRE!AJ143)</f>
        <v>0</v>
      </c>
      <c r="AK143" s="15">
        <f>SUM(ENERO:DICIEMBRE!AK143)</f>
        <v>0</v>
      </c>
      <c r="AL143" s="15">
        <f>SUM(ENERO:DICIEMBRE!AL143)</f>
        <v>0</v>
      </c>
      <c r="AM143" s="15">
        <f>SUM(ENERO:DICIEMBRE!AM143)</f>
        <v>0</v>
      </c>
      <c r="AN143" s="15">
        <f>SUM(ENERO:DICIEMBRE!AN143)</f>
        <v>0</v>
      </c>
      <c r="AO143" s="15">
        <f>SUM(ENERO:DICIEMBRE!AO143)</f>
        <v>0</v>
      </c>
      <c r="AP143" s="15">
        <f>SUM(ENERO:DICIEMBRE!AP143)</f>
        <v>0</v>
      </c>
      <c r="AQ143" s="15">
        <f>SUM(ENERO:DICIEMBRE!AQ143)</f>
        <v>0</v>
      </c>
      <c r="AR143" s="15">
        <f>SUM(ENERO:DICIEMBRE!AR143)</f>
        <v>0</v>
      </c>
      <c r="AS143" s="15">
        <f>SUM(ENERO:DICIEMBRE!AS143)</f>
        <v>0</v>
      </c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0.5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15">
        <f>SUM(ENERO:DICIEMBRE!F144)</f>
        <v>0</v>
      </c>
      <c r="G144" s="15">
        <f>SUM(ENERO:DICIEMBRE!G144)</f>
        <v>0</v>
      </c>
      <c r="H144" s="15">
        <f>SUM(ENERO:DICIEMBRE!H144)</f>
        <v>0</v>
      </c>
      <c r="I144" s="15">
        <f>SUM(ENERO:DICIEMBRE!I144)</f>
        <v>0</v>
      </c>
      <c r="J144" s="15">
        <f>SUM(ENERO:DICIEMBRE!J144)</f>
        <v>0</v>
      </c>
      <c r="K144" s="15">
        <f>SUM(ENERO:DICIEMBRE!K144)</f>
        <v>0</v>
      </c>
      <c r="L144" s="15">
        <f>SUM(ENERO:DICIEMBRE!L144)</f>
        <v>0</v>
      </c>
      <c r="M144" s="15">
        <f>SUM(ENERO:DICIEMBRE!M144)</f>
        <v>0</v>
      </c>
      <c r="N144" s="15">
        <f>SUM(ENERO:DICIEMBRE!N144)</f>
        <v>0</v>
      </c>
      <c r="O144" s="15">
        <f>SUM(ENERO:DICIEMBRE!O144)</f>
        <v>0</v>
      </c>
      <c r="P144" s="15">
        <f>SUM(ENERO:DICIEMBRE!P144)</f>
        <v>0</v>
      </c>
      <c r="Q144" s="15">
        <f>SUM(ENERO:DICIEMBRE!Q144)</f>
        <v>0</v>
      </c>
      <c r="R144" s="15">
        <f>SUM(ENERO:DICIEMBRE!R144)</f>
        <v>0</v>
      </c>
      <c r="S144" s="15">
        <f>SUM(ENERO:DICIEMBRE!S144)</f>
        <v>0</v>
      </c>
      <c r="T144" s="15">
        <f>SUM(ENERO:DICIEMBRE!T144)</f>
        <v>0</v>
      </c>
      <c r="U144" s="15">
        <f>SUM(ENERO:DICIEMBRE!U144)</f>
        <v>0</v>
      </c>
      <c r="V144" s="15">
        <f>SUM(ENERO:DICIEMBRE!V144)</f>
        <v>0</v>
      </c>
      <c r="W144" s="15">
        <f>SUM(ENERO:DICIEMBRE!W144)</f>
        <v>0</v>
      </c>
      <c r="X144" s="15">
        <f>SUM(ENERO:DICIEMBRE!X144)</f>
        <v>0</v>
      </c>
      <c r="Y144" s="15">
        <f>SUM(ENERO:DICIEMBRE!Y144)</f>
        <v>0</v>
      </c>
      <c r="Z144" s="15">
        <f>SUM(ENERO:DICIEMBRE!Z144)</f>
        <v>0</v>
      </c>
      <c r="AA144" s="15">
        <f>SUM(ENERO:DICIEMBRE!AA144)</f>
        <v>0</v>
      </c>
      <c r="AB144" s="15">
        <f>SUM(ENERO:DICIEMBRE!AB144)</f>
        <v>0</v>
      </c>
      <c r="AC144" s="15">
        <f>SUM(ENERO:DICIEMBRE!AC144)</f>
        <v>0</v>
      </c>
      <c r="AD144" s="15">
        <f>SUM(ENERO:DICIEMBRE!AD144)</f>
        <v>0</v>
      </c>
      <c r="AE144" s="15">
        <f>SUM(ENERO:DICIEMBRE!AE144)</f>
        <v>0</v>
      </c>
      <c r="AF144" s="15">
        <f>SUM(ENERO:DICIEMBRE!AF144)</f>
        <v>0</v>
      </c>
      <c r="AG144" s="15">
        <f>SUM(ENERO:DICIEMBRE!AG144)</f>
        <v>0</v>
      </c>
      <c r="AH144" s="15">
        <f>SUM(ENERO:DICIEMBRE!AH144)</f>
        <v>0</v>
      </c>
      <c r="AI144" s="15">
        <f>SUM(ENERO:DICIEMBRE!AI144)</f>
        <v>0</v>
      </c>
      <c r="AJ144" s="15">
        <f>SUM(ENERO:DICIEMBRE!AJ144)</f>
        <v>0</v>
      </c>
      <c r="AK144" s="15">
        <f>SUM(ENERO:DICIEMBRE!AK144)</f>
        <v>0</v>
      </c>
      <c r="AL144" s="15">
        <f>SUM(ENERO:DICIEMBRE!AL144)</f>
        <v>0</v>
      </c>
      <c r="AM144" s="15">
        <f>SUM(ENERO:DICIEMBRE!AM144)</f>
        <v>0</v>
      </c>
      <c r="AN144" s="15">
        <f>SUM(ENERO:DICIEMBRE!AN144)</f>
        <v>0</v>
      </c>
      <c r="AO144" s="15">
        <f>SUM(ENERO:DICIEMBRE!AO144)</f>
        <v>0</v>
      </c>
      <c r="AP144" s="15">
        <f>SUM(ENERO:DICIEMBRE!AP144)</f>
        <v>0</v>
      </c>
      <c r="AQ144" s="15">
        <f>SUM(ENERO:DICIEMBRE!AQ144)</f>
        <v>0</v>
      </c>
      <c r="AR144" s="15">
        <f>SUM(ENERO:DICIEMBRE!AR144)</f>
        <v>0</v>
      </c>
      <c r="AS144" s="15">
        <f>SUM(ENERO:DICIEMBRE!AS144)</f>
        <v>0</v>
      </c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0.5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15">
        <f>SUM(ENERO:DICIEMBRE!F145)</f>
        <v>0</v>
      </c>
      <c r="G145" s="15">
        <f>SUM(ENERO:DICIEMBRE!G145)</f>
        <v>0</v>
      </c>
      <c r="H145" s="15">
        <f>SUM(ENERO:DICIEMBRE!H145)</f>
        <v>0</v>
      </c>
      <c r="I145" s="15">
        <f>SUM(ENERO:DICIEMBRE!I145)</f>
        <v>0</v>
      </c>
      <c r="J145" s="15">
        <f>SUM(ENERO:DICIEMBRE!J145)</f>
        <v>0</v>
      </c>
      <c r="K145" s="15">
        <f>SUM(ENERO:DICIEMBRE!K145)</f>
        <v>0</v>
      </c>
      <c r="L145" s="15">
        <f>SUM(ENERO:DICIEMBRE!L145)</f>
        <v>0</v>
      </c>
      <c r="M145" s="15">
        <f>SUM(ENERO:DICIEMBRE!M145)</f>
        <v>0</v>
      </c>
      <c r="N145" s="15">
        <f>SUM(ENERO:DICIEMBRE!N145)</f>
        <v>0</v>
      </c>
      <c r="O145" s="15">
        <f>SUM(ENERO:DICIEMBRE!O145)</f>
        <v>0</v>
      </c>
      <c r="P145" s="15">
        <f>SUM(ENERO:DICIEMBRE!P145)</f>
        <v>0</v>
      </c>
      <c r="Q145" s="15">
        <f>SUM(ENERO:DICIEMBRE!Q145)</f>
        <v>0</v>
      </c>
      <c r="R145" s="15">
        <f>SUM(ENERO:DICIEMBRE!R145)</f>
        <v>0</v>
      </c>
      <c r="S145" s="15">
        <f>SUM(ENERO:DICIEMBRE!S145)</f>
        <v>0</v>
      </c>
      <c r="T145" s="15">
        <f>SUM(ENERO:DICIEMBRE!T145)</f>
        <v>0</v>
      </c>
      <c r="U145" s="15">
        <f>SUM(ENERO:DICIEMBRE!U145)</f>
        <v>0</v>
      </c>
      <c r="V145" s="15">
        <f>SUM(ENERO:DICIEMBRE!V145)</f>
        <v>0</v>
      </c>
      <c r="W145" s="15">
        <f>SUM(ENERO:DICIEMBRE!W145)</f>
        <v>0</v>
      </c>
      <c r="X145" s="15">
        <f>SUM(ENERO:DICIEMBRE!X145)</f>
        <v>0</v>
      </c>
      <c r="Y145" s="15">
        <f>SUM(ENERO:DICIEMBRE!Y145)</f>
        <v>0</v>
      </c>
      <c r="Z145" s="15">
        <f>SUM(ENERO:DICIEMBRE!Z145)</f>
        <v>0</v>
      </c>
      <c r="AA145" s="15">
        <f>SUM(ENERO:DICIEMBRE!AA145)</f>
        <v>0</v>
      </c>
      <c r="AB145" s="15">
        <f>SUM(ENERO:DICIEMBRE!AB145)</f>
        <v>0</v>
      </c>
      <c r="AC145" s="15">
        <f>SUM(ENERO:DICIEMBRE!AC145)</f>
        <v>0</v>
      </c>
      <c r="AD145" s="15">
        <f>SUM(ENERO:DICIEMBRE!AD145)</f>
        <v>0</v>
      </c>
      <c r="AE145" s="15">
        <f>SUM(ENERO:DICIEMBRE!AE145)</f>
        <v>0</v>
      </c>
      <c r="AF145" s="15">
        <f>SUM(ENERO:DICIEMBRE!AF145)</f>
        <v>0</v>
      </c>
      <c r="AG145" s="15">
        <f>SUM(ENERO:DICIEMBRE!AG145)</f>
        <v>0</v>
      </c>
      <c r="AH145" s="15">
        <f>SUM(ENERO:DICIEMBRE!AH145)</f>
        <v>0</v>
      </c>
      <c r="AI145" s="15">
        <f>SUM(ENERO:DICIEMBRE!AI145)</f>
        <v>0</v>
      </c>
      <c r="AJ145" s="15">
        <f>SUM(ENERO:DICIEMBRE!AJ145)</f>
        <v>0</v>
      </c>
      <c r="AK145" s="15">
        <f>SUM(ENERO:DICIEMBRE!AK145)</f>
        <v>0</v>
      </c>
      <c r="AL145" s="15">
        <f>SUM(ENERO:DICIEMBRE!AL145)</f>
        <v>0</v>
      </c>
      <c r="AM145" s="15">
        <f>SUM(ENERO:DICIEMBRE!AM145)</f>
        <v>0</v>
      </c>
      <c r="AN145" s="15">
        <f>SUM(ENERO:DICIEMBRE!AN145)</f>
        <v>0</v>
      </c>
      <c r="AO145" s="15">
        <f>SUM(ENERO:DICIEMBRE!AO145)</f>
        <v>0</v>
      </c>
      <c r="AP145" s="15">
        <f>SUM(ENERO:DICIEMBRE!AP145)</f>
        <v>0</v>
      </c>
      <c r="AQ145" s="15">
        <f>SUM(ENERO:DICIEMBRE!AQ145)</f>
        <v>0</v>
      </c>
      <c r="AR145" s="15">
        <f>SUM(ENERO:DICIEMBRE!AR145)</f>
        <v>0</v>
      </c>
      <c r="AS145" s="15">
        <f>SUM(ENERO:DICIEMBRE!AS145)</f>
        <v>0</v>
      </c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0.5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15">
        <f>SUM(ENERO:DICIEMBRE!F146)</f>
        <v>0</v>
      </c>
      <c r="G146" s="15">
        <f>SUM(ENERO:DICIEMBRE!G146)</f>
        <v>0</v>
      </c>
      <c r="H146" s="15">
        <f>SUM(ENERO:DICIEMBRE!H146)</f>
        <v>0</v>
      </c>
      <c r="I146" s="15">
        <f>SUM(ENERO:DICIEMBRE!I146)</f>
        <v>0</v>
      </c>
      <c r="J146" s="15">
        <f>SUM(ENERO:DICIEMBRE!J146)</f>
        <v>0</v>
      </c>
      <c r="K146" s="15">
        <f>SUM(ENERO:DICIEMBRE!K146)</f>
        <v>0</v>
      </c>
      <c r="L146" s="15">
        <f>SUM(ENERO:DICIEMBRE!L146)</f>
        <v>0</v>
      </c>
      <c r="M146" s="15">
        <f>SUM(ENERO:DICIEMBRE!M146)</f>
        <v>0</v>
      </c>
      <c r="N146" s="15">
        <f>SUM(ENERO:DICIEMBRE!N146)</f>
        <v>0</v>
      </c>
      <c r="O146" s="15">
        <f>SUM(ENERO:DICIEMBRE!O146)</f>
        <v>0</v>
      </c>
      <c r="P146" s="15">
        <f>SUM(ENERO:DICIEMBRE!P146)</f>
        <v>0</v>
      </c>
      <c r="Q146" s="15">
        <f>SUM(ENERO:DICIEMBRE!Q146)</f>
        <v>0</v>
      </c>
      <c r="R146" s="15">
        <f>SUM(ENERO:DICIEMBRE!R146)</f>
        <v>0</v>
      </c>
      <c r="S146" s="15">
        <f>SUM(ENERO:DICIEMBRE!S146)</f>
        <v>0</v>
      </c>
      <c r="T146" s="15">
        <f>SUM(ENERO:DICIEMBRE!T146)</f>
        <v>0</v>
      </c>
      <c r="U146" s="15">
        <f>SUM(ENERO:DICIEMBRE!U146)</f>
        <v>0</v>
      </c>
      <c r="V146" s="15">
        <f>SUM(ENERO:DICIEMBRE!V146)</f>
        <v>0</v>
      </c>
      <c r="W146" s="15">
        <f>SUM(ENERO:DICIEMBRE!W146)</f>
        <v>0</v>
      </c>
      <c r="X146" s="15">
        <f>SUM(ENERO:DICIEMBRE!X146)</f>
        <v>0</v>
      </c>
      <c r="Y146" s="15">
        <f>SUM(ENERO:DICIEMBRE!Y146)</f>
        <v>0</v>
      </c>
      <c r="Z146" s="15">
        <f>SUM(ENERO:DICIEMBRE!Z146)</f>
        <v>0</v>
      </c>
      <c r="AA146" s="15">
        <f>SUM(ENERO:DICIEMBRE!AA146)</f>
        <v>0</v>
      </c>
      <c r="AB146" s="15">
        <f>SUM(ENERO:DICIEMBRE!AB146)</f>
        <v>0</v>
      </c>
      <c r="AC146" s="15">
        <f>SUM(ENERO:DICIEMBRE!AC146)</f>
        <v>0</v>
      </c>
      <c r="AD146" s="15">
        <f>SUM(ENERO:DICIEMBRE!AD146)</f>
        <v>0</v>
      </c>
      <c r="AE146" s="15">
        <f>SUM(ENERO:DICIEMBRE!AE146)</f>
        <v>0</v>
      </c>
      <c r="AF146" s="15">
        <f>SUM(ENERO:DICIEMBRE!AF146)</f>
        <v>0</v>
      </c>
      <c r="AG146" s="15">
        <f>SUM(ENERO:DICIEMBRE!AG146)</f>
        <v>0</v>
      </c>
      <c r="AH146" s="15">
        <f>SUM(ENERO:DICIEMBRE!AH146)</f>
        <v>0</v>
      </c>
      <c r="AI146" s="15">
        <f>SUM(ENERO:DICIEMBRE!AI146)</f>
        <v>0</v>
      </c>
      <c r="AJ146" s="15">
        <f>SUM(ENERO:DICIEMBRE!AJ146)</f>
        <v>0</v>
      </c>
      <c r="AK146" s="15">
        <f>SUM(ENERO:DICIEMBRE!AK146)</f>
        <v>0</v>
      </c>
      <c r="AL146" s="15">
        <f>SUM(ENERO:DICIEMBRE!AL146)</f>
        <v>0</v>
      </c>
      <c r="AM146" s="15">
        <f>SUM(ENERO:DICIEMBRE!AM146)</f>
        <v>0</v>
      </c>
      <c r="AN146" s="15">
        <f>SUM(ENERO:DICIEMBRE!AN146)</f>
        <v>0</v>
      </c>
      <c r="AO146" s="15">
        <f>SUM(ENERO:DICIEMBRE!AO146)</f>
        <v>0</v>
      </c>
      <c r="AP146" s="15">
        <f>SUM(ENERO:DICIEMBRE!AP146)</f>
        <v>0</v>
      </c>
      <c r="AQ146" s="15">
        <f>SUM(ENERO:DICIEMBRE!AQ146)</f>
        <v>0</v>
      </c>
      <c r="AR146" s="15">
        <f>SUM(ENERO:DICIEMBRE!AR146)</f>
        <v>0</v>
      </c>
      <c r="AS146" s="15">
        <f>SUM(ENERO:DICIEMBRE!AS146)</f>
        <v>0</v>
      </c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0.5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15">
        <f>SUM(ENERO:DICIEMBRE!F147)</f>
        <v>0</v>
      </c>
      <c r="G147" s="15">
        <f>SUM(ENERO:DICIEMBRE!G147)</f>
        <v>0</v>
      </c>
      <c r="H147" s="15">
        <f>SUM(ENERO:DICIEMBRE!H147)</f>
        <v>0</v>
      </c>
      <c r="I147" s="15">
        <f>SUM(ENERO:DICIEMBRE!I147)</f>
        <v>0</v>
      </c>
      <c r="J147" s="15">
        <f>SUM(ENERO:DICIEMBRE!J147)</f>
        <v>0</v>
      </c>
      <c r="K147" s="15">
        <f>SUM(ENERO:DICIEMBRE!K147)</f>
        <v>0</v>
      </c>
      <c r="L147" s="15">
        <f>SUM(ENERO:DICIEMBRE!L147)</f>
        <v>0</v>
      </c>
      <c r="M147" s="15">
        <f>SUM(ENERO:DICIEMBRE!M147)</f>
        <v>0</v>
      </c>
      <c r="N147" s="15">
        <f>SUM(ENERO:DICIEMBRE!N147)</f>
        <v>0</v>
      </c>
      <c r="O147" s="15">
        <f>SUM(ENERO:DICIEMBRE!O147)</f>
        <v>0</v>
      </c>
      <c r="P147" s="15">
        <f>SUM(ENERO:DICIEMBRE!P147)</f>
        <v>0</v>
      </c>
      <c r="Q147" s="15">
        <f>SUM(ENERO:DICIEMBRE!Q147)</f>
        <v>0</v>
      </c>
      <c r="R147" s="15">
        <f>SUM(ENERO:DICIEMBRE!R147)</f>
        <v>0</v>
      </c>
      <c r="S147" s="15">
        <f>SUM(ENERO:DICIEMBRE!S147)</f>
        <v>0</v>
      </c>
      <c r="T147" s="15">
        <f>SUM(ENERO:DICIEMBRE!T147)</f>
        <v>0</v>
      </c>
      <c r="U147" s="15">
        <f>SUM(ENERO:DICIEMBRE!U147)</f>
        <v>0</v>
      </c>
      <c r="V147" s="15">
        <f>SUM(ENERO:DICIEMBRE!V147)</f>
        <v>0</v>
      </c>
      <c r="W147" s="15">
        <f>SUM(ENERO:DICIEMBRE!W147)</f>
        <v>0</v>
      </c>
      <c r="X147" s="15">
        <f>SUM(ENERO:DICIEMBRE!X147)</f>
        <v>0</v>
      </c>
      <c r="Y147" s="15">
        <f>SUM(ENERO:DICIEMBRE!Y147)</f>
        <v>0</v>
      </c>
      <c r="Z147" s="15">
        <f>SUM(ENERO:DICIEMBRE!Z147)</f>
        <v>0</v>
      </c>
      <c r="AA147" s="15">
        <f>SUM(ENERO:DICIEMBRE!AA147)</f>
        <v>0</v>
      </c>
      <c r="AB147" s="15">
        <f>SUM(ENERO:DICIEMBRE!AB147)</f>
        <v>0</v>
      </c>
      <c r="AC147" s="15">
        <f>SUM(ENERO:DICIEMBRE!AC147)</f>
        <v>0</v>
      </c>
      <c r="AD147" s="15">
        <f>SUM(ENERO:DICIEMBRE!AD147)</f>
        <v>0</v>
      </c>
      <c r="AE147" s="15">
        <f>SUM(ENERO:DICIEMBRE!AE147)</f>
        <v>0</v>
      </c>
      <c r="AF147" s="15">
        <f>SUM(ENERO:DICIEMBRE!AF147)</f>
        <v>0</v>
      </c>
      <c r="AG147" s="15">
        <f>SUM(ENERO:DICIEMBRE!AG147)</f>
        <v>0</v>
      </c>
      <c r="AH147" s="15">
        <f>SUM(ENERO:DICIEMBRE!AH147)</f>
        <v>0</v>
      </c>
      <c r="AI147" s="15">
        <f>SUM(ENERO:DICIEMBRE!AI147)</f>
        <v>0</v>
      </c>
      <c r="AJ147" s="15">
        <f>SUM(ENERO:DICIEMBRE!AJ147)</f>
        <v>0</v>
      </c>
      <c r="AK147" s="15">
        <f>SUM(ENERO:DICIEMBRE!AK147)</f>
        <v>0</v>
      </c>
      <c r="AL147" s="15">
        <f>SUM(ENERO:DICIEMBRE!AL147)</f>
        <v>0</v>
      </c>
      <c r="AM147" s="15">
        <f>SUM(ENERO:DICIEMBRE!AM147)</f>
        <v>0</v>
      </c>
      <c r="AN147" s="15">
        <f>SUM(ENERO:DICIEMBRE!AN147)</f>
        <v>0</v>
      </c>
      <c r="AO147" s="15">
        <f>SUM(ENERO:DICIEMBRE!AO147)</f>
        <v>0</v>
      </c>
      <c r="AP147" s="15">
        <f>SUM(ENERO:DICIEMBRE!AP147)</f>
        <v>0</v>
      </c>
      <c r="AQ147" s="15">
        <f>SUM(ENERO:DICIEMBRE!AQ147)</f>
        <v>0</v>
      </c>
      <c r="AR147" s="15">
        <f>SUM(ENERO:DICIEMBRE!AR147)</f>
        <v>0</v>
      </c>
      <c r="AS147" s="15">
        <f>SUM(ENERO:DICIEMBRE!AS147)</f>
        <v>0</v>
      </c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15">
        <f>SUM(ENERO:DICIEMBRE!F148)</f>
        <v>0</v>
      </c>
      <c r="G148" s="15">
        <f>SUM(ENERO:DICIEMBRE!G148)</f>
        <v>0</v>
      </c>
      <c r="H148" s="15">
        <f>SUM(ENERO:DICIEMBRE!H148)</f>
        <v>0</v>
      </c>
      <c r="I148" s="15">
        <f>SUM(ENERO:DICIEMBRE!I148)</f>
        <v>0</v>
      </c>
      <c r="J148" s="15">
        <f>SUM(ENERO:DICIEMBRE!J148)</f>
        <v>0</v>
      </c>
      <c r="K148" s="15">
        <f>SUM(ENERO:DICIEMBRE!K148)</f>
        <v>0</v>
      </c>
      <c r="L148" s="15">
        <f>SUM(ENERO:DICIEMBRE!L148)</f>
        <v>0</v>
      </c>
      <c r="M148" s="15">
        <f>SUM(ENERO:DICIEMBRE!M148)</f>
        <v>0</v>
      </c>
      <c r="N148" s="15">
        <f>SUM(ENERO:DICIEMBRE!N148)</f>
        <v>0</v>
      </c>
      <c r="O148" s="15">
        <f>SUM(ENERO:DICIEMBRE!O148)</f>
        <v>0</v>
      </c>
      <c r="P148" s="15">
        <f>SUM(ENERO:DICIEMBRE!P148)</f>
        <v>0</v>
      </c>
      <c r="Q148" s="15">
        <f>SUM(ENERO:DICIEMBRE!Q148)</f>
        <v>0</v>
      </c>
      <c r="R148" s="15">
        <f>SUM(ENERO:DICIEMBRE!R148)</f>
        <v>0</v>
      </c>
      <c r="S148" s="15">
        <f>SUM(ENERO:DICIEMBRE!S148)</f>
        <v>0</v>
      </c>
      <c r="T148" s="15">
        <f>SUM(ENERO:DICIEMBRE!T148)</f>
        <v>0</v>
      </c>
      <c r="U148" s="15">
        <f>SUM(ENERO:DICIEMBRE!U148)</f>
        <v>0</v>
      </c>
      <c r="V148" s="15">
        <f>SUM(ENERO:DICIEMBRE!V148)</f>
        <v>0</v>
      </c>
      <c r="W148" s="15">
        <f>SUM(ENERO:DICIEMBRE!W148)</f>
        <v>0</v>
      </c>
      <c r="X148" s="15">
        <f>SUM(ENERO:DICIEMBRE!X148)</f>
        <v>0</v>
      </c>
      <c r="Y148" s="15">
        <f>SUM(ENERO:DICIEMBRE!Y148)</f>
        <v>0</v>
      </c>
      <c r="Z148" s="15">
        <f>SUM(ENERO:DICIEMBRE!Z148)</f>
        <v>0</v>
      </c>
      <c r="AA148" s="15">
        <f>SUM(ENERO:DICIEMBRE!AA148)</f>
        <v>0</v>
      </c>
      <c r="AB148" s="15">
        <f>SUM(ENERO:DICIEMBRE!AB148)</f>
        <v>0</v>
      </c>
      <c r="AC148" s="15">
        <f>SUM(ENERO:DICIEMBRE!AC148)</f>
        <v>0</v>
      </c>
      <c r="AD148" s="15">
        <f>SUM(ENERO:DICIEMBRE!AD148)</f>
        <v>0</v>
      </c>
      <c r="AE148" s="15">
        <f>SUM(ENERO:DICIEMBRE!AE148)</f>
        <v>0</v>
      </c>
      <c r="AF148" s="15">
        <f>SUM(ENERO:DICIEMBRE!AF148)</f>
        <v>0</v>
      </c>
      <c r="AG148" s="15">
        <f>SUM(ENERO:DICIEMBRE!AG148)</f>
        <v>0</v>
      </c>
      <c r="AH148" s="15">
        <f>SUM(ENERO:DICIEMBRE!AH148)</f>
        <v>0</v>
      </c>
      <c r="AI148" s="15">
        <f>SUM(ENERO:DICIEMBRE!AI148)</f>
        <v>0</v>
      </c>
      <c r="AJ148" s="15">
        <f>SUM(ENERO:DICIEMBRE!AJ148)</f>
        <v>0</v>
      </c>
      <c r="AK148" s="15">
        <f>SUM(ENERO:DICIEMBRE!AK148)</f>
        <v>0</v>
      </c>
      <c r="AL148" s="15">
        <f>SUM(ENERO:DICIEMBRE!AL148)</f>
        <v>0</v>
      </c>
      <c r="AM148" s="15">
        <f>SUM(ENERO:DICIEMBRE!AM148)</f>
        <v>0</v>
      </c>
      <c r="AN148" s="15">
        <f>SUM(ENERO:DICIEMBRE!AN148)</f>
        <v>0</v>
      </c>
      <c r="AO148" s="15">
        <f>SUM(ENERO:DICIEMBRE!AO148)</f>
        <v>0</v>
      </c>
      <c r="AP148" s="15">
        <f>SUM(ENERO:DICIEMBRE!AP148)</f>
        <v>0</v>
      </c>
      <c r="AQ148" s="15">
        <f>SUM(ENERO:DICIEMBRE!AQ148)</f>
        <v>0</v>
      </c>
      <c r="AR148" s="15">
        <f>SUM(ENERO:DICIEMBRE!AR148)</f>
        <v>0</v>
      </c>
      <c r="AS148" s="15">
        <f>SUM(ENERO:DICIEMBRE!AS148)</f>
        <v>0</v>
      </c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0.5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15">
        <f>SUM(ENERO:DICIEMBRE!F149)</f>
        <v>0</v>
      </c>
      <c r="G149" s="15">
        <f>SUM(ENERO:DICIEMBRE!G149)</f>
        <v>0</v>
      </c>
      <c r="H149" s="15">
        <f>SUM(ENERO:DICIEMBRE!H149)</f>
        <v>0</v>
      </c>
      <c r="I149" s="15">
        <f>SUM(ENERO:DICIEMBRE!I149)</f>
        <v>0</v>
      </c>
      <c r="J149" s="15">
        <f>SUM(ENERO:DICIEMBRE!J149)</f>
        <v>0</v>
      </c>
      <c r="K149" s="15">
        <f>SUM(ENERO:DICIEMBRE!K149)</f>
        <v>0</v>
      </c>
      <c r="L149" s="15">
        <f>SUM(ENERO:DICIEMBRE!L149)</f>
        <v>0</v>
      </c>
      <c r="M149" s="15">
        <f>SUM(ENERO:DICIEMBRE!M149)</f>
        <v>0</v>
      </c>
      <c r="N149" s="15">
        <f>SUM(ENERO:DICIEMBRE!N149)</f>
        <v>0</v>
      </c>
      <c r="O149" s="15">
        <f>SUM(ENERO:DICIEMBRE!O149)</f>
        <v>0</v>
      </c>
      <c r="P149" s="15">
        <f>SUM(ENERO:DICIEMBRE!P149)</f>
        <v>0</v>
      </c>
      <c r="Q149" s="15">
        <f>SUM(ENERO:DICIEMBRE!Q149)</f>
        <v>0</v>
      </c>
      <c r="R149" s="15">
        <f>SUM(ENERO:DICIEMBRE!R149)</f>
        <v>0</v>
      </c>
      <c r="S149" s="15">
        <f>SUM(ENERO:DICIEMBRE!S149)</f>
        <v>0</v>
      </c>
      <c r="T149" s="15">
        <f>SUM(ENERO:DICIEMBRE!T149)</f>
        <v>0</v>
      </c>
      <c r="U149" s="15">
        <f>SUM(ENERO:DICIEMBRE!U149)</f>
        <v>0</v>
      </c>
      <c r="V149" s="15">
        <f>SUM(ENERO:DICIEMBRE!V149)</f>
        <v>0</v>
      </c>
      <c r="W149" s="15">
        <f>SUM(ENERO:DICIEMBRE!W149)</f>
        <v>0</v>
      </c>
      <c r="X149" s="15">
        <f>SUM(ENERO:DICIEMBRE!X149)</f>
        <v>0</v>
      </c>
      <c r="Y149" s="15">
        <f>SUM(ENERO:DICIEMBRE!Y149)</f>
        <v>0</v>
      </c>
      <c r="Z149" s="15">
        <f>SUM(ENERO:DICIEMBRE!Z149)</f>
        <v>0</v>
      </c>
      <c r="AA149" s="15">
        <f>SUM(ENERO:DICIEMBRE!AA149)</f>
        <v>0</v>
      </c>
      <c r="AB149" s="15">
        <f>SUM(ENERO:DICIEMBRE!AB149)</f>
        <v>0</v>
      </c>
      <c r="AC149" s="15">
        <f>SUM(ENERO:DICIEMBRE!AC149)</f>
        <v>0</v>
      </c>
      <c r="AD149" s="15">
        <f>SUM(ENERO:DICIEMBRE!AD149)</f>
        <v>0</v>
      </c>
      <c r="AE149" s="15">
        <f>SUM(ENERO:DICIEMBRE!AE149)</f>
        <v>0</v>
      </c>
      <c r="AF149" s="15">
        <f>SUM(ENERO:DICIEMBRE!AF149)</f>
        <v>0</v>
      </c>
      <c r="AG149" s="15">
        <f>SUM(ENERO:DICIEMBRE!AG149)</f>
        <v>0</v>
      </c>
      <c r="AH149" s="15">
        <f>SUM(ENERO:DICIEMBRE!AH149)</f>
        <v>0</v>
      </c>
      <c r="AI149" s="15">
        <f>SUM(ENERO:DICIEMBRE!AI149)</f>
        <v>0</v>
      </c>
      <c r="AJ149" s="15">
        <f>SUM(ENERO:DICIEMBRE!AJ149)</f>
        <v>0</v>
      </c>
      <c r="AK149" s="15">
        <f>SUM(ENERO:DICIEMBRE!AK149)</f>
        <v>0</v>
      </c>
      <c r="AL149" s="15">
        <f>SUM(ENERO:DICIEMBRE!AL149)</f>
        <v>0</v>
      </c>
      <c r="AM149" s="15">
        <f>SUM(ENERO:DICIEMBRE!AM149)</f>
        <v>0</v>
      </c>
      <c r="AN149" s="15">
        <f>SUM(ENERO:DICIEMBRE!AN149)</f>
        <v>0</v>
      </c>
      <c r="AO149" s="15">
        <f>SUM(ENERO:DICIEMBRE!AO149)</f>
        <v>0</v>
      </c>
      <c r="AP149" s="15">
        <f>SUM(ENERO:DICIEMBRE!AP149)</f>
        <v>0</v>
      </c>
      <c r="AQ149" s="15">
        <f>SUM(ENERO:DICIEMBRE!AQ149)</f>
        <v>0</v>
      </c>
      <c r="AR149" s="15">
        <f>SUM(ENERO:DICIEMBRE!AR149)</f>
        <v>0</v>
      </c>
      <c r="AS149" s="15">
        <f>SUM(ENERO:DICIEMBRE!AS149)</f>
        <v>0</v>
      </c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15">
        <f>SUM(ENERO:DICIEMBRE!F150)</f>
        <v>0</v>
      </c>
      <c r="G150" s="15">
        <f>SUM(ENERO:DICIEMBRE!G150)</f>
        <v>0</v>
      </c>
      <c r="H150" s="15">
        <f>SUM(ENERO:DICIEMBRE!H150)</f>
        <v>0</v>
      </c>
      <c r="I150" s="15">
        <f>SUM(ENERO:DICIEMBRE!I150)</f>
        <v>0</v>
      </c>
      <c r="J150" s="15">
        <f>SUM(ENERO:DICIEMBRE!J150)</f>
        <v>0</v>
      </c>
      <c r="K150" s="15">
        <f>SUM(ENERO:DICIEMBRE!K150)</f>
        <v>0</v>
      </c>
      <c r="L150" s="15">
        <f>SUM(ENERO:DICIEMBRE!L150)</f>
        <v>0</v>
      </c>
      <c r="M150" s="15">
        <f>SUM(ENERO:DICIEMBRE!M150)</f>
        <v>0</v>
      </c>
      <c r="N150" s="15">
        <f>SUM(ENERO:DICIEMBRE!N150)</f>
        <v>0</v>
      </c>
      <c r="O150" s="15">
        <f>SUM(ENERO:DICIEMBRE!O150)</f>
        <v>0</v>
      </c>
      <c r="P150" s="15">
        <f>SUM(ENERO:DICIEMBRE!P150)</f>
        <v>0</v>
      </c>
      <c r="Q150" s="15">
        <f>SUM(ENERO:DICIEMBRE!Q150)</f>
        <v>0</v>
      </c>
      <c r="R150" s="15">
        <f>SUM(ENERO:DICIEMBRE!R150)</f>
        <v>0</v>
      </c>
      <c r="S150" s="15">
        <f>SUM(ENERO:DICIEMBRE!S150)</f>
        <v>0</v>
      </c>
      <c r="T150" s="15">
        <f>SUM(ENERO:DICIEMBRE!T150)</f>
        <v>0</v>
      </c>
      <c r="U150" s="15">
        <f>SUM(ENERO:DICIEMBRE!U150)</f>
        <v>0</v>
      </c>
      <c r="V150" s="15">
        <f>SUM(ENERO:DICIEMBRE!V150)</f>
        <v>0</v>
      </c>
      <c r="W150" s="15">
        <f>SUM(ENERO:DICIEMBRE!W150)</f>
        <v>0</v>
      </c>
      <c r="X150" s="15">
        <f>SUM(ENERO:DICIEMBRE!X150)</f>
        <v>0</v>
      </c>
      <c r="Y150" s="15">
        <f>SUM(ENERO:DICIEMBRE!Y150)</f>
        <v>0</v>
      </c>
      <c r="Z150" s="15">
        <f>SUM(ENERO:DICIEMBRE!Z150)</f>
        <v>0</v>
      </c>
      <c r="AA150" s="15">
        <f>SUM(ENERO:DICIEMBRE!AA150)</f>
        <v>0</v>
      </c>
      <c r="AB150" s="15">
        <f>SUM(ENERO:DICIEMBRE!AB150)</f>
        <v>0</v>
      </c>
      <c r="AC150" s="15">
        <f>SUM(ENERO:DICIEMBRE!AC150)</f>
        <v>0</v>
      </c>
      <c r="AD150" s="15">
        <f>SUM(ENERO:DICIEMBRE!AD150)</f>
        <v>0</v>
      </c>
      <c r="AE150" s="15">
        <f>SUM(ENERO:DICIEMBRE!AE150)</f>
        <v>0</v>
      </c>
      <c r="AF150" s="15">
        <f>SUM(ENERO:DICIEMBRE!AF150)</f>
        <v>0</v>
      </c>
      <c r="AG150" s="15">
        <f>SUM(ENERO:DICIEMBRE!AG150)</f>
        <v>0</v>
      </c>
      <c r="AH150" s="15">
        <f>SUM(ENERO:DICIEMBRE!AH150)</f>
        <v>0</v>
      </c>
      <c r="AI150" s="15">
        <f>SUM(ENERO:DICIEMBRE!AI150)</f>
        <v>0</v>
      </c>
      <c r="AJ150" s="15">
        <f>SUM(ENERO:DICIEMBRE!AJ150)</f>
        <v>0</v>
      </c>
      <c r="AK150" s="15">
        <f>SUM(ENERO:DICIEMBRE!AK150)</f>
        <v>0</v>
      </c>
      <c r="AL150" s="15">
        <f>SUM(ENERO:DICIEMBRE!AL150)</f>
        <v>0</v>
      </c>
      <c r="AM150" s="15">
        <f>SUM(ENERO:DICIEMBRE!AM150)</f>
        <v>0</v>
      </c>
      <c r="AN150" s="15">
        <f>SUM(ENERO:DICIEMBRE!AN150)</f>
        <v>0</v>
      </c>
      <c r="AO150" s="15">
        <f>SUM(ENERO:DICIEMBRE!AO150)</f>
        <v>0</v>
      </c>
      <c r="AP150" s="15">
        <f>SUM(ENERO:DICIEMBRE!AP150)</f>
        <v>0</v>
      </c>
      <c r="AQ150" s="15">
        <f>SUM(ENERO:DICIEMBRE!AQ150)</f>
        <v>0</v>
      </c>
      <c r="AR150" s="15">
        <f>SUM(ENERO:DICIEMBRE!AR150)</f>
        <v>0</v>
      </c>
      <c r="AS150" s="15">
        <f>SUM(ENERO:DICIEMBRE!AS150)</f>
        <v>0</v>
      </c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0.5" x14ac:dyDescent="0.25">
      <c r="A151" s="1107"/>
      <c r="B151" s="260" t="s">
        <v>4</v>
      </c>
      <c r="C151" s="261">
        <f t="shared" si="63"/>
        <v>2</v>
      </c>
      <c r="D151" s="262">
        <f t="shared" ref="D151:AS151" si="96">SUM(D141:D150)</f>
        <v>0</v>
      </c>
      <c r="E151" s="263">
        <f t="shared" si="96"/>
        <v>2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2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1.25" x14ac:dyDescent="0.25">
      <c r="A152" s="281" t="s">
        <v>205</v>
      </c>
    </row>
    <row r="153" spans="1:95" x14ac:dyDescent="0.25">
      <c r="A153" s="1149" t="s">
        <v>206</v>
      </c>
      <c r="B153" s="1149" t="s">
        <v>3</v>
      </c>
      <c r="C153" s="1150" t="s">
        <v>4</v>
      </c>
      <c r="D153" s="1151"/>
      <c r="E153" s="1152"/>
      <c r="F153" s="1153" t="s">
        <v>135</v>
      </c>
      <c r="G153" s="1154"/>
      <c r="H153" s="1154"/>
      <c r="I153" s="1154"/>
      <c r="J153" s="1154"/>
      <c r="K153" s="1154"/>
      <c r="L153" s="1154"/>
      <c r="M153" s="1154"/>
      <c r="N153" s="1154"/>
      <c r="O153" s="1154"/>
      <c r="P153" s="1154"/>
      <c r="Q153" s="1154"/>
      <c r="R153" s="1154"/>
      <c r="S153" s="1154"/>
      <c r="T153" s="1154"/>
      <c r="U153" s="1154"/>
      <c r="V153" s="1154"/>
      <c r="W153" s="1154"/>
      <c r="X153" s="1154"/>
      <c r="Y153" s="1154"/>
      <c r="Z153" s="1154"/>
      <c r="AA153" s="1154"/>
      <c r="AB153" s="1154"/>
      <c r="AC153" s="1154"/>
      <c r="AD153" s="1154"/>
      <c r="AE153" s="1154"/>
      <c r="AF153" s="1154"/>
      <c r="AG153" s="1155"/>
      <c r="AH153" s="1156" t="s">
        <v>9</v>
      </c>
      <c r="AI153" s="1152" t="s">
        <v>10</v>
      </c>
    </row>
    <row r="154" spans="1:95" x14ac:dyDescent="0.25">
      <c r="A154" s="1082"/>
      <c r="B154" s="1082"/>
      <c r="C154" s="1139"/>
      <c r="D154" s="1140"/>
      <c r="E154" s="1135"/>
      <c r="F154" s="1084" t="s">
        <v>15</v>
      </c>
      <c r="G154" s="1147"/>
      <c r="H154" s="1084" t="s">
        <v>16</v>
      </c>
      <c r="I154" s="1147"/>
      <c r="J154" s="1077" t="s">
        <v>17</v>
      </c>
      <c r="K154" s="1146"/>
      <c r="L154" s="1077" t="s">
        <v>18</v>
      </c>
      <c r="M154" s="1146"/>
      <c r="N154" s="1077" t="s">
        <v>19</v>
      </c>
      <c r="O154" s="1146"/>
      <c r="P154" s="1077" t="s">
        <v>20</v>
      </c>
      <c r="Q154" s="1146"/>
      <c r="R154" s="1077" t="s">
        <v>21</v>
      </c>
      <c r="S154" s="1146"/>
      <c r="T154" s="1077" t="s">
        <v>22</v>
      </c>
      <c r="U154" s="1146"/>
      <c r="V154" s="1077" t="s">
        <v>23</v>
      </c>
      <c r="W154" s="1146"/>
      <c r="X154" s="1077" t="s">
        <v>24</v>
      </c>
      <c r="Y154" s="1146"/>
      <c r="Z154" s="1077" t="s">
        <v>25</v>
      </c>
      <c r="AA154" s="1146"/>
      <c r="AB154" s="1077" t="s">
        <v>26</v>
      </c>
      <c r="AC154" s="1146"/>
      <c r="AD154" s="1077" t="s">
        <v>27</v>
      </c>
      <c r="AE154" s="1146"/>
      <c r="AF154" s="1077" t="s">
        <v>28</v>
      </c>
      <c r="AG154" s="1161"/>
      <c r="AH154" s="1157"/>
      <c r="AI154" s="1134"/>
    </row>
    <row r="155" spans="1:95" x14ac:dyDescent="0.25">
      <c r="A155" s="1083"/>
      <c r="B155" s="1083"/>
      <c r="C155" s="90" t="s">
        <v>142</v>
      </c>
      <c r="D155" s="282" t="s">
        <v>29</v>
      </c>
      <c r="E155" s="283" t="s">
        <v>30</v>
      </c>
      <c r="F155" s="6" t="s">
        <v>29</v>
      </c>
      <c r="G155" s="283" t="s">
        <v>30</v>
      </c>
      <c r="H155" s="6" t="s">
        <v>29</v>
      </c>
      <c r="I155" s="283" t="s">
        <v>30</v>
      </c>
      <c r="J155" s="6" t="s">
        <v>29</v>
      </c>
      <c r="K155" s="283" t="s">
        <v>30</v>
      </c>
      <c r="L155" s="6" t="s">
        <v>29</v>
      </c>
      <c r="M155" s="283" t="s">
        <v>30</v>
      </c>
      <c r="N155" s="6" t="s">
        <v>29</v>
      </c>
      <c r="O155" s="283" t="s">
        <v>30</v>
      </c>
      <c r="P155" s="6" t="s">
        <v>29</v>
      </c>
      <c r="Q155" s="283" t="s">
        <v>30</v>
      </c>
      <c r="R155" s="6" t="s">
        <v>29</v>
      </c>
      <c r="S155" s="283" t="s">
        <v>30</v>
      </c>
      <c r="T155" s="6" t="s">
        <v>29</v>
      </c>
      <c r="U155" s="283" t="s">
        <v>30</v>
      </c>
      <c r="V155" s="6" t="s">
        <v>29</v>
      </c>
      <c r="W155" s="283" t="s">
        <v>30</v>
      </c>
      <c r="X155" s="6" t="s">
        <v>29</v>
      </c>
      <c r="Y155" s="283" t="s">
        <v>30</v>
      </c>
      <c r="Z155" s="6" t="s">
        <v>29</v>
      </c>
      <c r="AA155" s="283" t="s">
        <v>30</v>
      </c>
      <c r="AB155" s="6" t="s">
        <v>29</v>
      </c>
      <c r="AC155" s="283" t="s">
        <v>30</v>
      </c>
      <c r="AD155" s="6" t="s">
        <v>29</v>
      </c>
      <c r="AE155" s="283" t="s">
        <v>30</v>
      </c>
      <c r="AF155" s="6" t="s">
        <v>29</v>
      </c>
      <c r="AG155" s="284" t="s">
        <v>30</v>
      </c>
      <c r="AH155" s="1158"/>
      <c r="AI155" s="1135"/>
    </row>
    <row r="156" spans="1:95" x14ac:dyDescent="0.25">
      <c r="A156" s="1105" t="s">
        <v>207</v>
      </c>
      <c r="B156" s="138" t="s">
        <v>31</v>
      </c>
      <c r="C156" s="285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239">
        <f t="shared" si="99"/>
        <v>0</v>
      </c>
      <c r="F156" s="75"/>
      <c r="G156" s="18"/>
      <c r="H156" s="75"/>
      <c r="I156" s="18"/>
      <c r="J156" s="75"/>
      <c r="K156" s="18"/>
      <c r="L156" s="75"/>
      <c r="M156" s="18"/>
      <c r="N156" s="75"/>
      <c r="O156" s="18"/>
      <c r="P156" s="75"/>
      <c r="Q156" s="18"/>
      <c r="R156" s="75"/>
      <c r="S156" s="18"/>
      <c r="T156" s="75"/>
      <c r="U156" s="18"/>
      <c r="V156" s="75"/>
      <c r="W156" s="18"/>
      <c r="X156" s="75"/>
      <c r="Y156" s="18"/>
      <c r="Z156" s="75"/>
      <c r="AA156" s="18"/>
      <c r="AB156" s="75"/>
      <c r="AC156" s="18"/>
      <c r="AD156" s="75"/>
      <c r="AE156" s="18"/>
      <c r="AF156" s="75"/>
      <c r="AG156" s="98"/>
      <c r="AH156" s="286"/>
      <c r="AI156" s="21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x14ac:dyDescent="0.25">
      <c r="A157" s="1106"/>
      <c r="B157" s="287" t="s">
        <v>32</v>
      </c>
      <c r="C157" s="288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x14ac:dyDescent="0.25">
      <c r="A158" s="1106"/>
      <c r="B158" s="289" t="s">
        <v>34</v>
      </c>
      <c r="C158" s="288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x14ac:dyDescent="0.25">
      <c r="A159" s="1107"/>
      <c r="B159" s="151" t="s">
        <v>208</v>
      </c>
      <c r="C159" s="290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x14ac:dyDescent="0.25">
      <c r="A160" s="1105" t="s">
        <v>209</v>
      </c>
      <c r="B160" s="138" t="s">
        <v>31</v>
      </c>
      <c r="C160" s="285">
        <f t="shared" si="98"/>
        <v>0</v>
      </c>
      <c r="D160" s="238">
        <f t="shared" si="99"/>
        <v>0</v>
      </c>
      <c r="E160" s="239">
        <f t="shared" si="99"/>
        <v>0</v>
      </c>
      <c r="F160" s="75"/>
      <c r="G160" s="18"/>
      <c r="H160" s="75"/>
      <c r="I160" s="18"/>
      <c r="J160" s="75"/>
      <c r="K160" s="18"/>
      <c r="L160" s="75"/>
      <c r="M160" s="18"/>
      <c r="N160" s="75"/>
      <c r="O160" s="18"/>
      <c r="P160" s="75"/>
      <c r="Q160" s="18"/>
      <c r="R160" s="75"/>
      <c r="S160" s="18"/>
      <c r="T160" s="75"/>
      <c r="U160" s="18"/>
      <c r="V160" s="75"/>
      <c r="W160" s="18"/>
      <c r="X160" s="75"/>
      <c r="Y160" s="18"/>
      <c r="Z160" s="75"/>
      <c r="AA160" s="18"/>
      <c r="AB160" s="75"/>
      <c r="AC160" s="18"/>
      <c r="AD160" s="75"/>
      <c r="AE160" s="18"/>
      <c r="AF160" s="75"/>
      <c r="AG160" s="98"/>
      <c r="AH160" s="286"/>
      <c r="AI160" s="21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x14ac:dyDescent="0.25">
      <c r="A161" s="1106"/>
      <c r="B161" s="287" t="s">
        <v>32</v>
      </c>
      <c r="C161" s="288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x14ac:dyDescent="0.25">
      <c r="A162" s="1106"/>
      <c r="B162" s="289" t="s">
        <v>34</v>
      </c>
      <c r="C162" s="288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x14ac:dyDescent="0.25">
      <c r="A163" s="1107"/>
      <c r="B163" s="151" t="s">
        <v>208</v>
      </c>
      <c r="C163" s="290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1.25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0.5" x14ac:dyDescent="0.25">
      <c r="A165" s="1081" t="s">
        <v>38</v>
      </c>
      <c r="B165" s="1137" t="s">
        <v>4</v>
      </c>
      <c r="C165" s="1138"/>
      <c r="D165" s="1133"/>
      <c r="E165" s="1084" t="s">
        <v>135</v>
      </c>
      <c r="F165" s="1141"/>
      <c r="G165" s="1141"/>
      <c r="H165" s="1141"/>
      <c r="I165" s="1141"/>
      <c r="J165" s="1141"/>
      <c r="K165" s="1141"/>
      <c r="L165" s="1141"/>
      <c r="M165" s="1141"/>
      <c r="N165" s="1141"/>
      <c r="O165" s="1141"/>
      <c r="P165" s="1141"/>
      <c r="Q165" s="1141"/>
      <c r="R165" s="1141"/>
      <c r="S165" s="1141"/>
      <c r="T165" s="1141"/>
      <c r="U165" s="1141"/>
      <c r="V165" s="1141"/>
      <c r="W165" s="1141"/>
      <c r="X165" s="1141"/>
      <c r="Y165" s="1141"/>
      <c r="Z165" s="1141"/>
      <c r="AA165" s="1141"/>
      <c r="AB165" s="1141"/>
      <c r="AC165" s="1141"/>
      <c r="AD165" s="1141"/>
      <c r="AE165" s="1141"/>
      <c r="AF165" s="1142"/>
      <c r="AG165" s="1143" t="s">
        <v>211</v>
      </c>
      <c r="AH165" s="1130" t="s">
        <v>9</v>
      </c>
      <c r="AI165" s="1133" t="s">
        <v>10</v>
      </c>
    </row>
    <row r="166" spans="1:90" s="5" customFormat="1" ht="10.5" x14ac:dyDescent="0.25">
      <c r="A166" s="1082"/>
      <c r="B166" s="1139"/>
      <c r="C166" s="1140"/>
      <c r="D166" s="1135"/>
      <c r="E166" s="1084" t="s">
        <v>15</v>
      </c>
      <c r="F166" s="1085"/>
      <c r="G166" s="1084" t="s">
        <v>16</v>
      </c>
      <c r="H166" s="1085"/>
      <c r="I166" s="1077" t="s">
        <v>17</v>
      </c>
      <c r="J166" s="1079"/>
      <c r="K166" s="1077" t="s">
        <v>18</v>
      </c>
      <c r="L166" s="1079"/>
      <c r="M166" s="1077" t="s">
        <v>19</v>
      </c>
      <c r="N166" s="1079"/>
      <c r="O166" s="1077" t="s">
        <v>20</v>
      </c>
      <c r="P166" s="1079"/>
      <c r="Q166" s="1077" t="s">
        <v>21</v>
      </c>
      <c r="R166" s="1079"/>
      <c r="S166" s="1077" t="s">
        <v>22</v>
      </c>
      <c r="T166" s="1079"/>
      <c r="U166" s="1077" t="s">
        <v>23</v>
      </c>
      <c r="V166" s="1079"/>
      <c r="W166" s="1077" t="s">
        <v>24</v>
      </c>
      <c r="X166" s="1079"/>
      <c r="Y166" s="1077" t="s">
        <v>25</v>
      </c>
      <c r="Z166" s="1079"/>
      <c r="AA166" s="1077" t="s">
        <v>26</v>
      </c>
      <c r="AB166" s="1079"/>
      <c r="AC166" s="1077" t="s">
        <v>27</v>
      </c>
      <c r="AD166" s="1079"/>
      <c r="AE166" s="1077" t="s">
        <v>28</v>
      </c>
      <c r="AF166" s="1136"/>
      <c r="AG166" s="1144"/>
      <c r="AH166" s="1131"/>
      <c r="AI166" s="1134"/>
    </row>
    <row r="167" spans="1:90" s="5" customFormat="1" ht="10.5" x14ac:dyDescent="0.25">
      <c r="A167" s="1083"/>
      <c r="B167" s="90" t="s">
        <v>142</v>
      </c>
      <c r="C167" s="7" t="s">
        <v>29</v>
      </c>
      <c r="D167" s="291" t="s">
        <v>30</v>
      </c>
      <c r="E167" s="6" t="s">
        <v>29</v>
      </c>
      <c r="F167" s="291" t="s">
        <v>30</v>
      </c>
      <c r="G167" s="6" t="s">
        <v>29</v>
      </c>
      <c r="H167" s="291" t="s">
        <v>30</v>
      </c>
      <c r="I167" s="6" t="s">
        <v>29</v>
      </c>
      <c r="J167" s="291" t="s">
        <v>30</v>
      </c>
      <c r="K167" s="6" t="s">
        <v>29</v>
      </c>
      <c r="L167" s="291" t="s">
        <v>30</v>
      </c>
      <c r="M167" s="6" t="s">
        <v>29</v>
      </c>
      <c r="N167" s="291" t="s">
        <v>30</v>
      </c>
      <c r="O167" s="6" t="s">
        <v>29</v>
      </c>
      <c r="P167" s="291" t="s">
        <v>30</v>
      </c>
      <c r="Q167" s="6" t="s">
        <v>29</v>
      </c>
      <c r="R167" s="291" t="s">
        <v>30</v>
      </c>
      <c r="S167" s="6" t="s">
        <v>29</v>
      </c>
      <c r="T167" s="291" t="s">
        <v>30</v>
      </c>
      <c r="U167" s="6" t="s">
        <v>29</v>
      </c>
      <c r="V167" s="291" t="s">
        <v>30</v>
      </c>
      <c r="W167" s="6" t="s">
        <v>29</v>
      </c>
      <c r="X167" s="291" t="s">
        <v>30</v>
      </c>
      <c r="Y167" s="6" t="s">
        <v>29</v>
      </c>
      <c r="Z167" s="291" t="s">
        <v>30</v>
      </c>
      <c r="AA167" s="6" t="s">
        <v>29</v>
      </c>
      <c r="AB167" s="291" t="s">
        <v>30</v>
      </c>
      <c r="AC167" s="6" t="s">
        <v>29</v>
      </c>
      <c r="AD167" s="291" t="s">
        <v>30</v>
      </c>
      <c r="AE167" s="6" t="s">
        <v>29</v>
      </c>
      <c r="AF167" s="292" t="s">
        <v>30</v>
      </c>
      <c r="AG167" s="1145"/>
      <c r="AH167" s="1132"/>
      <c r="AI167" s="1135"/>
    </row>
    <row r="168" spans="1:90" s="5" customFormat="1" ht="10.5" x14ac:dyDescent="0.25">
      <c r="A168" s="293" t="s">
        <v>191</v>
      </c>
      <c r="B168" s="237">
        <f>SUM(C168:D168)</f>
        <v>0</v>
      </c>
      <c r="C168" s="238">
        <f t="shared" ref="C168:D170" si="105">+E168+G168+I168+K168+M168+O168+Q168+S168+U168+W168+Y168+AA168+AC168+AE168</f>
        <v>0</v>
      </c>
      <c r="D168" s="239">
        <f t="shared" si="105"/>
        <v>0</v>
      </c>
      <c r="E168" s="75"/>
      <c r="F168" s="18"/>
      <c r="G168" s="75"/>
      <c r="H168" s="18"/>
      <c r="I168" s="75"/>
      <c r="J168" s="18"/>
      <c r="K168" s="75"/>
      <c r="L168" s="18"/>
      <c r="M168" s="75"/>
      <c r="N168" s="18"/>
      <c r="O168" s="75"/>
      <c r="P168" s="18"/>
      <c r="Q168" s="75"/>
      <c r="R168" s="18"/>
      <c r="S168" s="75"/>
      <c r="T168" s="18"/>
      <c r="U168" s="75"/>
      <c r="V168" s="18"/>
      <c r="W168" s="75"/>
      <c r="X168" s="18"/>
      <c r="Y168" s="75"/>
      <c r="Z168" s="18"/>
      <c r="AA168" s="75"/>
      <c r="AB168" s="18"/>
      <c r="AC168" s="75"/>
      <c r="AD168" s="18"/>
      <c r="AE168" s="75"/>
      <c r="AF168" s="294"/>
      <c r="AG168" s="295"/>
      <c r="AH168" s="75"/>
      <c r="AI168" s="21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0.5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0.5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0.5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1.25" x14ac:dyDescent="0.25">
      <c r="A172" s="281" t="s">
        <v>214</v>
      </c>
    </row>
    <row r="173" spans="1:90" s="5" customFormat="1" ht="10.5" x14ac:dyDescent="0.25">
      <c r="A173" s="1095" t="s">
        <v>215</v>
      </c>
      <c r="B173" s="1095" t="s">
        <v>188</v>
      </c>
      <c r="C173" s="1117" t="s">
        <v>216</v>
      </c>
      <c r="D173" s="1118"/>
      <c r="E173" s="1095" t="s">
        <v>217</v>
      </c>
      <c r="F173" s="1117" t="s">
        <v>5</v>
      </c>
      <c r="G173" s="1118"/>
      <c r="H173" s="1118"/>
      <c r="I173" s="1118"/>
      <c r="J173" s="1118"/>
      <c r="K173" s="1118"/>
      <c r="L173" s="1118"/>
      <c r="M173" s="1118"/>
      <c r="N173" s="1118"/>
      <c r="O173" s="1118"/>
      <c r="P173" s="1118"/>
      <c r="Q173" s="1118"/>
      <c r="R173" s="1118"/>
      <c r="S173" s="1118"/>
      <c r="T173" s="1119"/>
    </row>
    <row r="174" spans="1:90" s="5" customFormat="1" ht="21" x14ac:dyDescent="0.25">
      <c r="A174" s="1096"/>
      <c r="B174" s="1096"/>
      <c r="C174" s="308" t="s">
        <v>191</v>
      </c>
      <c r="D174" s="309" t="s">
        <v>218</v>
      </c>
      <c r="E174" s="1096"/>
      <c r="F174" s="308" t="s">
        <v>219</v>
      </c>
      <c r="G174" s="310" t="s">
        <v>220</v>
      </c>
      <c r="H174" s="310" t="s">
        <v>221</v>
      </c>
      <c r="I174" s="310" t="s">
        <v>222</v>
      </c>
      <c r="J174" s="310" t="s">
        <v>223</v>
      </c>
      <c r="K174" s="310" t="s">
        <v>224</v>
      </c>
      <c r="L174" s="310" t="s">
        <v>225</v>
      </c>
      <c r="M174" s="310" t="s">
        <v>226</v>
      </c>
      <c r="N174" s="310" t="s">
        <v>227</v>
      </c>
      <c r="O174" s="310" t="s">
        <v>228</v>
      </c>
      <c r="P174" s="310" t="s">
        <v>229</v>
      </c>
      <c r="Q174" s="310" t="s">
        <v>230</v>
      </c>
      <c r="R174" s="310" t="s">
        <v>231</v>
      </c>
      <c r="S174" s="310" t="s">
        <v>232</v>
      </c>
      <c r="T174" s="309" t="s">
        <v>233</v>
      </c>
    </row>
    <row r="175" spans="1:90" s="5" customFormat="1" ht="10.5" x14ac:dyDescent="0.25">
      <c r="A175" s="293" t="s">
        <v>32</v>
      </c>
      <c r="B175" s="138">
        <f>SUM(C175:D175)</f>
        <v>0</v>
      </c>
      <c r="C175" s="15">
        <f>SUM(ENERO:DICIEMBRE!C175)</f>
        <v>0</v>
      </c>
      <c r="D175" s="15">
        <f>SUM(ENERO:DICIEMBRE!D175)</f>
        <v>0</v>
      </c>
      <c r="E175" s="138">
        <f>+F175+G175+H175+I175+K175+L175+M175+N175+O175+P175+Q175+R175+S175+T175</f>
        <v>0</v>
      </c>
      <c r="F175" s="15">
        <f>SUM(ENERO:DICIEMBRE!F175)</f>
        <v>0</v>
      </c>
      <c r="G175" s="15">
        <f>SUM(ENERO:DICIEMBRE!G175)</f>
        <v>0</v>
      </c>
      <c r="H175" s="15">
        <f>SUM(ENERO:DICIEMBRE!H175)</f>
        <v>0</v>
      </c>
      <c r="I175" s="15">
        <f>SUM(ENERO:DICIEMBRE!I175)</f>
        <v>0</v>
      </c>
      <c r="J175" s="15">
        <f>SUM(ENERO:DICIEMBRE!J175)</f>
        <v>0</v>
      </c>
      <c r="K175" s="15">
        <f>SUM(ENERO:DICIEMBRE!K175)</f>
        <v>0</v>
      </c>
      <c r="L175" s="15">
        <f>SUM(ENERO:DICIEMBRE!L175)</f>
        <v>0</v>
      </c>
      <c r="M175" s="15">
        <f>SUM(ENERO:DICIEMBRE!M175)</f>
        <v>0</v>
      </c>
      <c r="N175" s="15">
        <f>SUM(ENERO:DICIEMBRE!N175)</f>
        <v>0</v>
      </c>
      <c r="O175" s="15">
        <f>SUM(ENERO:DICIEMBRE!O175)</f>
        <v>0</v>
      </c>
      <c r="P175" s="15">
        <f>SUM(ENERO:DICIEMBRE!P175)</f>
        <v>0</v>
      </c>
      <c r="Q175" s="15">
        <f>SUM(ENERO:DICIEMBRE!Q175)</f>
        <v>0</v>
      </c>
      <c r="R175" s="15">
        <f>SUM(ENERO:DICIEMBRE!R175)</f>
        <v>0</v>
      </c>
      <c r="S175" s="15">
        <f>SUM(ENERO:DICIEMBRE!S175)</f>
        <v>0</v>
      </c>
      <c r="T175" s="15">
        <f>SUM(ENERO:DICIEMBRE!T175)</f>
        <v>0</v>
      </c>
    </row>
    <row r="176" spans="1:90" s="5" customFormat="1" ht="10.5" x14ac:dyDescent="0.25">
      <c r="A176" s="293" t="s">
        <v>31</v>
      </c>
      <c r="B176" s="312">
        <f>SUM(C176:D176)</f>
        <v>0</v>
      </c>
      <c r="C176" s="15">
        <f>SUM(ENERO:DICIEMBRE!C176)</f>
        <v>0</v>
      </c>
      <c r="D176" s="15">
        <f>SUM(ENERO:DICIEMBRE!D176)</f>
        <v>0</v>
      </c>
      <c r="E176" s="289">
        <f>+F176+G176+H176+I176+K176+L176+M176+N176+O176+P176+Q176+R176+S176+T176</f>
        <v>0</v>
      </c>
      <c r="F176" s="15">
        <f>SUM(ENERO:DICIEMBRE!F176)</f>
        <v>0</v>
      </c>
      <c r="G176" s="15">
        <f>SUM(ENERO:DICIEMBRE!G176)</f>
        <v>0</v>
      </c>
      <c r="H176" s="15">
        <f>SUM(ENERO:DICIEMBRE!H176)</f>
        <v>0</v>
      </c>
      <c r="I176" s="15">
        <f>SUM(ENERO:DICIEMBRE!I176)</f>
        <v>0</v>
      </c>
      <c r="J176" s="15">
        <f>SUM(ENERO:DICIEMBRE!J176)</f>
        <v>0</v>
      </c>
      <c r="K176" s="15">
        <f>SUM(ENERO:DICIEMBRE!K176)</f>
        <v>0</v>
      </c>
      <c r="L176" s="15">
        <f>SUM(ENERO:DICIEMBRE!L176)</f>
        <v>0</v>
      </c>
      <c r="M176" s="15">
        <f>SUM(ENERO:DICIEMBRE!M176)</f>
        <v>0</v>
      </c>
      <c r="N176" s="15">
        <f>SUM(ENERO:DICIEMBRE!N176)</f>
        <v>0</v>
      </c>
      <c r="O176" s="15">
        <f>SUM(ENERO:DICIEMBRE!O176)</f>
        <v>0</v>
      </c>
      <c r="P176" s="15">
        <f>SUM(ENERO:DICIEMBRE!P176)</f>
        <v>0</v>
      </c>
      <c r="Q176" s="15">
        <f>SUM(ENERO:DICIEMBRE!Q176)</f>
        <v>0</v>
      </c>
      <c r="R176" s="15">
        <f>SUM(ENERO:DICIEMBRE!R176)</f>
        <v>0</v>
      </c>
      <c r="S176" s="15">
        <f>SUM(ENERO:DICIEMBRE!S176)</f>
        <v>0</v>
      </c>
      <c r="T176" s="15">
        <f>SUM(ENERO:DICIEMBRE!T176)</f>
        <v>0</v>
      </c>
    </row>
    <row r="177" spans="1:20" s="5" customFormat="1" ht="10.5" x14ac:dyDescent="0.25">
      <c r="A177" s="293" t="s">
        <v>34</v>
      </c>
      <c r="B177" s="312">
        <f>SUM(C177:D177)</f>
        <v>0</v>
      </c>
      <c r="C177" s="15">
        <f>SUM(ENERO:DICIEMBRE!C177)</f>
        <v>0</v>
      </c>
      <c r="D177" s="15">
        <f>SUM(ENERO:DICIEMBRE!D177)</f>
        <v>0</v>
      </c>
      <c r="E177" s="289">
        <f>SUM(F177:T177)</f>
        <v>0</v>
      </c>
      <c r="F177" s="15">
        <f>SUM(ENERO:DICIEMBRE!F177)</f>
        <v>0</v>
      </c>
      <c r="G177" s="15">
        <f>SUM(ENERO:DICIEMBRE!G177)</f>
        <v>0</v>
      </c>
      <c r="H177" s="15">
        <f>SUM(ENERO:DICIEMBRE!H177)</f>
        <v>0</v>
      </c>
      <c r="I177" s="15">
        <f>SUM(ENERO:DICIEMBRE!I177)</f>
        <v>0</v>
      </c>
      <c r="J177" s="15">
        <f>SUM(ENERO:DICIEMBRE!J177)</f>
        <v>0</v>
      </c>
      <c r="K177" s="15">
        <f>SUM(ENERO:DICIEMBRE!K177)</f>
        <v>0</v>
      </c>
      <c r="L177" s="15">
        <f>SUM(ENERO:DICIEMBRE!L177)</f>
        <v>0</v>
      </c>
      <c r="M177" s="15">
        <f>SUM(ENERO:DICIEMBRE!M177)</f>
        <v>0</v>
      </c>
      <c r="N177" s="15">
        <f>SUM(ENERO:DICIEMBRE!N177)</f>
        <v>0</v>
      </c>
      <c r="O177" s="15">
        <f>SUM(ENERO:DICIEMBRE!O177)</f>
        <v>0</v>
      </c>
      <c r="P177" s="15">
        <f>SUM(ENERO:DICIEMBRE!P177)</f>
        <v>0</v>
      </c>
      <c r="Q177" s="15">
        <f>SUM(ENERO:DICIEMBRE!Q177)</f>
        <v>0</v>
      </c>
      <c r="R177" s="15">
        <f>SUM(ENERO:DICIEMBRE!R177)</f>
        <v>0</v>
      </c>
      <c r="S177" s="15">
        <f>SUM(ENERO:DICIEMBRE!S177)</f>
        <v>0</v>
      </c>
      <c r="T177" s="15">
        <f>SUM(ENERO:DICIEMBRE!T177)</f>
        <v>0</v>
      </c>
    </row>
    <row r="178" spans="1:20" s="5" customFormat="1" ht="10.5" x14ac:dyDescent="0.25">
      <c r="A178" s="314" t="s">
        <v>234</v>
      </c>
      <c r="B178" s="315">
        <f>SUM(C178:D178)</f>
        <v>0</v>
      </c>
      <c r="C178" s="15">
        <f>SUM(ENERO:DICIEMBRE!C178)</f>
        <v>0</v>
      </c>
      <c r="D178" s="15">
        <f>SUM(ENERO:DICIEMBRE!D178)</f>
        <v>0</v>
      </c>
      <c r="E178" s="316">
        <f>+F178+G178+H178+I178+K178+L178+M178+N178+O178+P178+Q178+R178+S178+T178</f>
        <v>0</v>
      </c>
      <c r="F178" s="15">
        <f>SUM(ENERO:DICIEMBRE!F178)</f>
        <v>0</v>
      </c>
      <c r="G178" s="15">
        <f>SUM(ENERO:DICIEMBRE!G178)</f>
        <v>0</v>
      </c>
      <c r="H178" s="15">
        <f>SUM(ENERO:DICIEMBRE!H178)</f>
        <v>0</v>
      </c>
      <c r="I178" s="15">
        <f>SUM(ENERO:DICIEMBRE!I178)</f>
        <v>0</v>
      </c>
      <c r="J178" s="15">
        <f>SUM(ENERO:DICIEMBRE!J178)</f>
        <v>0</v>
      </c>
      <c r="K178" s="15">
        <f>SUM(ENERO:DICIEMBRE!K178)</f>
        <v>0</v>
      </c>
      <c r="L178" s="15">
        <f>SUM(ENERO:DICIEMBRE!L178)</f>
        <v>0</v>
      </c>
      <c r="M178" s="15">
        <f>SUM(ENERO:DICIEMBRE!M178)</f>
        <v>0</v>
      </c>
      <c r="N178" s="15">
        <f>SUM(ENERO:DICIEMBRE!N178)</f>
        <v>0</v>
      </c>
      <c r="O178" s="15">
        <f>SUM(ENERO:DICIEMBRE!O178)</f>
        <v>0</v>
      </c>
      <c r="P178" s="15">
        <f>SUM(ENERO:DICIEMBRE!P178)</f>
        <v>0</v>
      </c>
      <c r="Q178" s="15">
        <f>SUM(ENERO:DICIEMBRE!Q178)</f>
        <v>0</v>
      </c>
      <c r="R178" s="15">
        <f>SUM(ENERO:DICIEMBRE!R178)</f>
        <v>0</v>
      </c>
      <c r="S178" s="15">
        <f>SUM(ENERO:DICIEMBRE!S178)</f>
        <v>0</v>
      </c>
      <c r="T178" s="15">
        <f>SUM(ENERO:DICIEMBRE!T178)</f>
        <v>0</v>
      </c>
    </row>
    <row r="179" spans="1:20" s="4" customFormat="1" ht="11.25" x14ac:dyDescent="0.25">
      <c r="A179" s="281" t="s">
        <v>235</v>
      </c>
    </row>
    <row r="180" spans="1:20" s="5" customFormat="1" ht="10.5" x14ac:dyDescent="0.25">
      <c r="A180" s="1081" t="s">
        <v>236</v>
      </c>
      <c r="B180" s="1089" t="s">
        <v>237</v>
      </c>
      <c r="C180" s="1091"/>
      <c r="D180" s="1090"/>
      <c r="E180" s="1089" t="s">
        <v>238</v>
      </c>
      <c r="F180" s="1091"/>
      <c r="G180" s="1090"/>
    </row>
    <row r="181" spans="1:20" s="5" customFormat="1" ht="10.5" x14ac:dyDescent="0.25">
      <c r="A181" s="1083"/>
      <c r="B181" s="318" t="s">
        <v>142</v>
      </c>
      <c r="C181" s="308" t="s">
        <v>29</v>
      </c>
      <c r="D181" s="309" t="s">
        <v>30</v>
      </c>
      <c r="E181" s="318" t="s">
        <v>142</v>
      </c>
      <c r="F181" s="308" t="s">
        <v>29</v>
      </c>
      <c r="G181" s="309" t="s">
        <v>30</v>
      </c>
    </row>
    <row r="182" spans="1:20" s="5" customFormat="1" ht="10.5" x14ac:dyDescent="0.25">
      <c r="A182" s="293" t="s">
        <v>239</v>
      </c>
      <c r="B182" s="319">
        <f>SUM(C182:D182)</f>
        <v>0</v>
      </c>
      <c r="C182" s="320"/>
      <c r="D182" s="321"/>
      <c r="E182" s="319">
        <f>SUM(F182:G182)</f>
        <v>0</v>
      </c>
      <c r="F182" s="320"/>
      <c r="G182" s="321"/>
    </row>
    <row r="183" spans="1:20" s="5" customFormat="1" ht="10.5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1.25" x14ac:dyDescent="0.25">
      <c r="A184" s="325" t="s">
        <v>241</v>
      </c>
    </row>
    <row r="185" spans="1:20" x14ac:dyDescent="0.25">
      <c r="A185" s="1108" t="s">
        <v>242</v>
      </c>
      <c r="B185" s="1110" t="s">
        <v>188</v>
      </c>
      <c r="C185" s="1112" t="s">
        <v>243</v>
      </c>
      <c r="D185" s="1113"/>
      <c r="E185" s="1114"/>
      <c r="F185" s="1095" t="s">
        <v>217</v>
      </c>
      <c r="G185" s="1115" t="s">
        <v>5</v>
      </c>
      <c r="H185" s="1116"/>
      <c r="I185" s="1116"/>
      <c r="J185" s="1116"/>
      <c r="K185" s="1116"/>
      <c r="L185" s="1108"/>
    </row>
    <row r="186" spans="1:20" ht="21" x14ac:dyDescent="0.25">
      <c r="A186" s="1109"/>
      <c r="B186" s="1111"/>
      <c r="C186" s="326" t="s">
        <v>244</v>
      </c>
      <c r="D186" s="327" t="s">
        <v>192</v>
      </c>
      <c r="E186" s="328" t="s">
        <v>245</v>
      </c>
      <c r="F186" s="1096"/>
      <c r="G186" s="329" t="s">
        <v>246</v>
      </c>
      <c r="H186" s="330" t="s">
        <v>247</v>
      </c>
      <c r="I186" s="330" t="s">
        <v>248</v>
      </c>
      <c r="J186" s="330" t="s">
        <v>249</v>
      </c>
      <c r="K186" s="330" t="s">
        <v>250</v>
      </c>
      <c r="L186" s="331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138">
        <f>SUM(G187:L187)</f>
        <v>0</v>
      </c>
      <c r="G187" s="75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1.25" x14ac:dyDescent="0.25">
      <c r="A190" s="1080" t="s">
        <v>255</v>
      </c>
      <c r="B190" s="1080"/>
      <c r="C190" s="1080"/>
    </row>
    <row r="191" spans="1:20" x14ac:dyDescent="0.25">
      <c r="A191" s="1120" t="s">
        <v>256</v>
      </c>
      <c r="B191" s="1121"/>
      <c r="C191" s="1124" t="s">
        <v>257</v>
      </c>
      <c r="D191" s="1126" t="s">
        <v>258</v>
      </c>
      <c r="E191" s="1127"/>
      <c r="F191" s="1127"/>
      <c r="G191" s="1127"/>
      <c r="H191" s="1127"/>
      <c r="I191" s="1127"/>
      <c r="J191" s="1128"/>
      <c r="K191" s="1129" t="s">
        <v>259</v>
      </c>
      <c r="L191" s="1129"/>
      <c r="M191" s="1129"/>
      <c r="N191" s="1085"/>
    </row>
    <row r="192" spans="1:20" ht="21" x14ac:dyDescent="0.25">
      <c r="A192" s="1122"/>
      <c r="B192" s="1123"/>
      <c r="C192" s="1125"/>
      <c r="D192" s="326" t="s">
        <v>244</v>
      </c>
      <c r="E192" s="327" t="s">
        <v>260</v>
      </c>
      <c r="F192" s="327" t="s">
        <v>261</v>
      </c>
      <c r="G192" s="328" t="s">
        <v>262</v>
      </c>
      <c r="H192" s="335" t="s">
        <v>217</v>
      </c>
      <c r="I192" s="326" t="s">
        <v>263</v>
      </c>
      <c r="J192" s="328" t="s">
        <v>264</v>
      </c>
      <c r="K192" s="326" t="s">
        <v>265</v>
      </c>
      <c r="L192" s="327" t="s">
        <v>266</v>
      </c>
      <c r="M192" s="327" t="s">
        <v>267</v>
      </c>
      <c r="N192" s="336" t="s">
        <v>268</v>
      </c>
    </row>
    <row r="193" spans="1:91" x14ac:dyDescent="0.25">
      <c r="A193" s="1105" t="s">
        <v>269</v>
      </c>
      <c r="B193" s="337" t="s">
        <v>270</v>
      </c>
      <c r="C193" s="138">
        <f>SUM(E193+G193)</f>
        <v>0</v>
      </c>
      <c r="D193" s="338"/>
      <c r="E193" s="16"/>
      <c r="F193" s="311"/>
      <c r="G193" s="24"/>
      <c r="H193" s="138">
        <f>+K193+L193+M193</f>
        <v>0</v>
      </c>
      <c r="I193" s="338"/>
      <c r="J193" s="339"/>
      <c r="K193" s="24"/>
      <c r="L193" s="16"/>
      <c r="M193" s="16"/>
      <c r="N193" s="340"/>
    </row>
    <row r="194" spans="1:9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1.25" x14ac:dyDescent="0.25">
      <c r="A197" s="325" t="s">
        <v>274</v>
      </c>
    </row>
    <row r="198" spans="1:91" s="5" customFormat="1" ht="10.5" x14ac:dyDescent="0.25">
      <c r="A198" s="1097" t="s">
        <v>242</v>
      </c>
      <c r="B198" s="1097" t="s">
        <v>275</v>
      </c>
      <c r="C198" s="1098" t="s">
        <v>276</v>
      </c>
      <c r="D198" s="1100" t="s">
        <v>259</v>
      </c>
      <c r="E198" s="1101"/>
      <c r="F198" s="1100" t="s">
        <v>277</v>
      </c>
      <c r="G198" s="1102"/>
      <c r="H198" s="1102"/>
      <c r="I198" s="1102"/>
      <c r="J198" s="1102"/>
      <c r="K198" s="1102"/>
      <c r="L198" s="1102"/>
      <c r="M198" s="1102"/>
      <c r="N198" s="1102"/>
      <c r="O198" s="1102"/>
      <c r="P198" s="1102"/>
      <c r="Q198" s="1102"/>
      <c r="R198" s="1102"/>
      <c r="S198" s="1102"/>
      <c r="T198" s="1103" t="s">
        <v>263</v>
      </c>
      <c r="U198" s="1086" t="s">
        <v>278</v>
      </c>
    </row>
    <row r="199" spans="1:91" s="5" customFormat="1" ht="21" x14ac:dyDescent="0.25">
      <c r="A199" s="1097"/>
      <c r="B199" s="1097"/>
      <c r="C199" s="1099"/>
      <c r="D199" s="308" t="s">
        <v>265</v>
      </c>
      <c r="E199" s="309" t="s">
        <v>279</v>
      </c>
      <c r="F199" s="347" t="s">
        <v>280</v>
      </c>
      <c r="G199" s="348" t="s">
        <v>281</v>
      </c>
      <c r="H199" s="348" t="s">
        <v>13</v>
      </c>
      <c r="I199" s="348" t="s">
        <v>141</v>
      </c>
      <c r="J199" s="348" t="s">
        <v>15</v>
      </c>
      <c r="K199" s="348" t="s">
        <v>282</v>
      </c>
      <c r="L199" s="348" t="s">
        <v>17</v>
      </c>
      <c r="M199" s="348" t="s">
        <v>18</v>
      </c>
      <c r="N199" s="348" t="s">
        <v>19</v>
      </c>
      <c r="O199" s="348" t="s">
        <v>20</v>
      </c>
      <c r="P199" s="348" t="s">
        <v>21</v>
      </c>
      <c r="Q199" s="348" t="s">
        <v>22</v>
      </c>
      <c r="R199" s="348" t="s">
        <v>23</v>
      </c>
      <c r="S199" s="349" t="s">
        <v>24</v>
      </c>
      <c r="T199" s="1104"/>
      <c r="U199" s="1087"/>
    </row>
    <row r="200" spans="1:91" s="5" customFormat="1" x14ac:dyDescent="0.25">
      <c r="A200" s="350" t="s">
        <v>283</v>
      </c>
      <c r="B200" s="15"/>
      <c r="C200" s="351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1.25" x14ac:dyDescent="0.25">
      <c r="A203" s="1074" t="s">
        <v>286</v>
      </c>
      <c r="B203" s="1074"/>
      <c r="C203" s="1074"/>
      <c r="D203" s="1074"/>
      <c r="E203" s="1074"/>
      <c r="F203" s="1074"/>
      <c r="G203" s="1074"/>
      <c r="H203" s="1074"/>
      <c r="I203" s="1074"/>
      <c r="J203" s="1074"/>
      <c r="CK203" s="5"/>
      <c r="CL203" s="5"/>
      <c r="CM203" s="5"/>
    </row>
    <row r="204" spans="1:91" x14ac:dyDescent="0.25">
      <c r="A204" s="1088" t="s">
        <v>287</v>
      </c>
      <c r="B204" s="1088" t="s">
        <v>288</v>
      </c>
      <c r="C204" s="1089" t="s">
        <v>259</v>
      </c>
      <c r="D204" s="1090"/>
      <c r="E204" s="1091" t="s">
        <v>277</v>
      </c>
      <c r="F204" s="1091"/>
      <c r="G204" s="1091"/>
      <c r="H204" s="1091"/>
      <c r="I204" s="1091"/>
      <c r="J204" s="1092"/>
      <c r="K204" s="1093" t="s">
        <v>263</v>
      </c>
      <c r="L204" s="1095" t="s">
        <v>278</v>
      </c>
      <c r="CK204" s="5"/>
      <c r="CL204" s="5"/>
      <c r="CM204" s="5"/>
    </row>
    <row r="205" spans="1:91" ht="21" x14ac:dyDescent="0.25">
      <c r="A205" s="1088"/>
      <c r="B205" s="1088"/>
      <c r="C205" s="308" t="s">
        <v>265</v>
      </c>
      <c r="D205" s="309" t="s">
        <v>279</v>
      </c>
      <c r="E205" s="357" t="s">
        <v>280</v>
      </c>
      <c r="F205" s="310" t="s">
        <v>281</v>
      </c>
      <c r="G205" s="310" t="s">
        <v>13</v>
      </c>
      <c r="H205" s="310" t="s">
        <v>141</v>
      </c>
      <c r="I205" s="310" t="s">
        <v>15</v>
      </c>
      <c r="J205" s="358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359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1.25" x14ac:dyDescent="0.25">
      <c r="A208" s="1074" t="s">
        <v>292</v>
      </c>
      <c r="B208" s="1074"/>
      <c r="C208" s="1074"/>
      <c r="D208" s="1074"/>
      <c r="E208" s="1074"/>
      <c r="F208" s="1074"/>
      <c r="G208" s="1074"/>
    </row>
    <row r="209" spans="1:7" x14ac:dyDescent="0.25">
      <c r="A209" s="1075" t="s">
        <v>293</v>
      </c>
      <c r="B209" s="1075" t="s">
        <v>188</v>
      </c>
      <c r="C209" s="1077" t="s">
        <v>277</v>
      </c>
      <c r="D209" s="1078"/>
      <c r="E209" s="1078"/>
      <c r="F209" s="1078"/>
      <c r="G209" s="1079"/>
    </row>
    <row r="210" spans="1:7" x14ac:dyDescent="0.25">
      <c r="A210" s="1076"/>
      <c r="B210" s="1076"/>
      <c r="C210" s="6" t="s">
        <v>12</v>
      </c>
      <c r="D210" s="282" t="s">
        <v>13</v>
      </c>
      <c r="E210" s="7" t="s">
        <v>141</v>
      </c>
      <c r="F210" s="7" t="s">
        <v>15</v>
      </c>
      <c r="G210" s="88" t="s">
        <v>16</v>
      </c>
    </row>
    <row r="211" spans="1:7" x14ac:dyDescent="0.25">
      <c r="A211" s="363" t="s">
        <v>294</v>
      </c>
      <c r="B211" s="364">
        <f>SUM(C211:G211)</f>
        <v>0</v>
      </c>
      <c r="C211" s="365"/>
      <c r="D211" s="366"/>
      <c r="E211" s="366"/>
      <c r="F211" s="367"/>
      <c r="G211" s="368"/>
    </row>
    <row r="212" spans="1:7" s="4" customFormat="1" ht="11.25" x14ac:dyDescent="0.25">
      <c r="A212" s="1080" t="s">
        <v>295</v>
      </c>
      <c r="B212" s="1080"/>
      <c r="C212" s="1080"/>
      <c r="D212" s="1080"/>
    </row>
    <row r="213" spans="1:7" x14ac:dyDescent="0.25">
      <c r="A213" s="1081" t="s">
        <v>296</v>
      </c>
      <c r="B213" s="1077" t="s">
        <v>297</v>
      </c>
      <c r="C213" s="1078"/>
      <c r="D213" s="1079"/>
    </row>
    <row r="214" spans="1:7" x14ac:dyDescent="0.25">
      <c r="A214" s="1082"/>
      <c r="B214" s="369" t="s">
        <v>298</v>
      </c>
      <c r="C214" s="1084" t="s">
        <v>299</v>
      </c>
      <c r="D214" s="1085"/>
    </row>
    <row r="215" spans="1:7" x14ac:dyDescent="0.25">
      <c r="A215" s="1083"/>
      <c r="B215" s="93" t="s">
        <v>300</v>
      </c>
      <c r="C215" s="6" t="s">
        <v>301</v>
      </c>
      <c r="D215" s="291" t="s">
        <v>302</v>
      </c>
    </row>
    <row r="216" spans="1:7" x14ac:dyDescent="0.25">
      <c r="A216" s="370" t="s">
        <v>303</v>
      </c>
      <c r="B216" s="371"/>
      <c r="C216" s="372"/>
      <c r="D216" s="373"/>
    </row>
    <row r="236" spans="1:2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2381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4">
    <dataValidation type="whole" allowBlank="1" showInputMessage="1" showErrorMessage="1" sqref="B171:D171" xr:uid="{00000000-0002-0000-0000-000000000000}">
      <formula1>0</formula1>
      <formula2>9.99999999999999E+41</formula2>
    </dataValidation>
    <dataValidation type="whole" allowBlank="1" showInputMessage="1" showErrorMessage="1" sqref="D96" xr:uid="{00000000-0002-0000-0000-000001000000}">
      <formula1>0</formula1>
      <formula2>9.99999999999999E+33</formula2>
    </dataValidation>
    <dataValidation allowBlank="1" prompt="Valor no Permitido" sqref="CC28:CD29 CA27:CB29 CC27 CK27:CM27 CE27:CJ29" xr:uid="{00000000-0002-0000-0000-000002000000}"/>
    <dataValidation type="whole" operator="greaterThanOrEqual" allowBlank="1" showInputMessage="1" showErrorMessage="1" sqref="C123:AA125 AA35:AD89 AF35:AS89 F95:AU103 C109:W111 F130:AS139 F156:AI163 C116:T117 E168:AI171 F141:AS150 C175:D178 C182:D183 F182:G183 C187:E189 G187:L189 D200:U202 I193:N196 B200:B202 C206:L207 C211:G211 D193:G196 B216:D216 C35:Y89 C11:Z15 C19:E23 C28:Y29 F175:T178" xr:uid="{00000000-0002-0000-0000-000003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S236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",[2]NOMBRE!B2, " (",[2]NOMBRE!C2,[2]NOMBRE!D2,[2]NOMBRE!E2,[2]NOMBRE!F2,[2]NOMBRE!G2,")")</f>
        <v>COMUNA: LINARES (07401)</v>
      </c>
    </row>
    <row r="3" spans="1:94" x14ac:dyDescent="0.1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94" x14ac:dyDescent="0.15">
      <c r="A4" s="1" t="str">
        <f>CONCATENATE("MES: ",[2]NOMBRE!B6, " (",[2]NOMBRE!C6,[2]NOMBRE!D6,")")</f>
        <v>MES: ENERO (01)</v>
      </c>
    </row>
    <row r="5" spans="1:94" x14ac:dyDescent="0.25">
      <c r="A5" s="3" t="str">
        <f>CONCATENATE("AÑO: ",[2]NOMBRE!B7)</f>
        <v>AÑO: 2025</v>
      </c>
    </row>
    <row r="6" spans="1:94" ht="15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1.25" customHeight="1" x14ac:dyDescent="0.25">
      <c r="A8" s="1238" t="s">
        <v>2</v>
      </c>
      <c r="B8" s="1185"/>
      <c r="C8" s="1185"/>
    </row>
    <row r="9" spans="1:94" s="5" customFormat="1" ht="10.5" customHeight="1" x14ac:dyDescent="0.25">
      <c r="A9" s="1349" t="s">
        <v>3</v>
      </c>
      <c r="B9" s="1337" t="s">
        <v>4</v>
      </c>
      <c r="C9" s="1350" t="s">
        <v>5</v>
      </c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351"/>
      <c r="O9" s="1351"/>
      <c r="P9" s="1351"/>
      <c r="Q9" s="1351"/>
      <c r="R9" s="1351"/>
      <c r="S9" s="1352"/>
      <c r="T9" s="1343" t="s">
        <v>6</v>
      </c>
      <c r="U9" s="1344"/>
      <c r="V9" s="1346" t="s">
        <v>7</v>
      </c>
      <c r="W9" s="1346" t="s">
        <v>8</v>
      </c>
      <c r="X9" s="1333" t="s">
        <v>9</v>
      </c>
      <c r="Y9" s="1334" t="s">
        <v>10</v>
      </c>
      <c r="Z9" s="1334" t="s">
        <v>11</v>
      </c>
    </row>
    <row r="10" spans="1:94" s="5" customFormat="1" ht="10.5" x14ac:dyDescent="0.25">
      <c r="A10" s="1349"/>
      <c r="B10" s="1223"/>
      <c r="C10" s="434" t="s">
        <v>12</v>
      </c>
      <c r="D10" s="407" t="s">
        <v>13</v>
      </c>
      <c r="E10" s="438" t="s">
        <v>14</v>
      </c>
      <c r="F10" s="407" t="s">
        <v>15</v>
      </c>
      <c r="G10" s="408" t="s">
        <v>16</v>
      </c>
      <c r="H10" s="408" t="s">
        <v>17</v>
      </c>
      <c r="I10" s="408" t="s">
        <v>18</v>
      </c>
      <c r="J10" s="408" t="s">
        <v>19</v>
      </c>
      <c r="K10" s="408" t="s">
        <v>20</v>
      </c>
      <c r="L10" s="408" t="s">
        <v>21</v>
      </c>
      <c r="M10" s="408" t="s">
        <v>22</v>
      </c>
      <c r="N10" s="408" t="s">
        <v>23</v>
      </c>
      <c r="O10" s="408" t="s">
        <v>24</v>
      </c>
      <c r="P10" s="408" t="s">
        <v>25</v>
      </c>
      <c r="Q10" s="408" t="s">
        <v>26</v>
      </c>
      <c r="R10" s="408" t="s">
        <v>27</v>
      </c>
      <c r="S10" s="440" t="s">
        <v>28</v>
      </c>
      <c r="T10" s="441" t="s">
        <v>29</v>
      </c>
      <c r="U10" s="409" t="s">
        <v>30</v>
      </c>
      <c r="V10" s="1177"/>
      <c r="W10" s="1177"/>
      <c r="X10" s="1135"/>
      <c r="Y10" s="1125"/>
      <c r="Z10" s="1125"/>
    </row>
    <row r="11" spans="1:94" s="5" customFormat="1" ht="10.5" x14ac:dyDescent="0.25">
      <c r="A11" s="13" t="s">
        <v>31</v>
      </c>
      <c r="B11" s="14">
        <f>SUM(C11:S11)</f>
        <v>0</v>
      </c>
      <c r="C11" s="15"/>
      <c r="D11" s="16"/>
      <c r="E11" s="410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398"/>
      <c r="U11" s="385"/>
      <c r="V11" s="20"/>
      <c r="W11" s="20"/>
      <c r="X11" s="386"/>
      <c r="Y11" s="386"/>
      <c r="Z11" s="386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0.5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1.25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0.5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1.25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0.5" x14ac:dyDescent="0.25">
      <c r="A16" s="442" t="s">
        <v>36</v>
      </c>
      <c r="B16" s="443">
        <f>SUM(C16:S16)</f>
        <v>0</v>
      </c>
      <c r="C16" s="444">
        <f t="shared" ref="C16:Z16" si="7">SUM(C11:C15)</f>
        <v>0</v>
      </c>
      <c r="D16" s="445">
        <f t="shared" si="7"/>
        <v>0</v>
      </c>
      <c r="E16" s="445">
        <f t="shared" si="7"/>
        <v>0</v>
      </c>
      <c r="F16" s="413">
        <f t="shared" si="7"/>
        <v>0</v>
      </c>
      <c r="G16" s="413">
        <f t="shared" si="7"/>
        <v>0</v>
      </c>
      <c r="H16" s="413">
        <f t="shared" si="7"/>
        <v>0</v>
      </c>
      <c r="I16" s="413">
        <f t="shared" si="7"/>
        <v>0</v>
      </c>
      <c r="J16" s="413">
        <f t="shared" si="7"/>
        <v>0</v>
      </c>
      <c r="K16" s="413">
        <f t="shared" si="7"/>
        <v>0</v>
      </c>
      <c r="L16" s="413">
        <f t="shared" si="7"/>
        <v>0</v>
      </c>
      <c r="M16" s="413">
        <f t="shared" si="7"/>
        <v>0</v>
      </c>
      <c r="N16" s="413">
        <f t="shared" si="7"/>
        <v>0</v>
      </c>
      <c r="O16" s="413">
        <f t="shared" si="7"/>
        <v>0</v>
      </c>
      <c r="P16" s="413">
        <f t="shared" si="7"/>
        <v>0</v>
      </c>
      <c r="Q16" s="413">
        <f t="shared" si="7"/>
        <v>0</v>
      </c>
      <c r="R16" s="413">
        <f t="shared" si="7"/>
        <v>0</v>
      </c>
      <c r="S16" s="446">
        <f t="shared" si="7"/>
        <v>0</v>
      </c>
      <c r="T16" s="443">
        <f t="shared" si="7"/>
        <v>0</v>
      </c>
      <c r="U16" s="414">
        <f t="shared" si="7"/>
        <v>0</v>
      </c>
      <c r="V16" s="415">
        <f t="shared" si="7"/>
        <v>0</v>
      </c>
      <c r="W16" s="415">
        <f t="shared" si="7"/>
        <v>0</v>
      </c>
      <c r="X16" s="415">
        <f t="shared" si="7"/>
        <v>0</v>
      </c>
      <c r="Y16" s="415">
        <f t="shared" si="7"/>
        <v>0</v>
      </c>
      <c r="Z16" s="415">
        <f t="shared" si="7"/>
        <v>0</v>
      </c>
    </row>
    <row r="17" spans="1:91" s="4" customFormat="1" ht="11.25" customHeight="1" x14ac:dyDescent="0.25">
      <c r="A17" s="1347" t="s">
        <v>37</v>
      </c>
      <c r="B17" s="1348"/>
      <c r="C17" s="1348"/>
      <c r="D17" s="1348"/>
      <c r="E17" s="39"/>
      <c r="F17" s="40"/>
      <c r="G17" s="40"/>
      <c r="H17" s="40"/>
      <c r="I17" s="40"/>
      <c r="J17" s="40"/>
      <c r="K17" s="40"/>
      <c r="L17" s="40"/>
    </row>
    <row r="18" spans="1:91" s="5" customFormat="1" ht="21" x14ac:dyDescent="0.25">
      <c r="A18" s="447" t="s">
        <v>38</v>
      </c>
      <c r="B18" s="448" t="s">
        <v>4</v>
      </c>
      <c r="C18" s="449" t="s">
        <v>31</v>
      </c>
      <c r="D18" s="416" t="s">
        <v>39</v>
      </c>
      <c r="E18" s="417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0.5" x14ac:dyDescent="0.25">
      <c r="A19" s="399" t="s">
        <v>41</v>
      </c>
      <c r="B19" s="400">
        <f>SUM(C19:E19)</f>
        <v>0</v>
      </c>
      <c r="C19" s="401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0.5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0.5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0.5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0.5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0.5" x14ac:dyDescent="0.25">
      <c r="A24" s="450" t="s">
        <v>4</v>
      </c>
      <c r="B24" s="451">
        <f>SUM(B19:B23)</f>
        <v>0</v>
      </c>
      <c r="C24" s="452">
        <f>SUM(C19:C23)</f>
        <v>0</v>
      </c>
      <c r="D24" s="418">
        <f t="shared" ref="D24:E24" si="9">SUM(D19:D23)</f>
        <v>0</v>
      </c>
      <c r="E24" s="419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1.25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15" customHeight="1" x14ac:dyDescent="0.25">
      <c r="A26" s="1337" t="s">
        <v>47</v>
      </c>
      <c r="B26" s="1337" t="s">
        <v>4</v>
      </c>
      <c r="C26" s="1321" t="s">
        <v>5</v>
      </c>
      <c r="D26" s="1322"/>
      <c r="E26" s="1322"/>
      <c r="F26" s="1322"/>
      <c r="G26" s="1322"/>
      <c r="H26" s="1322"/>
      <c r="I26" s="1322"/>
      <c r="J26" s="1322"/>
      <c r="K26" s="1322"/>
      <c r="L26" s="1322"/>
      <c r="M26" s="1322"/>
      <c r="N26" s="1322"/>
      <c r="O26" s="1322"/>
      <c r="P26" s="1322"/>
      <c r="Q26" s="1322"/>
      <c r="R26" s="1322"/>
      <c r="S26" s="1323"/>
      <c r="T26" s="1343" t="s">
        <v>48</v>
      </c>
      <c r="U26" s="1344"/>
      <c r="V26" s="1345" t="s">
        <v>9</v>
      </c>
      <c r="W26" s="1334" t="s">
        <v>10</v>
      </c>
      <c r="X26" s="1329" t="s">
        <v>49</v>
      </c>
      <c r="Y26" s="1331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1" x14ac:dyDescent="0.25">
      <c r="A27" s="1223"/>
      <c r="B27" s="1223"/>
      <c r="C27" s="434" t="s">
        <v>12</v>
      </c>
      <c r="D27" s="407" t="s">
        <v>13</v>
      </c>
      <c r="E27" s="438" t="s">
        <v>14</v>
      </c>
      <c r="F27" s="407" t="s">
        <v>15</v>
      </c>
      <c r="G27" s="408" t="s">
        <v>16</v>
      </c>
      <c r="H27" s="408" t="s">
        <v>17</v>
      </c>
      <c r="I27" s="408" t="s">
        <v>18</v>
      </c>
      <c r="J27" s="408" t="s">
        <v>19</v>
      </c>
      <c r="K27" s="408" t="s">
        <v>20</v>
      </c>
      <c r="L27" s="408" t="s">
        <v>21</v>
      </c>
      <c r="M27" s="408" t="s">
        <v>22</v>
      </c>
      <c r="N27" s="408" t="s">
        <v>23</v>
      </c>
      <c r="O27" s="408" t="s">
        <v>24</v>
      </c>
      <c r="P27" s="408" t="s">
        <v>25</v>
      </c>
      <c r="Q27" s="408" t="s">
        <v>26</v>
      </c>
      <c r="R27" s="408" t="s">
        <v>27</v>
      </c>
      <c r="S27" s="440" t="s">
        <v>28</v>
      </c>
      <c r="T27" s="453" t="s">
        <v>29</v>
      </c>
      <c r="U27" s="409" t="s">
        <v>30</v>
      </c>
      <c r="V27" s="1145"/>
      <c r="W27" s="1125"/>
      <c r="X27" s="454" t="s">
        <v>50</v>
      </c>
      <c r="Y27" s="420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402" t="s">
        <v>52</v>
      </c>
      <c r="B28" s="403">
        <f>SUM(C28:S28)</f>
        <v>0</v>
      </c>
      <c r="C28" s="393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393"/>
      <c r="U28" s="411"/>
      <c r="V28" s="412"/>
      <c r="W28" s="398"/>
      <c r="X28" s="393"/>
      <c r="Y28" s="412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1.25" customHeight="1" x14ac:dyDescent="0.25">
      <c r="A30" s="1335" t="s">
        <v>54</v>
      </c>
      <c r="B30" s="1335"/>
      <c r="C30" s="1335"/>
      <c r="D30" s="1335"/>
      <c r="E30" s="1335"/>
      <c r="F30" s="1335"/>
      <c r="G30" s="1335"/>
      <c r="H30" s="1335"/>
      <c r="I30" s="1335"/>
      <c r="J30" s="1335"/>
      <c r="K30" s="1335"/>
      <c r="L30" s="1335"/>
    </row>
    <row r="31" spans="1:91" s="4" customFormat="1" ht="11.25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0.5" customHeight="1" x14ac:dyDescent="0.25">
      <c r="A32" s="1336" t="s">
        <v>56</v>
      </c>
      <c r="B32" s="1337" t="s">
        <v>4</v>
      </c>
      <c r="C32" s="1338" t="s">
        <v>57</v>
      </c>
      <c r="D32" s="1339"/>
      <c r="E32" s="1339"/>
      <c r="F32" s="1339"/>
      <c r="G32" s="1339"/>
      <c r="H32" s="1339"/>
      <c r="I32" s="1339"/>
      <c r="J32" s="1339"/>
      <c r="K32" s="1339"/>
      <c r="L32" s="1339"/>
      <c r="M32" s="1339"/>
      <c r="N32" s="1339"/>
      <c r="O32" s="1339"/>
      <c r="P32" s="1339"/>
      <c r="Q32" s="1339"/>
      <c r="R32" s="1339"/>
      <c r="S32" s="1339"/>
      <c r="T32" s="1339"/>
      <c r="U32" s="1340"/>
      <c r="V32" s="1341" t="s">
        <v>58</v>
      </c>
      <c r="W32" s="1342"/>
      <c r="X32" s="1336" t="s">
        <v>59</v>
      </c>
      <c r="Y32" s="1333"/>
      <c r="Z32" s="1329" t="s">
        <v>60</v>
      </c>
      <c r="AA32" s="1330"/>
      <c r="AB32" s="1330"/>
      <c r="AC32" s="1330"/>
      <c r="AD32" s="1330"/>
      <c r="AE32" s="1330"/>
      <c r="AF32" s="1330"/>
      <c r="AG32" s="1330"/>
      <c r="AH32" s="1330"/>
      <c r="AI32" s="1331"/>
      <c r="AJ32" s="1332" t="s">
        <v>61</v>
      </c>
      <c r="AK32" s="1151"/>
      <c r="AL32" s="1333"/>
      <c r="AM32" s="1334" t="s">
        <v>62</v>
      </c>
      <c r="AN32" s="1333" t="s">
        <v>63</v>
      </c>
      <c r="AO32" s="1334" t="s">
        <v>9</v>
      </c>
      <c r="AP32" s="1333" t="s">
        <v>10</v>
      </c>
      <c r="AQ32" s="1333" t="s">
        <v>64</v>
      </c>
      <c r="AR32" s="1320" t="s">
        <v>7</v>
      </c>
      <c r="AS32" s="1320" t="s">
        <v>8</v>
      </c>
    </row>
    <row r="33" spans="1:95" s="5" customFormat="1" ht="10.5" x14ac:dyDescent="0.25">
      <c r="A33" s="1220"/>
      <c r="B33" s="1222"/>
      <c r="C33" s="1321" t="s">
        <v>5</v>
      </c>
      <c r="D33" s="1322"/>
      <c r="E33" s="1322"/>
      <c r="F33" s="1322"/>
      <c r="G33" s="1322"/>
      <c r="H33" s="1322"/>
      <c r="I33" s="1322"/>
      <c r="J33" s="1322"/>
      <c r="K33" s="1322"/>
      <c r="L33" s="1322"/>
      <c r="M33" s="1322"/>
      <c r="N33" s="1322"/>
      <c r="O33" s="1322"/>
      <c r="P33" s="1322"/>
      <c r="Q33" s="1322"/>
      <c r="R33" s="1322"/>
      <c r="S33" s="1323"/>
      <c r="T33" s="1324" t="s">
        <v>48</v>
      </c>
      <c r="U33" s="1325"/>
      <c r="V33" s="1229"/>
      <c r="W33" s="1230"/>
      <c r="X33" s="1139"/>
      <c r="Y33" s="1135"/>
      <c r="Z33" s="1326" t="s">
        <v>65</v>
      </c>
      <c r="AA33" s="1327"/>
      <c r="AB33" s="1327"/>
      <c r="AC33" s="1327"/>
      <c r="AD33" s="1328"/>
      <c r="AE33" s="1326" t="s">
        <v>66</v>
      </c>
      <c r="AF33" s="1327"/>
      <c r="AG33" s="1327"/>
      <c r="AH33" s="1327"/>
      <c r="AI33" s="1328"/>
      <c r="AJ33" s="1214"/>
      <c r="AK33" s="1215"/>
      <c r="AL33" s="1134"/>
      <c r="AM33" s="1217"/>
      <c r="AN33" s="1134"/>
      <c r="AO33" s="1217"/>
      <c r="AP33" s="1134"/>
      <c r="AQ33" s="1134"/>
      <c r="AR33" s="1320"/>
      <c r="AS33" s="1320"/>
    </row>
    <row r="34" spans="1:95" s="5" customFormat="1" ht="31.5" x14ac:dyDescent="0.25">
      <c r="A34" s="1139"/>
      <c r="B34" s="1223"/>
      <c r="C34" s="434" t="s">
        <v>12</v>
      </c>
      <c r="D34" s="407" t="s">
        <v>13</v>
      </c>
      <c r="E34" s="438" t="s">
        <v>14</v>
      </c>
      <c r="F34" s="407" t="s">
        <v>15</v>
      </c>
      <c r="G34" s="408" t="s">
        <v>16</v>
      </c>
      <c r="H34" s="408" t="s">
        <v>17</v>
      </c>
      <c r="I34" s="408" t="s">
        <v>18</v>
      </c>
      <c r="J34" s="408" t="s">
        <v>19</v>
      </c>
      <c r="K34" s="408" t="s">
        <v>20</v>
      </c>
      <c r="L34" s="408" t="s">
        <v>21</v>
      </c>
      <c r="M34" s="408" t="s">
        <v>22</v>
      </c>
      <c r="N34" s="408" t="s">
        <v>23</v>
      </c>
      <c r="O34" s="408" t="s">
        <v>24</v>
      </c>
      <c r="P34" s="408" t="s">
        <v>25</v>
      </c>
      <c r="Q34" s="408" t="s">
        <v>26</v>
      </c>
      <c r="R34" s="408" t="s">
        <v>27</v>
      </c>
      <c r="S34" s="440" t="s">
        <v>28</v>
      </c>
      <c r="T34" s="453" t="s">
        <v>29</v>
      </c>
      <c r="U34" s="421" t="s">
        <v>30</v>
      </c>
      <c r="V34" s="434" t="s">
        <v>67</v>
      </c>
      <c r="W34" s="422" t="s">
        <v>68</v>
      </c>
      <c r="X34" s="434" t="s">
        <v>69</v>
      </c>
      <c r="Y34" s="455" t="s">
        <v>70</v>
      </c>
      <c r="Z34" s="432" t="s">
        <v>4</v>
      </c>
      <c r="AA34" s="433" t="s">
        <v>71</v>
      </c>
      <c r="AB34" s="407" t="s">
        <v>72</v>
      </c>
      <c r="AC34" s="407" t="s">
        <v>73</v>
      </c>
      <c r="AD34" s="422" t="s">
        <v>74</v>
      </c>
      <c r="AE34" s="91" t="s">
        <v>75</v>
      </c>
      <c r="AF34" s="433" t="s">
        <v>71</v>
      </c>
      <c r="AG34" s="407" t="s">
        <v>72</v>
      </c>
      <c r="AH34" s="407" t="s">
        <v>73</v>
      </c>
      <c r="AI34" s="422" t="s">
        <v>74</v>
      </c>
      <c r="AJ34" s="456" t="s">
        <v>76</v>
      </c>
      <c r="AK34" s="439" t="s">
        <v>77</v>
      </c>
      <c r="AL34" s="439" t="s">
        <v>78</v>
      </c>
      <c r="AM34" s="1125"/>
      <c r="AN34" s="1135"/>
      <c r="AO34" s="1125"/>
      <c r="AP34" s="1135"/>
      <c r="AQ34" s="1135"/>
      <c r="AR34" s="1320"/>
      <c r="AS34" s="1320"/>
    </row>
    <row r="35" spans="1:95" s="5" customFormat="1" ht="10.5" x14ac:dyDescent="0.25">
      <c r="A35" s="94" t="s">
        <v>79</v>
      </c>
      <c r="B35" s="14">
        <f>SUM(C35:S35)</f>
        <v>1</v>
      </c>
      <c r="C35" s="393">
        <v>1</v>
      </c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393">
        <v>1</v>
      </c>
      <c r="U35" s="18"/>
      <c r="V35" s="393"/>
      <c r="W35" s="18"/>
      <c r="X35" s="393"/>
      <c r="Y35" s="18"/>
      <c r="Z35" s="97">
        <f t="shared" ref="Z35:Z65" si="10">SUM(AA35+AB35+AC35+AD35)</f>
        <v>0</v>
      </c>
      <c r="AA35" s="393"/>
      <c r="AB35" s="17"/>
      <c r="AC35" s="17"/>
      <c r="AD35" s="18"/>
      <c r="AE35" s="97">
        <f t="shared" ref="AE35:AE65" si="11">SUM(AF35+AG35+AH35+AI35)</f>
        <v>0</v>
      </c>
      <c r="AF35" s="393"/>
      <c r="AG35" s="17"/>
      <c r="AH35" s="17"/>
      <c r="AI35" s="98"/>
      <c r="AJ35" s="28"/>
      <c r="AK35" s="28"/>
      <c r="AL35" s="28">
        <v>1</v>
      </c>
      <c r="AM35" s="28">
        <v>0</v>
      </c>
      <c r="AN35" s="28">
        <v>1</v>
      </c>
      <c r="AO35" s="28">
        <v>0</v>
      </c>
      <c r="AP35" s="28">
        <v>0</v>
      </c>
      <c r="AQ35" s="28">
        <v>0</v>
      </c>
      <c r="AR35" s="20">
        <v>0</v>
      </c>
      <c r="AS35" s="20">
        <v>0</v>
      </c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0.5" x14ac:dyDescent="0.25">
      <c r="A36" s="97" t="s">
        <v>80</v>
      </c>
      <c r="B36" s="14">
        <f>SUM(C36:S36)</f>
        <v>10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>
        <v>1</v>
      </c>
      <c r="O36" s="16">
        <v>3</v>
      </c>
      <c r="P36" s="16"/>
      <c r="Q36" s="16">
        <v>1</v>
      </c>
      <c r="R36" s="16">
        <v>4</v>
      </c>
      <c r="S36" s="25">
        <v>1</v>
      </c>
      <c r="T36" s="99">
        <v>5</v>
      </c>
      <c r="U36" s="100">
        <v>5</v>
      </c>
      <c r="V36" s="99"/>
      <c r="W36" s="100">
        <v>2</v>
      </c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/>
      <c r="AK36" s="28"/>
      <c r="AL36" s="28">
        <v>10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0.5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0.5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0.5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0.5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2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0.5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0.5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0.5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0.5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0.5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0.5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0.5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0.5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0.5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0.5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2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0.5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0.5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0.5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0.5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0.5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0.5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0.5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2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0.5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0.5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0.5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0.5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0.5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0.5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0.5" x14ac:dyDescent="0.15">
      <c r="A67" s="105" t="s">
        <v>111</v>
      </c>
      <c r="B67" s="14">
        <f t="shared" si="25"/>
        <v>2</v>
      </c>
      <c r="C67" s="15"/>
      <c r="D67" s="16"/>
      <c r="E67" s="16"/>
      <c r="F67" s="16"/>
      <c r="G67" s="16"/>
      <c r="H67" s="16"/>
      <c r="I67" s="16"/>
      <c r="J67" s="16"/>
      <c r="K67" s="16">
        <v>1</v>
      </c>
      <c r="L67" s="16"/>
      <c r="M67" s="16"/>
      <c r="N67" s="16">
        <v>1</v>
      </c>
      <c r="O67" s="16"/>
      <c r="P67" s="16"/>
      <c r="Q67" s="16"/>
      <c r="R67" s="16"/>
      <c r="S67" s="25"/>
      <c r="T67" s="99"/>
      <c r="U67" s="100">
        <v>2</v>
      </c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>
        <v>2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8">
        <v>0</v>
      </c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0.5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0.5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0.5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0.5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0.5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0.5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0.5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0.5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0.5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0.5" x14ac:dyDescent="0.25">
      <c r="A77" s="94" t="s">
        <v>121</v>
      </c>
      <c r="B77" s="14">
        <f t="shared" si="25"/>
        <v>10</v>
      </c>
      <c r="C77" s="15"/>
      <c r="D77" s="16"/>
      <c r="E77" s="16"/>
      <c r="F77" s="16"/>
      <c r="G77" s="16"/>
      <c r="H77" s="16"/>
      <c r="I77" s="16"/>
      <c r="J77" s="16"/>
      <c r="K77" s="16"/>
      <c r="L77" s="16">
        <v>1</v>
      </c>
      <c r="M77" s="16"/>
      <c r="N77" s="16"/>
      <c r="O77" s="16">
        <v>3</v>
      </c>
      <c r="P77" s="16"/>
      <c r="Q77" s="16">
        <v>2</v>
      </c>
      <c r="R77" s="16"/>
      <c r="S77" s="25">
        <v>4</v>
      </c>
      <c r="T77" s="15">
        <v>5</v>
      </c>
      <c r="U77" s="25">
        <v>5</v>
      </c>
      <c r="V77" s="15"/>
      <c r="W77" s="25">
        <v>1</v>
      </c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>
        <v>0</v>
      </c>
      <c r="AK77" s="28">
        <v>0</v>
      </c>
      <c r="AL77" s="28">
        <v>10</v>
      </c>
      <c r="AM77" s="28">
        <v>10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28">
        <v>0</v>
      </c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0.5" x14ac:dyDescent="0.15">
      <c r="A78" s="113" t="s">
        <v>122</v>
      </c>
      <c r="B78" s="14">
        <f t="shared" si="25"/>
        <v>1</v>
      </c>
      <c r="C78" s="15"/>
      <c r="D78" s="16"/>
      <c r="E78" s="16"/>
      <c r="F78" s="16"/>
      <c r="G78" s="16"/>
      <c r="H78" s="16"/>
      <c r="I78" s="16"/>
      <c r="J78" s="16"/>
      <c r="K78" s="16">
        <v>1</v>
      </c>
      <c r="L78" s="16"/>
      <c r="M78" s="16"/>
      <c r="N78" s="16"/>
      <c r="O78" s="16"/>
      <c r="P78" s="16"/>
      <c r="Q78" s="16"/>
      <c r="R78" s="16"/>
      <c r="S78" s="25"/>
      <c r="T78" s="15"/>
      <c r="U78" s="25">
        <v>1</v>
      </c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/>
      <c r="AK78" s="28"/>
      <c r="AL78" s="28">
        <v>1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0.5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0.5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0.5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0.5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0.5" x14ac:dyDescent="0.15">
      <c r="A83" s="105" t="s">
        <v>127</v>
      </c>
      <c r="B83" s="14">
        <f t="shared" si="25"/>
        <v>0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5"/>
      <c r="T83" s="15"/>
      <c r="U83" s="25"/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0.5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0.5" x14ac:dyDescent="0.15">
      <c r="A85" s="105" t="s">
        <v>129</v>
      </c>
      <c r="B85" s="14">
        <f t="shared" si="25"/>
        <v>2</v>
      </c>
      <c r="C85" s="15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>
        <v>1</v>
      </c>
      <c r="P85" s="16"/>
      <c r="Q85" s="16"/>
      <c r="R85" s="16">
        <v>1</v>
      </c>
      <c r="S85" s="25"/>
      <c r="T85" s="15"/>
      <c r="U85" s="25">
        <v>2</v>
      </c>
      <c r="V85" s="15"/>
      <c r="W85" s="25"/>
      <c r="X85" s="15"/>
      <c r="Y85" s="25"/>
      <c r="Z85" s="97">
        <f t="shared" si="26"/>
        <v>0</v>
      </c>
      <c r="AA85" s="15"/>
      <c r="AB85" s="16"/>
      <c r="AC85" s="16"/>
      <c r="AD85" s="25"/>
      <c r="AE85" s="97">
        <f t="shared" si="27"/>
        <v>0</v>
      </c>
      <c r="AF85" s="15"/>
      <c r="AG85" s="16"/>
      <c r="AH85" s="16"/>
      <c r="AI85" s="112"/>
      <c r="AJ85" s="28"/>
      <c r="AK85" s="28"/>
      <c r="AL85" s="28">
        <v>2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0.5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0.5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0.5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0.5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0.5" x14ac:dyDescent="0.25">
      <c r="A90" s="457" t="s">
        <v>4</v>
      </c>
      <c r="B90" s="458">
        <f t="shared" si="25"/>
        <v>26</v>
      </c>
      <c r="C90" s="459">
        <f t="shared" ref="C90:AS90" si="29">SUM(C35:C89)</f>
        <v>1</v>
      </c>
      <c r="D90" s="423">
        <f t="shared" si="29"/>
        <v>0</v>
      </c>
      <c r="E90" s="423">
        <f t="shared" si="29"/>
        <v>0</v>
      </c>
      <c r="F90" s="423">
        <f t="shared" si="29"/>
        <v>0</v>
      </c>
      <c r="G90" s="423">
        <f t="shared" si="29"/>
        <v>0</v>
      </c>
      <c r="H90" s="460">
        <f t="shared" si="29"/>
        <v>0</v>
      </c>
      <c r="I90" s="423">
        <f t="shared" si="29"/>
        <v>0</v>
      </c>
      <c r="J90" s="423">
        <f t="shared" si="29"/>
        <v>0</v>
      </c>
      <c r="K90" s="423">
        <f t="shared" si="29"/>
        <v>2</v>
      </c>
      <c r="L90" s="423">
        <f t="shared" si="29"/>
        <v>1</v>
      </c>
      <c r="M90" s="423">
        <f t="shared" si="29"/>
        <v>0</v>
      </c>
      <c r="N90" s="423">
        <f t="shared" si="29"/>
        <v>2</v>
      </c>
      <c r="O90" s="423">
        <f t="shared" si="29"/>
        <v>7</v>
      </c>
      <c r="P90" s="423">
        <f t="shared" si="29"/>
        <v>0</v>
      </c>
      <c r="Q90" s="423">
        <f t="shared" si="29"/>
        <v>3</v>
      </c>
      <c r="R90" s="423">
        <f t="shared" si="29"/>
        <v>5</v>
      </c>
      <c r="S90" s="461">
        <f t="shared" si="29"/>
        <v>5</v>
      </c>
      <c r="T90" s="459">
        <f t="shared" si="29"/>
        <v>11</v>
      </c>
      <c r="U90" s="461">
        <f t="shared" si="29"/>
        <v>15</v>
      </c>
      <c r="V90" s="459">
        <f t="shared" si="29"/>
        <v>0</v>
      </c>
      <c r="W90" s="461">
        <f t="shared" si="29"/>
        <v>3</v>
      </c>
      <c r="X90" s="459">
        <f t="shared" si="29"/>
        <v>0</v>
      </c>
      <c r="Y90" s="461">
        <f t="shared" si="29"/>
        <v>0</v>
      </c>
      <c r="Z90" s="458">
        <f t="shared" si="29"/>
        <v>0</v>
      </c>
      <c r="AA90" s="459">
        <f t="shared" si="29"/>
        <v>0</v>
      </c>
      <c r="AB90" s="423">
        <f t="shared" si="29"/>
        <v>0</v>
      </c>
      <c r="AC90" s="423">
        <f t="shared" si="29"/>
        <v>0</v>
      </c>
      <c r="AD90" s="460">
        <f t="shared" si="29"/>
        <v>0</v>
      </c>
      <c r="AE90" s="458">
        <f t="shared" si="29"/>
        <v>0</v>
      </c>
      <c r="AF90" s="459">
        <f t="shared" si="29"/>
        <v>0</v>
      </c>
      <c r="AG90" s="423">
        <f t="shared" si="29"/>
        <v>0</v>
      </c>
      <c r="AH90" s="423">
        <f t="shared" si="29"/>
        <v>0</v>
      </c>
      <c r="AI90" s="462">
        <f t="shared" si="29"/>
        <v>0</v>
      </c>
      <c r="AJ90" s="461">
        <f t="shared" si="29"/>
        <v>0</v>
      </c>
      <c r="AK90" s="461">
        <f t="shared" si="29"/>
        <v>0</v>
      </c>
      <c r="AL90" s="461">
        <f t="shared" si="29"/>
        <v>26</v>
      </c>
      <c r="AM90" s="461">
        <f t="shared" si="29"/>
        <v>10</v>
      </c>
      <c r="AN90" s="461">
        <f t="shared" si="29"/>
        <v>1</v>
      </c>
      <c r="AO90" s="461">
        <f t="shared" si="29"/>
        <v>0</v>
      </c>
      <c r="AP90" s="461">
        <f t="shared" si="29"/>
        <v>0</v>
      </c>
      <c r="AQ90" s="461">
        <f t="shared" si="29"/>
        <v>0</v>
      </c>
      <c r="AR90" s="461">
        <f t="shared" si="29"/>
        <v>0</v>
      </c>
      <c r="AS90" s="461">
        <f t="shared" si="29"/>
        <v>0</v>
      </c>
    </row>
    <row r="91" spans="1:95" s="4" customFormat="1" ht="11.25" customHeight="1" x14ac:dyDescent="0.25">
      <c r="A91" s="1314" t="s">
        <v>134</v>
      </c>
      <c r="B91" s="1314"/>
      <c r="C91" s="1314"/>
      <c r="D91" s="1314"/>
      <c r="E91" s="1314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0.5" customHeight="1" x14ac:dyDescent="0.25">
      <c r="A92" s="1315" t="s">
        <v>3</v>
      </c>
      <c r="B92" s="1316"/>
      <c r="C92" s="1315" t="s">
        <v>36</v>
      </c>
      <c r="D92" s="1317"/>
      <c r="E92" s="1316"/>
      <c r="F92" s="1293" t="s">
        <v>135</v>
      </c>
      <c r="G92" s="1295"/>
      <c r="H92" s="1295"/>
      <c r="I92" s="1295"/>
      <c r="J92" s="1295"/>
      <c r="K92" s="1295"/>
      <c r="L92" s="1295"/>
      <c r="M92" s="1295"/>
      <c r="N92" s="1295"/>
      <c r="O92" s="1295"/>
      <c r="P92" s="1295"/>
      <c r="Q92" s="1295"/>
      <c r="R92" s="1295"/>
      <c r="S92" s="1295"/>
      <c r="T92" s="1295"/>
      <c r="U92" s="1295"/>
      <c r="V92" s="1295"/>
      <c r="W92" s="1295"/>
      <c r="X92" s="1295"/>
      <c r="Y92" s="1295"/>
      <c r="Z92" s="1295"/>
      <c r="AA92" s="1295"/>
      <c r="AB92" s="1295"/>
      <c r="AC92" s="1295"/>
      <c r="AD92" s="1295"/>
      <c r="AE92" s="1295"/>
      <c r="AF92" s="1295"/>
      <c r="AG92" s="1295"/>
      <c r="AH92" s="1295"/>
      <c r="AI92" s="1295"/>
      <c r="AJ92" s="1295"/>
      <c r="AK92" s="1295"/>
      <c r="AL92" s="1295"/>
      <c r="AM92" s="1303"/>
      <c r="AN92" s="1318" t="s">
        <v>136</v>
      </c>
      <c r="AO92" s="1319"/>
      <c r="AP92" s="1302" t="s">
        <v>137</v>
      </c>
      <c r="AQ92" s="1313" t="s">
        <v>138</v>
      </c>
      <c r="AR92" s="1304" t="s">
        <v>9</v>
      </c>
      <c r="AS92" s="1304" t="s">
        <v>10</v>
      </c>
      <c r="AT92" s="1304" t="s">
        <v>139</v>
      </c>
      <c r="AU92" s="1290" t="s">
        <v>140</v>
      </c>
    </row>
    <row r="93" spans="1:95" s="5" customFormat="1" ht="10.5" x14ac:dyDescent="0.25">
      <c r="A93" s="1192"/>
      <c r="B93" s="1193"/>
      <c r="C93" s="1122"/>
      <c r="D93" s="1195"/>
      <c r="E93" s="1123"/>
      <c r="F93" s="1291" t="s">
        <v>12</v>
      </c>
      <c r="G93" s="1292"/>
      <c r="H93" s="1291" t="s">
        <v>13</v>
      </c>
      <c r="I93" s="1292"/>
      <c r="J93" s="1291" t="s">
        <v>141</v>
      </c>
      <c r="K93" s="1292"/>
      <c r="L93" s="1291" t="s">
        <v>15</v>
      </c>
      <c r="M93" s="1292"/>
      <c r="N93" s="1291" t="s">
        <v>16</v>
      </c>
      <c r="O93" s="1292"/>
      <c r="P93" s="1293" t="s">
        <v>17</v>
      </c>
      <c r="Q93" s="1294"/>
      <c r="R93" s="1293" t="s">
        <v>18</v>
      </c>
      <c r="S93" s="1294"/>
      <c r="T93" s="1293" t="s">
        <v>19</v>
      </c>
      <c r="U93" s="1294"/>
      <c r="V93" s="1293" t="s">
        <v>20</v>
      </c>
      <c r="W93" s="1294"/>
      <c r="X93" s="1293" t="s">
        <v>21</v>
      </c>
      <c r="Y93" s="1294"/>
      <c r="Z93" s="1293" t="s">
        <v>22</v>
      </c>
      <c r="AA93" s="1294"/>
      <c r="AB93" s="1293" t="s">
        <v>23</v>
      </c>
      <c r="AC93" s="1294"/>
      <c r="AD93" s="1293" t="s">
        <v>24</v>
      </c>
      <c r="AE93" s="1294"/>
      <c r="AF93" s="1293" t="s">
        <v>25</v>
      </c>
      <c r="AG93" s="1294"/>
      <c r="AH93" s="1293" t="s">
        <v>26</v>
      </c>
      <c r="AI93" s="1294"/>
      <c r="AJ93" s="1293" t="s">
        <v>27</v>
      </c>
      <c r="AK93" s="1294"/>
      <c r="AL93" s="1293" t="s">
        <v>28</v>
      </c>
      <c r="AM93" s="1303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42" x14ac:dyDescent="0.25">
      <c r="A94" s="1122"/>
      <c r="B94" s="1123"/>
      <c r="C94" s="433" t="s">
        <v>142</v>
      </c>
      <c r="D94" s="463" t="s">
        <v>29</v>
      </c>
      <c r="E94" s="464" t="s">
        <v>30</v>
      </c>
      <c r="F94" s="465" t="s">
        <v>29</v>
      </c>
      <c r="G94" s="466" t="s">
        <v>30</v>
      </c>
      <c r="H94" s="465" t="s">
        <v>29</v>
      </c>
      <c r="I94" s="466" t="s">
        <v>30</v>
      </c>
      <c r="J94" s="465" t="s">
        <v>29</v>
      </c>
      <c r="K94" s="466" t="s">
        <v>30</v>
      </c>
      <c r="L94" s="465" t="s">
        <v>29</v>
      </c>
      <c r="M94" s="466" t="s">
        <v>30</v>
      </c>
      <c r="N94" s="465" t="s">
        <v>29</v>
      </c>
      <c r="O94" s="466" t="s">
        <v>30</v>
      </c>
      <c r="P94" s="465" t="s">
        <v>29</v>
      </c>
      <c r="Q94" s="466" t="s">
        <v>30</v>
      </c>
      <c r="R94" s="465" t="s">
        <v>29</v>
      </c>
      <c r="S94" s="466" t="s">
        <v>30</v>
      </c>
      <c r="T94" s="465" t="s">
        <v>29</v>
      </c>
      <c r="U94" s="466" t="s">
        <v>30</v>
      </c>
      <c r="V94" s="465" t="s">
        <v>29</v>
      </c>
      <c r="W94" s="466" t="s">
        <v>30</v>
      </c>
      <c r="X94" s="465" t="s">
        <v>29</v>
      </c>
      <c r="Y94" s="466" t="s">
        <v>30</v>
      </c>
      <c r="Z94" s="465" t="s">
        <v>29</v>
      </c>
      <c r="AA94" s="466" t="s">
        <v>30</v>
      </c>
      <c r="AB94" s="465" t="s">
        <v>29</v>
      </c>
      <c r="AC94" s="466" t="s">
        <v>30</v>
      </c>
      <c r="AD94" s="465" t="s">
        <v>29</v>
      </c>
      <c r="AE94" s="466" t="s">
        <v>30</v>
      </c>
      <c r="AF94" s="465" t="s">
        <v>29</v>
      </c>
      <c r="AG94" s="466" t="s">
        <v>30</v>
      </c>
      <c r="AH94" s="465" t="s">
        <v>29</v>
      </c>
      <c r="AI94" s="466" t="s">
        <v>30</v>
      </c>
      <c r="AJ94" s="465" t="s">
        <v>29</v>
      </c>
      <c r="AK94" s="466" t="s">
        <v>30</v>
      </c>
      <c r="AL94" s="465" t="s">
        <v>29</v>
      </c>
      <c r="AM94" s="467" t="s">
        <v>30</v>
      </c>
      <c r="AN94" s="468" t="s">
        <v>143</v>
      </c>
      <c r="AO94" s="469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0.5" x14ac:dyDescent="0.25">
      <c r="A95" s="470" t="s">
        <v>32</v>
      </c>
      <c r="B95" s="471"/>
      <c r="C95" s="472">
        <f>SUM(D95+E95)</f>
        <v>45</v>
      </c>
      <c r="D95" s="473">
        <f>SUM(F95+H95+J95+L95+N95+P95+R95+T95+V95+X95+Z95+AB95+AD95+AF95+AH95+AJ95+AL95)</f>
        <v>21</v>
      </c>
      <c r="E95" s="474">
        <f>SUM(G95+I95+K95+M95+O95+Q95+S95+U95+W95+Y95+AA95+AC95+AE95+AG95+AI95+AK95+AM95)</f>
        <v>24</v>
      </c>
      <c r="F95" s="475"/>
      <c r="G95" s="476"/>
      <c r="H95" s="475"/>
      <c r="I95" s="476"/>
      <c r="J95" s="475"/>
      <c r="K95" s="476"/>
      <c r="L95" s="475"/>
      <c r="M95" s="476"/>
      <c r="N95" s="475">
        <v>1</v>
      </c>
      <c r="O95" s="476"/>
      <c r="P95" s="475"/>
      <c r="Q95" s="476"/>
      <c r="R95" s="475">
        <v>1</v>
      </c>
      <c r="S95" s="476">
        <v>2</v>
      </c>
      <c r="T95" s="475">
        <v>1</v>
      </c>
      <c r="U95" s="476">
        <v>1</v>
      </c>
      <c r="V95" s="475">
        <v>1</v>
      </c>
      <c r="W95" s="476">
        <v>1</v>
      </c>
      <c r="X95" s="475">
        <v>1</v>
      </c>
      <c r="Y95" s="476">
        <v>1</v>
      </c>
      <c r="Z95" s="475">
        <v>3</v>
      </c>
      <c r="AA95" s="476">
        <v>2</v>
      </c>
      <c r="AB95" s="475">
        <v>2</v>
      </c>
      <c r="AC95" s="476">
        <v>3</v>
      </c>
      <c r="AD95" s="475">
        <v>1</v>
      </c>
      <c r="AE95" s="476">
        <v>2</v>
      </c>
      <c r="AF95" s="475">
        <v>2</v>
      </c>
      <c r="AG95" s="476">
        <v>3</v>
      </c>
      <c r="AH95" s="475">
        <v>3</v>
      </c>
      <c r="AI95" s="476">
        <v>3</v>
      </c>
      <c r="AJ95" s="475">
        <v>2</v>
      </c>
      <c r="AK95" s="476">
        <v>2</v>
      </c>
      <c r="AL95" s="475">
        <v>3</v>
      </c>
      <c r="AM95" s="477">
        <v>4</v>
      </c>
      <c r="AN95" s="478"/>
      <c r="AO95" s="479">
        <v>45</v>
      </c>
      <c r="AP95" s="478">
        <v>45</v>
      </c>
      <c r="AQ95" s="480">
        <v>45</v>
      </c>
      <c r="AR95" s="424">
        <v>0</v>
      </c>
      <c r="AS95" s="424">
        <v>0</v>
      </c>
      <c r="AT95" s="424">
        <v>0</v>
      </c>
      <c r="AU95" s="481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0.5" x14ac:dyDescent="0.25">
      <c r="A96" s="482" t="s">
        <v>33</v>
      </c>
      <c r="B96" s="392" t="s">
        <v>145</v>
      </c>
      <c r="C96" s="139">
        <f>SUM(D96:E96)</f>
        <v>0</v>
      </c>
      <c r="D96" s="425"/>
      <c r="E96" s="474">
        <f>SUM(K96+M96+O96+Q96+S96+U96+W96+Y96+AA96+AC96+AE96+AG96+AI96+AK96+AM96)</f>
        <v>0</v>
      </c>
      <c r="F96" s="404"/>
      <c r="G96" s="426"/>
      <c r="H96" s="404"/>
      <c r="I96" s="426"/>
      <c r="J96" s="404"/>
      <c r="K96" s="412"/>
      <c r="L96" s="404"/>
      <c r="M96" s="412"/>
      <c r="N96" s="404"/>
      <c r="O96" s="412"/>
      <c r="P96" s="404"/>
      <c r="Q96" s="412"/>
      <c r="R96" s="404"/>
      <c r="S96" s="412"/>
      <c r="T96" s="404"/>
      <c r="U96" s="412"/>
      <c r="V96" s="404"/>
      <c r="W96" s="412"/>
      <c r="X96" s="404"/>
      <c r="Y96" s="412"/>
      <c r="Z96" s="404"/>
      <c r="AA96" s="412"/>
      <c r="AB96" s="404"/>
      <c r="AC96" s="18"/>
      <c r="AD96" s="404"/>
      <c r="AE96" s="412"/>
      <c r="AF96" s="404"/>
      <c r="AG96" s="412"/>
      <c r="AH96" s="404"/>
      <c r="AI96" s="412"/>
      <c r="AJ96" s="404"/>
      <c r="AK96" s="412"/>
      <c r="AL96" s="404"/>
      <c r="AM96" s="98"/>
      <c r="AN96" s="142"/>
      <c r="AO96" s="102"/>
      <c r="AP96" s="142"/>
      <c r="AQ96" s="143"/>
      <c r="AR96" s="101"/>
      <c r="AS96" s="101"/>
      <c r="AT96" s="101"/>
      <c r="AU96" s="20"/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0.5" x14ac:dyDescent="0.25">
      <c r="A97" s="144"/>
      <c r="B97" s="111" t="s">
        <v>146</v>
      </c>
      <c r="C97" s="145">
        <f t="shared" ref="C97:C103" si="42">SUM(D97+E97)</f>
        <v>0</v>
      </c>
      <c r="D97" s="146">
        <f>SUM(F97+H97+J97+L97+N97+P97+R97+T97+V97+X97+Z97+AB97+AD97+AF97+AH97+AJ97+AL97)</f>
        <v>0</v>
      </c>
      <c r="E97" s="147">
        <f>SUM(G97+I97+K97+M97+O97+Q97+S97+U97+W97+Y97+AA97+AC97+AE97+AG97+AI97+AK97+AM97)</f>
        <v>0</v>
      </c>
      <c r="F97" s="15"/>
      <c r="G97" s="28"/>
      <c r="H97" s="15"/>
      <c r="I97" s="28"/>
      <c r="J97" s="15"/>
      <c r="K97" s="28"/>
      <c r="L97" s="15"/>
      <c r="M97" s="28"/>
      <c r="N97" s="15"/>
      <c r="O97" s="28"/>
      <c r="P97" s="15"/>
      <c r="Q97" s="25"/>
      <c r="R97" s="15"/>
      <c r="S97" s="25"/>
      <c r="T97" s="15"/>
      <c r="U97" s="25"/>
      <c r="V97" s="15"/>
      <c r="W97" s="25"/>
      <c r="X97" s="15"/>
      <c r="Y97" s="25"/>
      <c r="Z97" s="15"/>
      <c r="AA97" s="25"/>
      <c r="AB97" s="15"/>
      <c r="AC97" s="25"/>
      <c r="AD97" s="15"/>
      <c r="AE97" s="25"/>
      <c r="AF97" s="15"/>
      <c r="AG97" s="25"/>
      <c r="AH97" s="15"/>
      <c r="AI97" s="25"/>
      <c r="AJ97" s="15"/>
      <c r="AK97" s="25"/>
      <c r="AL97" s="148"/>
      <c r="AM97" s="112"/>
      <c r="AN97" s="149"/>
      <c r="AO97" s="112"/>
      <c r="AP97" s="149"/>
      <c r="AQ97" s="24"/>
      <c r="AR97" s="16"/>
      <c r="AS97" s="16"/>
      <c r="AT97" s="16"/>
      <c r="AU97" s="28"/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0.5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0.5" x14ac:dyDescent="0.25">
      <c r="A99" s="94" t="s">
        <v>34</v>
      </c>
      <c r="B99" s="162"/>
      <c r="C99" s="163">
        <f t="shared" si="42"/>
        <v>0</v>
      </c>
      <c r="D99" s="164">
        <f t="shared" ref="D99:E103" si="43">SUM(F99+H99+J99+L99+N99+P99+R99+T99+V99+X99+Z99+AB99+AD99+AF99+AH99+AJ99+AL99)</f>
        <v>0</v>
      </c>
      <c r="E99" s="165">
        <f t="shared" si="43"/>
        <v>0</v>
      </c>
      <c r="F99" s="99"/>
      <c r="G99" s="20"/>
      <c r="H99" s="99"/>
      <c r="I99" s="20"/>
      <c r="J99" s="99"/>
      <c r="K99" s="100"/>
      <c r="L99" s="99"/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/>
      <c r="AP99" s="142"/>
      <c r="AQ99" s="143"/>
      <c r="AR99" s="101"/>
      <c r="AS99" s="101"/>
      <c r="AT99" s="101"/>
      <c r="AU99" s="20"/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0.5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0.5" x14ac:dyDescent="0.25">
      <c r="A101" s="169" t="s">
        <v>149</v>
      </c>
      <c r="B101" s="170"/>
      <c r="C101" s="171">
        <f t="shared" si="42"/>
        <v>0</v>
      </c>
      <c r="D101" s="172">
        <f t="shared" si="43"/>
        <v>0</v>
      </c>
      <c r="E101" s="147">
        <f t="shared" si="43"/>
        <v>0</v>
      </c>
      <c r="F101" s="15"/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/>
      <c r="AO101" s="112"/>
      <c r="AP101" s="149"/>
      <c r="AQ101" s="24"/>
      <c r="AR101" s="16"/>
      <c r="AS101" s="16"/>
      <c r="AT101" s="16"/>
      <c r="AU101" s="28"/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0.5" x14ac:dyDescent="0.25">
      <c r="A102" s="97" t="s">
        <v>150</v>
      </c>
      <c r="B102" s="167"/>
      <c r="C102" s="168">
        <f t="shared" si="42"/>
        <v>0</v>
      </c>
      <c r="D102" s="146">
        <f t="shared" si="43"/>
        <v>0</v>
      </c>
      <c r="E102" s="147">
        <f t="shared" si="43"/>
        <v>0</v>
      </c>
      <c r="F102" s="15"/>
      <c r="G102" s="28"/>
      <c r="H102" s="15"/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/>
      <c r="AO102" s="112"/>
      <c r="AP102" s="149"/>
      <c r="AQ102" s="24"/>
      <c r="AR102" s="16"/>
      <c r="AS102" s="16"/>
      <c r="AT102" s="16"/>
      <c r="AU102" s="28"/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0.5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x14ac:dyDescent="0.25">
      <c r="A104" s="1291" t="s">
        <v>4</v>
      </c>
      <c r="B104" s="1292"/>
      <c r="C104" s="179">
        <f t="shared" ref="C104:AU104" si="44">SUM(C95:C103)</f>
        <v>45</v>
      </c>
      <c r="D104" s="180">
        <f t="shared" si="44"/>
        <v>21</v>
      </c>
      <c r="E104" s="154">
        <f t="shared" si="44"/>
        <v>24</v>
      </c>
      <c r="F104" s="181">
        <f t="shared" si="44"/>
        <v>0</v>
      </c>
      <c r="G104" s="182">
        <f t="shared" si="44"/>
        <v>0</v>
      </c>
      <c r="H104" s="181">
        <f t="shared" si="44"/>
        <v>0</v>
      </c>
      <c r="I104" s="182">
        <f t="shared" si="44"/>
        <v>0</v>
      </c>
      <c r="J104" s="483">
        <f t="shared" si="44"/>
        <v>0</v>
      </c>
      <c r="K104" s="484">
        <f t="shared" si="44"/>
        <v>0</v>
      </c>
      <c r="L104" s="483">
        <f t="shared" si="44"/>
        <v>0</v>
      </c>
      <c r="M104" s="484">
        <f t="shared" si="44"/>
        <v>0</v>
      </c>
      <c r="N104" s="483">
        <f t="shared" si="44"/>
        <v>1</v>
      </c>
      <c r="O104" s="484">
        <f t="shared" si="44"/>
        <v>0</v>
      </c>
      <c r="P104" s="483">
        <f t="shared" si="44"/>
        <v>0</v>
      </c>
      <c r="Q104" s="484">
        <f t="shared" si="44"/>
        <v>0</v>
      </c>
      <c r="R104" s="483">
        <f t="shared" si="44"/>
        <v>1</v>
      </c>
      <c r="S104" s="484">
        <f t="shared" si="44"/>
        <v>2</v>
      </c>
      <c r="T104" s="483">
        <f t="shared" si="44"/>
        <v>1</v>
      </c>
      <c r="U104" s="484">
        <f t="shared" si="44"/>
        <v>1</v>
      </c>
      <c r="V104" s="483">
        <f t="shared" si="44"/>
        <v>1</v>
      </c>
      <c r="W104" s="484">
        <f t="shared" si="44"/>
        <v>1</v>
      </c>
      <c r="X104" s="483">
        <f t="shared" si="44"/>
        <v>1</v>
      </c>
      <c r="Y104" s="484">
        <f t="shared" si="44"/>
        <v>1</v>
      </c>
      <c r="Z104" s="483">
        <f t="shared" si="44"/>
        <v>3</v>
      </c>
      <c r="AA104" s="484">
        <f t="shared" si="44"/>
        <v>2</v>
      </c>
      <c r="AB104" s="483">
        <f t="shared" si="44"/>
        <v>2</v>
      </c>
      <c r="AC104" s="484">
        <f t="shared" si="44"/>
        <v>3</v>
      </c>
      <c r="AD104" s="483">
        <f t="shared" si="44"/>
        <v>1</v>
      </c>
      <c r="AE104" s="484">
        <f t="shared" si="44"/>
        <v>2</v>
      </c>
      <c r="AF104" s="483">
        <f t="shared" si="44"/>
        <v>2</v>
      </c>
      <c r="AG104" s="484">
        <f t="shared" si="44"/>
        <v>3</v>
      </c>
      <c r="AH104" s="483">
        <f t="shared" si="44"/>
        <v>3</v>
      </c>
      <c r="AI104" s="484">
        <f t="shared" si="44"/>
        <v>3</v>
      </c>
      <c r="AJ104" s="483">
        <f t="shared" si="44"/>
        <v>2</v>
      </c>
      <c r="AK104" s="484">
        <f t="shared" si="44"/>
        <v>2</v>
      </c>
      <c r="AL104" s="485">
        <f t="shared" si="44"/>
        <v>3</v>
      </c>
      <c r="AM104" s="486">
        <f t="shared" si="44"/>
        <v>4</v>
      </c>
      <c r="AN104" s="487">
        <f t="shared" si="44"/>
        <v>0</v>
      </c>
      <c r="AO104" s="188">
        <f t="shared" si="44"/>
        <v>45</v>
      </c>
      <c r="AP104" s="487">
        <f t="shared" si="44"/>
        <v>45</v>
      </c>
      <c r="AQ104" s="189">
        <f t="shared" si="44"/>
        <v>45</v>
      </c>
      <c r="AR104" s="190">
        <f t="shared" si="44"/>
        <v>0</v>
      </c>
      <c r="AS104" s="190">
        <f t="shared" si="44"/>
        <v>0</v>
      </c>
      <c r="AT104" s="190">
        <f t="shared" si="44"/>
        <v>0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1.25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1.25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0.5" customHeight="1" x14ac:dyDescent="0.25">
      <c r="A107" s="1308" t="s">
        <v>154</v>
      </c>
      <c r="B107" s="1291" t="s">
        <v>4</v>
      </c>
      <c r="C107" s="1299"/>
      <c r="D107" s="1292"/>
      <c r="E107" s="1291" t="s">
        <v>5</v>
      </c>
      <c r="F107" s="1299"/>
      <c r="G107" s="1299"/>
      <c r="H107" s="1299"/>
      <c r="I107" s="1299"/>
      <c r="J107" s="1299"/>
      <c r="K107" s="1299"/>
      <c r="L107" s="1299"/>
      <c r="M107" s="1299"/>
      <c r="N107" s="1299"/>
      <c r="O107" s="1299"/>
      <c r="P107" s="1300"/>
      <c r="Q107" s="1301" t="s">
        <v>155</v>
      </c>
      <c r="R107" s="1290" t="s">
        <v>156</v>
      </c>
      <c r="S107" s="1290" t="s">
        <v>157</v>
      </c>
      <c r="T107" s="1276" t="s">
        <v>7</v>
      </c>
      <c r="U107" s="1307" t="s">
        <v>8</v>
      </c>
      <c r="V107" s="1290" t="s">
        <v>9</v>
      </c>
      <c r="W107" s="1290" t="s">
        <v>10</v>
      </c>
    </row>
    <row r="108" spans="1:96" s="5" customFormat="1" ht="21" x14ac:dyDescent="0.25">
      <c r="A108" s="1125"/>
      <c r="B108" s="434" t="s">
        <v>75</v>
      </c>
      <c r="C108" s="488" t="s">
        <v>29</v>
      </c>
      <c r="D108" s="455" t="s">
        <v>30</v>
      </c>
      <c r="E108" s="434" t="s">
        <v>158</v>
      </c>
      <c r="F108" s="407" t="s">
        <v>159</v>
      </c>
      <c r="G108" s="407" t="s">
        <v>160</v>
      </c>
      <c r="H108" s="407" t="s">
        <v>161</v>
      </c>
      <c r="I108" s="407" t="s">
        <v>162</v>
      </c>
      <c r="J108" s="407" t="s">
        <v>163</v>
      </c>
      <c r="K108" s="407" t="s">
        <v>164</v>
      </c>
      <c r="L108" s="407" t="s">
        <v>165</v>
      </c>
      <c r="M108" s="407" t="s">
        <v>166</v>
      </c>
      <c r="N108" s="407" t="s">
        <v>167</v>
      </c>
      <c r="O108" s="407" t="s">
        <v>168</v>
      </c>
      <c r="P108" s="489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0.5" x14ac:dyDescent="0.25">
      <c r="A109" s="97" t="s">
        <v>170</v>
      </c>
      <c r="B109" s="405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0.5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0.5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0.5" x14ac:dyDescent="0.25">
      <c r="A112" s="490" t="s">
        <v>4</v>
      </c>
      <c r="B112" s="491">
        <f t="shared" ref="B112:W112" si="53">SUM(B109:B111)</f>
        <v>0</v>
      </c>
      <c r="C112" s="492">
        <f t="shared" si="53"/>
        <v>0</v>
      </c>
      <c r="D112" s="493">
        <f t="shared" si="53"/>
        <v>0</v>
      </c>
      <c r="E112" s="472">
        <f t="shared" si="53"/>
        <v>0</v>
      </c>
      <c r="F112" s="427">
        <f t="shared" si="53"/>
        <v>0</v>
      </c>
      <c r="G112" s="427">
        <f t="shared" si="53"/>
        <v>0</v>
      </c>
      <c r="H112" s="427">
        <f t="shared" si="53"/>
        <v>0</v>
      </c>
      <c r="I112" s="427">
        <f t="shared" si="53"/>
        <v>0</v>
      </c>
      <c r="J112" s="427">
        <f t="shared" si="53"/>
        <v>0</v>
      </c>
      <c r="K112" s="427">
        <f t="shared" si="53"/>
        <v>0</v>
      </c>
      <c r="L112" s="427">
        <f t="shared" si="53"/>
        <v>0</v>
      </c>
      <c r="M112" s="427">
        <f t="shared" si="53"/>
        <v>0</v>
      </c>
      <c r="N112" s="427">
        <f t="shared" si="53"/>
        <v>0</v>
      </c>
      <c r="O112" s="427">
        <f t="shared" si="53"/>
        <v>0</v>
      </c>
      <c r="P112" s="494">
        <f t="shared" si="53"/>
        <v>0</v>
      </c>
      <c r="Q112" s="495">
        <f t="shared" si="53"/>
        <v>0</v>
      </c>
      <c r="R112" s="496">
        <f t="shared" si="53"/>
        <v>0</v>
      </c>
      <c r="S112" s="496">
        <f t="shared" si="53"/>
        <v>0</v>
      </c>
      <c r="T112" s="496">
        <f t="shared" si="53"/>
        <v>0</v>
      </c>
      <c r="U112" s="496">
        <f t="shared" si="53"/>
        <v>0</v>
      </c>
      <c r="V112" s="496">
        <f t="shared" si="53"/>
        <v>0</v>
      </c>
      <c r="W112" s="496">
        <f t="shared" si="53"/>
        <v>0</v>
      </c>
    </row>
    <row r="113" spans="1:96" s="4" customFormat="1" ht="11.25" x14ac:dyDescent="0.25">
      <c r="A113" s="1312" t="s">
        <v>173</v>
      </c>
      <c r="B113" s="1312"/>
      <c r="C113" s="1312"/>
      <c r="D113" s="1312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1308" t="s">
        <v>154</v>
      </c>
      <c r="B114" s="1291" t="s">
        <v>4</v>
      </c>
      <c r="C114" s="1299"/>
      <c r="D114" s="1292"/>
      <c r="E114" s="1291" t="s">
        <v>5</v>
      </c>
      <c r="F114" s="1299"/>
      <c r="G114" s="1299"/>
      <c r="H114" s="1299"/>
      <c r="I114" s="1299"/>
      <c r="J114" s="1299"/>
      <c r="K114" s="1299"/>
      <c r="L114" s="1300"/>
      <c r="M114" s="1301" t="s">
        <v>174</v>
      </c>
      <c r="N114" s="1290" t="s">
        <v>155</v>
      </c>
      <c r="O114" s="1290" t="s">
        <v>137</v>
      </c>
      <c r="P114" s="1290" t="s">
        <v>175</v>
      </c>
      <c r="Q114" s="1276" t="s">
        <v>7</v>
      </c>
      <c r="R114" s="1307" t="s">
        <v>8</v>
      </c>
      <c r="S114" s="1290" t="s">
        <v>9</v>
      </c>
      <c r="T114" s="1290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42" x14ac:dyDescent="0.25">
      <c r="A115" s="1125"/>
      <c r="B115" s="434" t="s">
        <v>75</v>
      </c>
      <c r="C115" s="205" t="s">
        <v>29</v>
      </c>
      <c r="D115" s="455" t="s">
        <v>30</v>
      </c>
      <c r="E115" s="434" t="s">
        <v>176</v>
      </c>
      <c r="F115" s="407" t="s">
        <v>177</v>
      </c>
      <c r="G115" s="407" t="s">
        <v>178</v>
      </c>
      <c r="H115" s="407" t="s">
        <v>179</v>
      </c>
      <c r="I115" s="407" t="s">
        <v>180</v>
      </c>
      <c r="J115" s="407" t="s">
        <v>181</v>
      </c>
      <c r="K115" s="407" t="s">
        <v>182</v>
      </c>
      <c r="L115" s="489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x14ac:dyDescent="0.25">
      <c r="A118" s="439" t="s">
        <v>4</v>
      </c>
      <c r="B118" s="491">
        <f t="shared" ref="B118:T118" si="55">SUM(B116:B117)</f>
        <v>0</v>
      </c>
      <c r="C118" s="492">
        <f t="shared" si="55"/>
        <v>0</v>
      </c>
      <c r="D118" s="493">
        <f t="shared" si="55"/>
        <v>0</v>
      </c>
      <c r="E118" s="472">
        <f t="shared" si="55"/>
        <v>0</v>
      </c>
      <c r="F118" s="427">
        <f t="shared" si="55"/>
        <v>0</v>
      </c>
      <c r="G118" s="427">
        <f t="shared" si="55"/>
        <v>0</v>
      </c>
      <c r="H118" s="427">
        <f t="shared" si="55"/>
        <v>0</v>
      </c>
      <c r="I118" s="427">
        <f t="shared" si="55"/>
        <v>0</v>
      </c>
      <c r="J118" s="427">
        <f t="shared" si="55"/>
        <v>0</v>
      </c>
      <c r="K118" s="427">
        <f t="shared" si="55"/>
        <v>0</v>
      </c>
      <c r="L118" s="494">
        <f t="shared" si="55"/>
        <v>0</v>
      </c>
      <c r="M118" s="495">
        <f t="shared" si="55"/>
        <v>0</v>
      </c>
      <c r="N118" s="496">
        <f t="shared" si="55"/>
        <v>0</v>
      </c>
      <c r="O118" s="496">
        <f t="shared" si="55"/>
        <v>0</v>
      </c>
      <c r="P118" s="496">
        <f t="shared" si="55"/>
        <v>0</v>
      </c>
      <c r="Q118" s="496">
        <f t="shared" si="55"/>
        <v>0</v>
      </c>
      <c r="R118" s="496">
        <f t="shared" si="55"/>
        <v>0</v>
      </c>
      <c r="S118" s="496">
        <f t="shared" si="55"/>
        <v>0</v>
      </c>
      <c r="T118" s="496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1.25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1.25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0.5" customHeight="1" x14ac:dyDescent="0.25">
      <c r="A121" s="1309" t="s">
        <v>187</v>
      </c>
      <c r="B121" s="1309" t="s">
        <v>188</v>
      </c>
      <c r="C121" s="1293" t="s">
        <v>5</v>
      </c>
      <c r="D121" s="1295"/>
      <c r="E121" s="1295"/>
      <c r="F121" s="1295"/>
      <c r="G121" s="1295"/>
      <c r="H121" s="1295"/>
      <c r="I121" s="1295"/>
      <c r="J121" s="1295"/>
      <c r="K121" s="1295"/>
      <c r="L121" s="1295"/>
      <c r="M121" s="1295"/>
      <c r="N121" s="1295"/>
      <c r="O121" s="1295"/>
      <c r="P121" s="1295"/>
      <c r="Q121" s="1295"/>
      <c r="R121" s="1295"/>
      <c r="S121" s="1303"/>
      <c r="T121" s="1310" t="s">
        <v>48</v>
      </c>
      <c r="U121" s="1311"/>
      <c r="V121" s="1307" t="s">
        <v>7</v>
      </c>
      <c r="W121" s="1307" t="s">
        <v>8</v>
      </c>
      <c r="X121" s="1308" t="s">
        <v>9</v>
      </c>
      <c r="Y121" s="1308" t="s">
        <v>10</v>
      </c>
      <c r="Z121" s="1290" t="s">
        <v>189</v>
      </c>
      <c r="AA121" s="1305" t="s">
        <v>190</v>
      </c>
    </row>
    <row r="122" spans="1:96" s="5" customFormat="1" ht="10.5" x14ac:dyDescent="0.25">
      <c r="A122" s="1309"/>
      <c r="B122" s="1309"/>
      <c r="C122" s="434" t="s">
        <v>12</v>
      </c>
      <c r="D122" s="407" t="s">
        <v>13</v>
      </c>
      <c r="E122" s="497" t="s">
        <v>14</v>
      </c>
      <c r="F122" s="407" t="s">
        <v>15</v>
      </c>
      <c r="G122" s="408" t="s">
        <v>16</v>
      </c>
      <c r="H122" s="408" t="s">
        <v>17</v>
      </c>
      <c r="I122" s="408" t="s">
        <v>18</v>
      </c>
      <c r="J122" s="408" t="s">
        <v>19</v>
      </c>
      <c r="K122" s="408" t="s">
        <v>20</v>
      </c>
      <c r="L122" s="408" t="s">
        <v>21</v>
      </c>
      <c r="M122" s="408" t="s">
        <v>22</v>
      </c>
      <c r="N122" s="408" t="s">
        <v>23</v>
      </c>
      <c r="O122" s="408" t="s">
        <v>24</v>
      </c>
      <c r="P122" s="408" t="s">
        <v>25</v>
      </c>
      <c r="Q122" s="408" t="s">
        <v>26</v>
      </c>
      <c r="R122" s="408" t="s">
        <v>27</v>
      </c>
      <c r="S122" s="498" t="s">
        <v>28</v>
      </c>
      <c r="T122" s="468" t="s">
        <v>29</v>
      </c>
      <c r="U122" s="499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0.5" x14ac:dyDescent="0.25">
      <c r="A123" s="428" t="s">
        <v>191</v>
      </c>
      <c r="B123" s="406">
        <f>SUM(C123:S123)</f>
        <v>56</v>
      </c>
      <c r="C123" s="212">
        <v>2</v>
      </c>
      <c r="D123" s="213">
        <v>3</v>
      </c>
      <c r="E123" s="213">
        <v>11</v>
      </c>
      <c r="F123" s="213">
        <v>32</v>
      </c>
      <c r="G123" s="213"/>
      <c r="H123" s="213"/>
      <c r="I123" s="213">
        <v>1</v>
      </c>
      <c r="J123" s="213">
        <v>2</v>
      </c>
      <c r="K123" s="213">
        <v>1</v>
      </c>
      <c r="L123" s="213">
        <v>1</v>
      </c>
      <c r="M123" s="213">
        <v>2</v>
      </c>
      <c r="N123" s="213">
        <v>1</v>
      </c>
      <c r="O123" s="213"/>
      <c r="P123" s="213"/>
      <c r="Q123" s="213"/>
      <c r="R123" s="213"/>
      <c r="S123" s="214"/>
      <c r="T123" s="215">
        <v>20</v>
      </c>
      <c r="U123" s="216">
        <v>36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0.5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0.5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1.25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0.5" customHeight="1" x14ac:dyDescent="0.25">
      <c r="A127" s="1267" t="s">
        <v>195</v>
      </c>
      <c r="B127" s="1267" t="s">
        <v>3</v>
      </c>
      <c r="C127" s="1297" t="s">
        <v>4</v>
      </c>
      <c r="D127" s="1298"/>
      <c r="E127" s="1290"/>
      <c r="F127" s="1293" t="s">
        <v>135</v>
      </c>
      <c r="G127" s="1295"/>
      <c r="H127" s="1295"/>
      <c r="I127" s="1295"/>
      <c r="J127" s="1295"/>
      <c r="K127" s="1295"/>
      <c r="L127" s="1295"/>
      <c r="M127" s="1295"/>
      <c r="N127" s="1295"/>
      <c r="O127" s="1295"/>
      <c r="P127" s="1295"/>
      <c r="Q127" s="1295"/>
      <c r="R127" s="1295"/>
      <c r="S127" s="1295"/>
      <c r="T127" s="1295"/>
      <c r="U127" s="1295"/>
      <c r="V127" s="1295"/>
      <c r="W127" s="1295"/>
      <c r="X127" s="1295"/>
      <c r="Y127" s="1295"/>
      <c r="Z127" s="1295"/>
      <c r="AA127" s="1295"/>
      <c r="AB127" s="1295"/>
      <c r="AC127" s="1295"/>
      <c r="AD127" s="1295"/>
      <c r="AE127" s="1295"/>
      <c r="AF127" s="1295"/>
      <c r="AG127" s="1295"/>
      <c r="AH127" s="1295"/>
      <c r="AI127" s="1295"/>
      <c r="AJ127" s="1295"/>
      <c r="AK127" s="1295"/>
      <c r="AL127" s="1295"/>
      <c r="AM127" s="1303"/>
      <c r="AN127" s="1306" t="s">
        <v>7</v>
      </c>
      <c r="AO127" s="1270" t="s">
        <v>8</v>
      </c>
      <c r="AP127" s="1304" t="s">
        <v>9</v>
      </c>
      <c r="AQ127" s="1304" t="s">
        <v>10</v>
      </c>
      <c r="AR127" s="1304" t="s">
        <v>189</v>
      </c>
      <c r="AS127" s="1305" t="s">
        <v>190</v>
      </c>
    </row>
    <row r="128" spans="1:96" s="5" customFormat="1" ht="10.5" x14ac:dyDescent="0.25">
      <c r="A128" s="1082"/>
      <c r="B128" s="1082"/>
      <c r="C128" s="1139"/>
      <c r="D128" s="1140"/>
      <c r="E128" s="1135"/>
      <c r="F128" s="1291" t="s">
        <v>12</v>
      </c>
      <c r="G128" s="1292"/>
      <c r="H128" s="1291" t="s">
        <v>13</v>
      </c>
      <c r="I128" s="1292"/>
      <c r="J128" s="1291" t="s">
        <v>141</v>
      </c>
      <c r="K128" s="1292"/>
      <c r="L128" s="1291" t="s">
        <v>15</v>
      </c>
      <c r="M128" s="1299"/>
      <c r="N128" s="1291" t="s">
        <v>16</v>
      </c>
      <c r="O128" s="1292"/>
      <c r="P128" s="1293" t="s">
        <v>17</v>
      </c>
      <c r="Q128" s="1294"/>
      <c r="R128" s="1293" t="s">
        <v>18</v>
      </c>
      <c r="S128" s="1294"/>
      <c r="T128" s="1293" t="s">
        <v>19</v>
      </c>
      <c r="U128" s="1294"/>
      <c r="V128" s="1293" t="s">
        <v>20</v>
      </c>
      <c r="W128" s="1294"/>
      <c r="X128" s="1293" t="s">
        <v>21</v>
      </c>
      <c r="Y128" s="1294"/>
      <c r="Z128" s="1293" t="s">
        <v>22</v>
      </c>
      <c r="AA128" s="1294"/>
      <c r="AB128" s="1293" t="s">
        <v>23</v>
      </c>
      <c r="AC128" s="1294"/>
      <c r="AD128" s="1293" t="s">
        <v>24</v>
      </c>
      <c r="AE128" s="1294"/>
      <c r="AF128" s="1293" t="s">
        <v>25</v>
      </c>
      <c r="AG128" s="1294"/>
      <c r="AH128" s="1293" t="s">
        <v>26</v>
      </c>
      <c r="AI128" s="1294"/>
      <c r="AJ128" s="1293" t="s">
        <v>27</v>
      </c>
      <c r="AK128" s="1294"/>
      <c r="AL128" s="1293" t="s">
        <v>28</v>
      </c>
      <c r="AM128" s="1303"/>
      <c r="AN128" s="1306"/>
      <c r="AO128" s="1270"/>
      <c r="AP128" s="1164"/>
      <c r="AQ128" s="1164"/>
      <c r="AR128" s="1164"/>
      <c r="AS128" s="1167"/>
    </row>
    <row r="129" spans="1:95" s="5" customFormat="1" ht="10.5" x14ac:dyDescent="0.25">
      <c r="A129" s="1083"/>
      <c r="B129" s="1083"/>
      <c r="C129" s="433" t="s">
        <v>142</v>
      </c>
      <c r="D129" s="497" t="s">
        <v>29</v>
      </c>
      <c r="E129" s="500" t="s">
        <v>30</v>
      </c>
      <c r="F129" s="434" t="s">
        <v>29</v>
      </c>
      <c r="G129" s="500" t="s">
        <v>30</v>
      </c>
      <c r="H129" s="434" t="s">
        <v>29</v>
      </c>
      <c r="I129" s="500" t="s">
        <v>30</v>
      </c>
      <c r="J129" s="434" t="s">
        <v>29</v>
      </c>
      <c r="K129" s="500" t="s">
        <v>30</v>
      </c>
      <c r="L129" s="497" t="s">
        <v>29</v>
      </c>
      <c r="M129" s="501" t="s">
        <v>30</v>
      </c>
      <c r="N129" s="434" t="s">
        <v>29</v>
      </c>
      <c r="O129" s="455" t="s">
        <v>30</v>
      </c>
      <c r="P129" s="434" t="s">
        <v>29</v>
      </c>
      <c r="Q129" s="455" t="s">
        <v>30</v>
      </c>
      <c r="R129" s="497" t="s">
        <v>29</v>
      </c>
      <c r="S129" s="455" t="s">
        <v>30</v>
      </c>
      <c r="T129" s="497" t="s">
        <v>29</v>
      </c>
      <c r="U129" s="455" t="s">
        <v>30</v>
      </c>
      <c r="V129" s="434" t="s">
        <v>29</v>
      </c>
      <c r="W129" s="455" t="s">
        <v>30</v>
      </c>
      <c r="X129" s="497" t="s">
        <v>29</v>
      </c>
      <c r="Y129" s="455" t="s">
        <v>30</v>
      </c>
      <c r="Z129" s="497" t="s">
        <v>29</v>
      </c>
      <c r="AA129" s="455" t="s">
        <v>30</v>
      </c>
      <c r="AB129" s="497" t="s">
        <v>29</v>
      </c>
      <c r="AC129" s="455" t="s">
        <v>30</v>
      </c>
      <c r="AD129" s="497" t="s">
        <v>29</v>
      </c>
      <c r="AE129" s="455" t="s">
        <v>30</v>
      </c>
      <c r="AF129" s="497" t="s">
        <v>29</v>
      </c>
      <c r="AG129" s="455" t="s">
        <v>30</v>
      </c>
      <c r="AH129" s="497" t="s">
        <v>29</v>
      </c>
      <c r="AI129" s="455" t="s">
        <v>30</v>
      </c>
      <c r="AJ129" s="497" t="s">
        <v>29</v>
      </c>
      <c r="AK129" s="455" t="s">
        <v>30</v>
      </c>
      <c r="AL129" s="497" t="s">
        <v>29</v>
      </c>
      <c r="AM129" s="489" t="s">
        <v>30</v>
      </c>
      <c r="AN129" s="1306"/>
      <c r="AO129" s="1270"/>
      <c r="AP129" s="1165"/>
      <c r="AQ129" s="1165"/>
      <c r="AR129" s="1165"/>
      <c r="AS129" s="1168"/>
    </row>
    <row r="130" spans="1:95" s="5" customFormat="1" ht="10.5" x14ac:dyDescent="0.25">
      <c r="A130" s="1296" t="s">
        <v>196</v>
      </c>
      <c r="B130" s="388" t="s">
        <v>31</v>
      </c>
      <c r="C130" s="389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429">
        <f t="shared" ref="E130:E139" si="65">SUM(G130+I130+K130+M130+O130+Q130+S130+U130+W130+Y130+AA130+AC130+AE130+AG130+AI130+AK130+AM130)</f>
        <v>0</v>
      </c>
      <c r="F130" s="390"/>
      <c r="G130" s="430"/>
      <c r="H130" s="390"/>
      <c r="I130" s="430"/>
      <c r="J130" s="390"/>
      <c r="K130" s="430"/>
      <c r="L130" s="431"/>
      <c r="M130" s="502"/>
      <c r="N130" s="240"/>
      <c r="O130" s="241"/>
      <c r="P130" s="240"/>
      <c r="Q130" s="241"/>
      <c r="R130" s="431"/>
      <c r="S130" s="241"/>
      <c r="T130" s="431"/>
      <c r="U130" s="241"/>
      <c r="V130" s="240"/>
      <c r="W130" s="430"/>
      <c r="X130" s="431"/>
      <c r="Y130" s="430"/>
      <c r="Z130" s="431"/>
      <c r="AA130" s="241"/>
      <c r="AB130" s="431"/>
      <c r="AC130" s="241"/>
      <c r="AD130" s="431"/>
      <c r="AE130" s="241"/>
      <c r="AF130" s="431"/>
      <c r="AG130" s="241"/>
      <c r="AH130" s="431"/>
      <c r="AI130" s="241"/>
      <c r="AJ130" s="431"/>
      <c r="AK130" s="241"/>
      <c r="AL130" s="431"/>
      <c r="AM130" s="502"/>
      <c r="AN130" s="503"/>
      <c r="AO130" s="430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0.5" x14ac:dyDescent="0.25">
      <c r="A131" s="1106"/>
      <c r="B131" s="111" t="s">
        <v>197</v>
      </c>
      <c r="C131" s="243">
        <f t="shared" si="63"/>
        <v>0</v>
      </c>
      <c r="D131" s="244">
        <f t="shared" si="64"/>
        <v>0</v>
      </c>
      <c r="E131" s="245">
        <f t="shared" si="65"/>
        <v>0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/>
      <c r="P131" s="212"/>
      <c r="Q131" s="248"/>
      <c r="R131" s="246"/>
      <c r="S131" s="248"/>
      <c r="T131" s="246"/>
      <c r="U131" s="248"/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/>
      <c r="AO131" s="219"/>
      <c r="AP131" s="213"/>
      <c r="AQ131" s="213"/>
      <c r="AR131" s="213"/>
      <c r="AS131" s="248"/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0.5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0.5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0.5" x14ac:dyDescent="0.25">
      <c r="A134" s="1106"/>
      <c r="B134" s="111" t="s">
        <v>199</v>
      </c>
      <c r="C134" s="243">
        <f t="shared" si="63"/>
        <v>10</v>
      </c>
      <c r="D134" s="244">
        <f t="shared" si="64"/>
        <v>6</v>
      </c>
      <c r="E134" s="245">
        <f t="shared" si="65"/>
        <v>4</v>
      </c>
      <c r="F134" s="212"/>
      <c r="G134" s="219"/>
      <c r="H134" s="212"/>
      <c r="I134" s="219"/>
      <c r="J134" s="212">
        <v>1</v>
      </c>
      <c r="K134" s="219"/>
      <c r="L134" s="246">
        <v>1</v>
      </c>
      <c r="M134" s="247"/>
      <c r="N134" s="212"/>
      <c r="O134" s="248"/>
      <c r="P134" s="212">
        <v>2</v>
      </c>
      <c r="Q134" s="248">
        <v>1</v>
      </c>
      <c r="R134" s="246">
        <v>1</v>
      </c>
      <c r="S134" s="248"/>
      <c r="T134" s="246"/>
      <c r="U134" s="248">
        <v>1</v>
      </c>
      <c r="V134" s="212"/>
      <c r="W134" s="219"/>
      <c r="X134" s="246"/>
      <c r="Y134" s="219"/>
      <c r="Z134" s="246"/>
      <c r="AA134" s="248"/>
      <c r="AB134" s="246">
        <v>1</v>
      </c>
      <c r="AC134" s="248">
        <v>1</v>
      </c>
      <c r="AD134" s="246"/>
      <c r="AE134" s="248"/>
      <c r="AF134" s="246"/>
      <c r="AG134" s="248"/>
      <c r="AH134" s="246"/>
      <c r="AI134" s="248"/>
      <c r="AJ134" s="246"/>
      <c r="AK134" s="248"/>
      <c r="AL134" s="246"/>
      <c r="AM134" s="247">
        <v>1</v>
      </c>
      <c r="AN134" s="222">
        <v>0</v>
      </c>
      <c r="AO134" s="219">
        <v>0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0.5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0.5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0.5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0.5" x14ac:dyDescent="0.25">
      <c r="A140" s="1107"/>
      <c r="B140" s="260" t="s">
        <v>4</v>
      </c>
      <c r="C140" s="261">
        <f t="shared" si="63"/>
        <v>10</v>
      </c>
      <c r="D140" s="262">
        <f t="shared" ref="D140:AS140" si="79">SUM(D130:D139)</f>
        <v>6</v>
      </c>
      <c r="E140" s="263">
        <f t="shared" si="79"/>
        <v>4</v>
      </c>
      <c r="F140" s="179">
        <f t="shared" si="79"/>
        <v>0</v>
      </c>
      <c r="G140" s="264">
        <f t="shared" si="79"/>
        <v>0</v>
      </c>
      <c r="H140" s="179">
        <f t="shared" si="79"/>
        <v>0</v>
      </c>
      <c r="I140" s="264">
        <f t="shared" si="79"/>
        <v>0</v>
      </c>
      <c r="J140" s="179">
        <f t="shared" si="79"/>
        <v>1</v>
      </c>
      <c r="K140" s="264">
        <f t="shared" si="79"/>
        <v>0</v>
      </c>
      <c r="L140" s="180">
        <f t="shared" si="79"/>
        <v>1</v>
      </c>
      <c r="M140" s="265">
        <f t="shared" si="79"/>
        <v>0</v>
      </c>
      <c r="N140" s="179">
        <f t="shared" si="79"/>
        <v>0</v>
      </c>
      <c r="O140" s="266">
        <f t="shared" si="79"/>
        <v>0</v>
      </c>
      <c r="P140" s="179">
        <f t="shared" si="79"/>
        <v>2</v>
      </c>
      <c r="Q140" s="266">
        <f t="shared" si="79"/>
        <v>1</v>
      </c>
      <c r="R140" s="267">
        <f t="shared" si="79"/>
        <v>1</v>
      </c>
      <c r="S140" s="266">
        <f t="shared" si="79"/>
        <v>0</v>
      </c>
      <c r="T140" s="179">
        <f t="shared" si="79"/>
        <v>0</v>
      </c>
      <c r="U140" s="264">
        <f t="shared" si="79"/>
        <v>1</v>
      </c>
      <c r="V140" s="268">
        <f t="shared" si="79"/>
        <v>0</v>
      </c>
      <c r="W140" s="266">
        <f t="shared" si="79"/>
        <v>0</v>
      </c>
      <c r="X140" s="180">
        <f t="shared" si="79"/>
        <v>0</v>
      </c>
      <c r="Y140" s="264">
        <f t="shared" si="79"/>
        <v>0</v>
      </c>
      <c r="Z140" s="268">
        <f t="shared" si="79"/>
        <v>0</v>
      </c>
      <c r="AA140" s="264">
        <f t="shared" si="79"/>
        <v>0</v>
      </c>
      <c r="AB140" s="268">
        <f t="shared" si="79"/>
        <v>1</v>
      </c>
      <c r="AC140" s="264">
        <f t="shared" si="79"/>
        <v>1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0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0</v>
      </c>
      <c r="AL140" s="268">
        <f t="shared" si="79"/>
        <v>0</v>
      </c>
      <c r="AM140" s="267">
        <f t="shared" si="79"/>
        <v>1</v>
      </c>
      <c r="AN140" s="269">
        <f t="shared" si="79"/>
        <v>0</v>
      </c>
      <c r="AO140" s="264">
        <f t="shared" ref="AO140" si="80">SUM(AO130:AO139)</f>
        <v>0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0.5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0.5" x14ac:dyDescent="0.25">
      <c r="A142" s="1106"/>
      <c r="B142" s="111" t="s">
        <v>197</v>
      </c>
      <c r="C142" s="243">
        <f t="shared" si="63"/>
        <v>0</v>
      </c>
      <c r="D142" s="244">
        <f t="shared" si="81"/>
        <v>0</v>
      </c>
      <c r="E142" s="245">
        <f t="shared" si="82"/>
        <v>0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/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/>
      <c r="AO142" s="219"/>
      <c r="AP142" s="213"/>
      <c r="AQ142" s="213"/>
      <c r="AR142" s="213"/>
      <c r="AS142" s="248"/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0.5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0.5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0.5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0.5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0.5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0.5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0.5" x14ac:dyDescent="0.25">
      <c r="A151" s="1107"/>
      <c r="B151" s="260" t="s">
        <v>4</v>
      </c>
      <c r="C151" s="261">
        <f t="shared" si="63"/>
        <v>0</v>
      </c>
      <c r="D151" s="262">
        <f t="shared" ref="D151:AS151" si="96">SUM(D141:D150)</f>
        <v>0</v>
      </c>
      <c r="E151" s="263">
        <f t="shared" si="96"/>
        <v>0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0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1.25" x14ac:dyDescent="0.25">
      <c r="A152" s="281" t="s">
        <v>205</v>
      </c>
    </row>
    <row r="153" spans="1:95" ht="15" customHeight="1" x14ac:dyDescent="0.25">
      <c r="A153" s="1267" t="s">
        <v>206</v>
      </c>
      <c r="B153" s="1267" t="s">
        <v>3</v>
      </c>
      <c r="C153" s="1297" t="s">
        <v>4</v>
      </c>
      <c r="D153" s="1298"/>
      <c r="E153" s="1290"/>
      <c r="F153" s="1291" t="s">
        <v>135</v>
      </c>
      <c r="G153" s="1299"/>
      <c r="H153" s="1299"/>
      <c r="I153" s="1299"/>
      <c r="J153" s="1299"/>
      <c r="K153" s="1299"/>
      <c r="L153" s="1299"/>
      <c r="M153" s="1299"/>
      <c r="N153" s="1299"/>
      <c r="O153" s="1299"/>
      <c r="P153" s="1299"/>
      <c r="Q153" s="1299"/>
      <c r="R153" s="1299"/>
      <c r="S153" s="1299"/>
      <c r="T153" s="1299"/>
      <c r="U153" s="1299"/>
      <c r="V153" s="1299"/>
      <c r="W153" s="1299"/>
      <c r="X153" s="1299"/>
      <c r="Y153" s="1299"/>
      <c r="Z153" s="1299"/>
      <c r="AA153" s="1299"/>
      <c r="AB153" s="1299"/>
      <c r="AC153" s="1299"/>
      <c r="AD153" s="1299"/>
      <c r="AE153" s="1299"/>
      <c r="AF153" s="1299"/>
      <c r="AG153" s="1300"/>
      <c r="AH153" s="1302" t="s">
        <v>9</v>
      </c>
      <c r="AI153" s="1290" t="s">
        <v>10</v>
      </c>
    </row>
    <row r="154" spans="1:95" x14ac:dyDescent="0.25">
      <c r="A154" s="1082"/>
      <c r="B154" s="1082"/>
      <c r="C154" s="1139"/>
      <c r="D154" s="1140"/>
      <c r="E154" s="1135"/>
      <c r="F154" s="1291" t="s">
        <v>15</v>
      </c>
      <c r="G154" s="1292"/>
      <c r="H154" s="1291" t="s">
        <v>16</v>
      </c>
      <c r="I154" s="1292"/>
      <c r="J154" s="1293" t="s">
        <v>17</v>
      </c>
      <c r="K154" s="1294"/>
      <c r="L154" s="1293" t="s">
        <v>18</v>
      </c>
      <c r="M154" s="1294"/>
      <c r="N154" s="1293" t="s">
        <v>19</v>
      </c>
      <c r="O154" s="1294"/>
      <c r="P154" s="1293" t="s">
        <v>20</v>
      </c>
      <c r="Q154" s="1294"/>
      <c r="R154" s="1293" t="s">
        <v>21</v>
      </c>
      <c r="S154" s="1294"/>
      <c r="T154" s="1293" t="s">
        <v>22</v>
      </c>
      <c r="U154" s="1294"/>
      <c r="V154" s="1293" t="s">
        <v>23</v>
      </c>
      <c r="W154" s="1294"/>
      <c r="X154" s="1293" t="s">
        <v>24</v>
      </c>
      <c r="Y154" s="1294"/>
      <c r="Z154" s="1293" t="s">
        <v>25</v>
      </c>
      <c r="AA154" s="1294"/>
      <c r="AB154" s="1293" t="s">
        <v>26</v>
      </c>
      <c r="AC154" s="1294"/>
      <c r="AD154" s="1293" t="s">
        <v>27</v>
      </c>
      <c r="AE154" s="1294"/>
      <c r="AF154" s="1293" t="s">
        <v>28</v>
      </c>
      <c r="AG154" s="1303"/>
      <c r="AH154" s="1157"/>
      <c r="AI154" s="1134"/>
    </row>
    <row r="155" spans="1:95" x14ac:dyDescent="0.25">
      <c r="A155" s="1083"/>
      <c r="B155" s="1083"/>
      <c r="C155" s="433" t="s">
        <v>142</v>
      </c>
      <c r="D155" s="497" t="s">
        <v>29</v>
      </c>
      <c r="E155" s="500" t="s">
        <v>30</v>
      </c>
      <c r="F155" s="434" t="s">
        <v>29</v>
      </c>
      <c r="G155" s="500" t="s">
        <v>30</v>
      </c>
      <c r="H155" s="434" t="s">
        <v>29</v>
      </c>
      <c r="I155" s="500" t="s">
        <v>30</v>
      </c>
      <c r="J155" s="434" t="s">
        <v>29</v>
      </c>
      <c r="K155" s="500" t="s">
        <v>30</v>
      </c>
      <c r="L155" s="434" t="s">
        <v>29</v>
      </c>
      <c r="M155" s="500" t="s">
        <v>30</v>
      </c>
      <c r="N155" s="434" t="s">
        <v>29</v>
      </c>
      <c r="O155" s="500" t="s">
        <v>30</v>
      </c>
      <c r="P155" s="434" t="s">
        <v>29</v>
      </c>
      <c r="Q155" s="500" t="s">
        <v>30</v>
      </c>
      <c r="R155" s="434" t="s">
        <v>29</v>
      </c>
      <c r="S155" s="500" t="s">
        <v>30</v>
      </c>
      <c r="T155" s="434" t="s">
        <v>29</v>
      </c>
      <c r="U155" s="500" t="s">
        <v>30</v>
      </c>
      <c r="V155" s="434" t="s">
        <v>29</v>
      </c>
      <c r="W155" s="500" t="s">
        <v>30</v>
      </c>
      <c r="X155" s="434" t="s">
        <v>29</v>
      </c>
      <c r="Y155" s="500" t="s">
        <v>30</v>
      </c>
      <c r="Z155" s="434" t="s">
        <v>29</v>
      </c>
      <c r="AA155" s="500" t="s">
        <v>30</v>
      </c>
      <c r="AB155" s="434" t="s">
        <v>29</v>
      </c>
      <c r="AC155" s="500" t="s">
        <v>30</v>
      </c>
      <c r="AD155" s="434" t="s">
        <v>29</v>
      </c>
      <c r="AE155" s="500" t="s">
        <v>30</v>
      </c>
      <c r="AF155" s="434" t="s">
        <v>29</v>
      </c>
      <c r="AG155" s="504" t="s">
        <v>30</v>
      </c>
      <c r="AH155" s="1158"/>
      <c r="AI155" s="1135"/>
    </row>
    <row r="156" spans="1:95" x14ac:dyDescent="0.25">
      <c r="A156" s="1296" t="s">
        <v>207</v>
      </c>
      <c r="B156" s="392" t="s">
        <v>31</v>
      </c>
      <c r="C156" s="505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429">
        <f t="shared" si="99"/>
        <v>0</v>
      </c>
      <c r="F156" s="75"/>
      <c r="G156" s="18"/>
      <c r="H156" s="75"/>
      <c r="I156" s="18"/>
      <c r="J156" s="75"/>
      <c r="K156" s="18"/>
      <c r="L156" s="75"/>
      <c r="M156" s="18"/>
      <c r="N156" s="75"/>
      <c r="O156" s="18"/>
      <c r="P156" s="75"/>
      <c r="Q156" s="18"/>
      <c r="R156" s="75"/>
      <c r="S156" s="18"/>
      <c r="T156" s="75"/>
      <c r="U156" s="18"/>
      <c r="V156" s="75"/>
      <c r="W156" s="18"/>
      <c r="X156" s="75"/>
      <c r="Y156" s="18"/>
      <c r="Z156" s="75"/>
      <c r="AA156" s="18"/>
      <c r="AB156" s="75"/>
      <c r="AC156" s="18"/>
      <c r="AD156" s="75"/>
      <c r="AE156" s="18"/>
      <c r="AF156" s="75"/>
      <c r="AG156" s="98"/>
      <c r="AH156" s="506"/>
      <c r="AI156" s="412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x14ac:dyDescent="0.25">
      <c r="A157" s="1106"/>
      <c r="B157" s="287" t="s">
        <v>32</v>
      </c>
      <c r="C157" s="507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x14ac:dyDescent="0.25">
      <c r="A158" s="1106"/>
      <c r="B158" s="289" t="s">
        <v>34</v>
      </c>
      <c r="C158" s="507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x14ac:dyDescent="0.25">
      <c r="A159" s="1107"/>
      <c r="B159" s="151" t="s">
        <v>208</v>
      </c>
      <c r="C159" s="508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x14ac:dyDescent="0.25">
      <c r="A160" s="1296" t="s">
        <v>209</v>
      </c>
      <c r="B160" s="392" t="s">
        <v>31</v>
      </c>
      <c r="C160" s="505">
        <f t="shared" si="98"/>
        <v>0</v>
      </c>
      <c r="D160" s="238">
        <f t="shared" si="99"/>
        <v>0</v>
      </c>
      <c r="E160" s="429">
        <f t="shared" si="99"/>
        <v>0</v>
      </c>
      <c r="F160" s="75"/>
      <c r="G160" s="18"/>
      <c r="H160" s="75"/>
      <c r="I160" s="18"/>
      <c r="J160" s="75"/>
      <c r="K160" s="18"/>
      <c r="L160" s="75"/>
      <c r="M160" s="18"/>
      <c r="N160" s="75"/>
      <c r="O160" s="18"/>
      <c r="P160" s="75"/>
      <c r="Q160" s="18"/>
      <c r="R160" s="75"/>
      <c r="S160" s="18"/>
      <c r="T160" s="75"/>
      <c r="U160" s="18"/>
      <c r="V160" s="75"/>
      <c r="W160" s="18"/>
      <c r="X160" s="75"/>
      <c r="Y160" s="18"/>
      <c r="Z160" s="75"/>
      <c r="AA160" s="18"/>
      <c r="AB160" s="75"/>
      <c r="AC160" s="18"/>
      <c r="AD160" s="75"/>
      <c r="AE160" s="18"/>
      <c r="AF160" s="75"/>
      <c r="AG160" s="98"/>
      <c r="AH160" s="506"/>
      <c r="AI160" s="412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x14ac:dyDescent="0.25">
      <c r="A161" s="1106"/>
      <c r="B161" s="287" t="s">
        <v>32</v>
      </c>
      <c r="C161" s="507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x14ac:dyDescent="0.25">
      <c r="A162" s="1106"/>
      <c r="B162" s="289" t="s">
        <v>34</v>
      </c>
      <c r="C162" s="507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x14ac:dyDescent="0.25">
      <c r="A163" s="1107"/>
      <c r="B163" s="151" t="s">
        <v>208</v>
      </c>
      <c r="C163" s="508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1.25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0.5" customHeight="1" x14ac:dyDescent="0.25">
      <c r="A165" s="1267" t="s">
        <v>38</v>
      </c>
      <c r="B165" s="1297" t="s">
        <v>4</v>
      </c>
      <c r="C165" s="1298"/>
      <c r="D165" s="1290"/>
      <c r="E165" s="1291" t="s">
        <v>135</v>
      </c>
      <c r="F165" s="1299"/>
      <c r="G165" s="1299"/>
      <c r="H165" s="1299"/>
      <c r="I165" s="1299"/>
      <c r="J165" s="1299"/>
      <c r="K165" s="1299"/>
      <c r="L165" s="1299"/>
      <c r="M165" s="1299"/>
      <c r="N165" s="1299"/>
      <c r="O165" s="1299"/>
      <c r="P165" s="1299"/>
      <c r="Q165" s="1299"/>
      <c r="R165" s="1299"/>
      <c r="S165" s="1299"/>
      <c r="T165" s="1299"/>
      <c r="U165" s="1299"/>
      <c r="V165" s="1299"/>
      <c r="W165" s="1299"/>
      <c r="X165" s="1299"/>
      <c r="Y165" s="1299"/>
      <c r="Z165" s="1299"/>
      <c r="AA165" s="1299"/>
      <c r="AB165" s="1299"/>
      <c r="AC165" s="1299"/>
      <c r="AD165" s="1299"/>
      <c r="AE165" s="1299"/>
      <c r="AF165" s="1300"/>
      <c r="AG165" s="1301" t="s">
        <v>211</v>
      </c>
      <c r="AH165" s="1289" t="s">
        <v>9</v>
      </c>
      <c r="AI165" s="1290" t="s">
        <v>10</v>
      </c>
    </row>
    <row r="166" spans="1:90" s="5" customFormat="1" ht="10.5" x14ac:dyDescent="0.25">
      <c r="A166" s="1082"/>
      <c r="B166" s="1139"/>
      <c r="C166" s="1140"/>
      <c r="D166" s="1135"/>
      <c r="E166" s="1291" t="s">
        <v>15</v>
      </c>
      <c r="F166" s="1292"/>
      <c r="G166" s="1291" t="s">
        <v>16</v>
      </c>
      <c r="H166" s="1292"/>
      <c r="I166" s="1293" t="s">
        <v>17</v>
      </c>
      <c r="J166" s="1294"/>
      <c r="K166" s="1293" t="s">
        <v>18</v>
      </c>
      <c r="L166" s="1294"/>
      <c r="M166" s="1293" t="s">
        <v>19</v>
      </c>
      <c r="N166" s="1294"/>
      <c r="O166" s="1293" t="s">
        <v>20</v>
      </c>
      <c r="P166" s="1294"/>
      <c r="Q166" s="1293" t="s">
        <v>21</v>
      </c>
      <c r="R166" s="1294"/>
      <c r="S166" s="1293" t="s">
        <v>22</v>
      </c>
      <c r="T166" s="1294"/>
      <c r="U166" s="1293" t="s">
        <v>23</v>
      </c>
      <c r="V166" s="1294"/>
      <c r="W166" s="1293" t="s">
        <v>24</v>
      </c>
      <c r="X166" s="1294"/>
      <c r="Y166" s="1293" t="s">
        <v>25</v>
      </c>
      <c r="Z166" s="1294"/>
      <c r="AA166" s="1293" t="s">
        <v>26</v>
      </c>
      <c r="AB166" s="1294"/>
      <c r="AC166" s="1293" t="s">
        <v>27</v>
      </c>
      <c r="AD166" s="1294"/>
      <c r="AE166" s="1293" t="s">
        <v>28</v>
      </c>
      <c r="AF166" s="1295"/>
      <c r="AG166" s="1144"/>
      <c r="AH166" s="1131"/>
      <c r="AI166" s="1134"/>
    </row>
    <row r="167" spans="1:90" s="5" customFormat="1" ht="10.5" x14ac:dyDescent="0.25">
      <c r="A167" s="1083"/>
      <c r="B167" s="433" t="s">
        <v>142</v>
      </c>
      <c r="C167" s="407" t="s">
        <v>29</v>
      </c>
      <c r="D167" s="500" t="s">
        <v>30</v>
      </c>
      <c r="E167" s="434" t="s">
        <v>29</v>
      </c>
      <c r="F167" s="500" t="s">
        <v>30</v>
      </c>
      <c r="G167" s="434" t="s">
        <v>29</v>
      </c>
      <c r="H167" s="500" t="s">
        <v>30</v>
      </c>
      <c r="I167" s="434" t="s">
        <v>29</v>
      </c>
      <c r="J167" s="500" t="s">
        <v>30</v>
      </c>
      <c r="K167" s="434" t="s">
        <v>29</v>
      </c>
      <c r="L167" s="500" t="s">
        <v>30</v>
      </c>
      <c r="M167" s="434" t="s">
        <v>29</v>
      </c>
      <c r="N167" s="500" t="s">
        <v>30</v>
      </c>
      <c r="O167" s="434" t="s">
        <v>29</v>
      </c>
      <c r="P167" s="500" t="s">
        <v>30</v>
      </c>
      <c r="Q167" s="434" t="s">
        <v>29</v>
      </c>
      <c r="R167" s="500" t="s">
        <v>30</v>
      </c>
      <c r="S167" s="434" t="s">
        <v>29</v>
      </c>
      <c r="T167" s="500" t="s">
        <v>30</v>
      </c>
      <c r="U167" s="434" t="s">
        <v>29</v>
      </c>
      <c r="V167" s="500" t="s">
        <v>30</v>
      </c>
      <c r="W167" s="434" t="s">
        <v>29</v>
      </c>
      <c r="X167" s="500" t="s">
        <v>30</v>
      </c>
      <c r="Y167" s="434" t="s">
        <v>29</v>
      </c>
      <c r="Z167" s="500" t="s">
        <v>30</v>
      </c>
      <c r="AA167" s="434" t="s">
        <v>29</v>
      </c>
      <c r="AB167" s="500" t="s">
        <v>30</v>
      </c>
      <c r="AC167" s="434" t="s">
        <v>29</v>
      </c>
      <c r="AD167" s="500" t="s">
        <v>30</v>
      </c>
      <c r="AE167" s="434" t="s">
        <v>29</v>
      </c>
      <c r="AF167" s="488" t="s">
        <v>30</v>
      </c>
      <c r="AG167" s="1145"/>
      <c r="AH167" s="1132"/>
      <c r="AI167" s="1135"/>
    </row>
    <row r="168" spans="1:90" s="5" customFormat="1" ht="10.5" x14ac:dyDescent="0.25">
      <c r="A168" s="293" t="s">
        <v>191</v>
      </c>
      <c r="B168" s="237">
        <f>SUM(C168:D168)</f>
        <v>0</v>
      </c>
      <c r="C168" s="238">
        <f t="shared" ref="C168:D170" si="105">+E168+G168+I168+K168+M168+O168+Q168+S168+U168+W168+Y168+AA168+AC168+AE168</f>
        <v>0</v>
      </c>
      <c r="D168" s="429">
        <f t="shared" si="105"/>
        <v>0</v>
      </c>
      <c r="E168" s="75"/>
      <c r="F168" s="18"/>
      <c r="G168" s="75"/>
      <c r="H168" s="18"/>
      <c r="I168" s="75"/>
      <c r="J168" s="18"/>
      <c r="K168" s="75"/>
      <c r="L168" s="18"/>
      <c r="M168" s="75"/>
      <c r="N168" s="18"/>
      <c r="O168" s="75"/>
      <c r="P168" s="18"/>
      <c r="Q168" s="75"/>
      <c r="R168" s="18"/>
      <c r="S168" s="75"/>
      <c r="T168" s="18"/>
      <c r="U168" s="75"/>
      <c r="V168" s="18"/>
      <c r="W168" s="75"/>
      <c r="X168" s="18"/>
      <c r="Y168" s="75"/>
      <c r="Z168" s="18"/>
      <c r="AA168" s="75"/>
      <c r="AB168" s="18"/>
      <c r="AC168" s="75"/>
      <c r="AD168" s="18"/>
      <c r="AE168" s="75"/>
      <c r="AF168" s="509"/>
      <c r="AG168" s="510"/>
      <c r="AH168" s="75"/>
      <c r="AI168" s="412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0.5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0.5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0.5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1.25" x14ac:dyDescent="0.25">
      <c r="A172" s="281" t="s">
        <v>214</v>
      </c>
    </row>
    <row r="173" spans="1:90" s="5" customFormat="1" ht="10.5" customHeight="1" x14ac:dyDescent="0.25">
      <c r="A173" s="1276" t="s">
        <v>215</v>
      </c>
      <c r="B173" s="1276" t="s">
        <v>188</v>
      </c>
      <c r="C173" s="1279" t="s">
        <v>216</v>
      </c>
      <c r="D173" s="1280"/>
      <c r="E173" s="1276" t="s">
        <v>217</v>
      </c>
      <c r="F173" s="1279" t="s">
        <v>5</v>
      </c>
      <c r="G173" s="1280"/>
      <c r="H173" s="1280"/>
      <c r="I173" s="1280"/>
      <c r="J173" s="1280"/>
      <c r="K173" s="1280"/>
      <c r="L173" s="1280"/>
      <c r="M173" s="1280"/>
      <c r="N173" s="1280"/>
      <c r="O173" s="1280"/>
      <c r="P173" s="1280"/>
      <c r="Q173" s="1280"/>
      <c r="R173" s="1280"/>
      <c r="S173" s="1280"/>
      <c r="T173" s="1281"/>
    </row>
    <row r="174" spans="1:90" s="5" customFormat="1" ht="21" x14ac:dyDescent="0.25">
      <c r="A174" s="1096"/>
      <c r="B174" s="1096"/>
      <c r="C174" s="435" t="s">
        <v>191</v>
      </c>
      <c r="D174" s="511" t="s">
        <v>218</v>
      </c>
      <c r="E174" s="1096"/>
      <c r="F174" s="435" t="s">
        <v>219</v>
      </c>
      <c r="G174" s="512" t="s">
        <v>220</v>
      </c>
      <c r="H174" s="512" t="s">
        <v>221</v>
      </c>
      <c r="I174" s="512" t="s">
        <v>222</v>
      </c>
      <c r="J174" s="512" t="s">
        <v>223</v>
      </c>
      <c r="K174" s="512" t="s">
        <v>224</v>
      </c>
      <c r="L174" s="512" t="s">
        <v>225</v>
      </c>
      <c r="M174" s="512" t="s">
        <v>226</v>
      </c>
      <c r="N174" s="512" t="s">
        <v>227</v>
      </c>
      <c r="O174" s="512" t="s">
        <v>228</v>
      </c>
      <c r="P174" s="512" t="s">
        <v>229</v>
      </c>
      <c r="Q174" s="512" t="s">
        <v>230</v>
      </c>
      <c r="R174" s="512" t="s">
        <v>231</v>
      </c>
      <c r="S174" s="512" t="s">
        <v>232</v>
      </c>
      <c r="T174" s="511" t="s">
        <v>233</v>
      </c>
    </row>
    <row r="175" spans="1:90" s="5" customFormat="1" ht="10.5" x14ac:dyDescent="0.25">
      <c r="A175" s="293" t="s">
        <v>32</v>
      </c>
      <c r="B175" s="392">
        <f>SUM(C175:D175)</f>
        <v>0</v>
      </c>
      <c r="C175" s="99"/>
      <c r="D175" s="143"/>
      <c r="E175" s="392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0.5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0.5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0.5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1.25" x14ac:dyDescent="0.25">
      <c r="A179" s="281" t="s">
        <v>235</v>
      </c>
    </row>
    <row r="180" spans="1:20" s="5" customFormat="1" ht="10.5" x14ac:dyDescent="0.25">
      <c r="A180" s="1267" t="s">
        <v>236</v>
      </c>
      <c r="B180" s="1268" t="s">
        <v>237</v>
      </c>
      <c r="C180" s="1269"/>
      <c r="D180" s="1270"/>
      <c r="E180" s="1268" t="s">
        <v>238</v>
      </c>
      <c r="F180" s="1269"/>
      <c r="G180" s="1270"/>
    </row>
    <row r="181" spans="1:20" s="5" customFormat="1" ht="10.5" x14ac:dyDescent="0.25">
      <c r="A181" s="1083"/>
      <c r="B181" s="436" t="s">
        <v>142</v>
      </c>
      <c r="C181" s="435" t="s">
        <v>29</v>
      </c>
      <c r="D181" s="511" t="s">
        <v>30</v>
      </c>
      <c r="E181" s="436" t="s">
        <v>142</v>
      </c>
      <c r="F181" s="435" t="s">
        <v>29</v>
      </c>
      <c r="G181" s="511" t="s">
        <v>30</v>
      </c>
    </row>
    <row r="182" spans="1:20" s="5" customFormat="1" ht="10.5" x14ac:dyDescent="0.25">
      <c r="A182" s="293" t="s">
        <v>239</v>
      </c>
      <c r="B182" s="394">
        <f>SUM(C182:D182)</f>
        <v>0</v>
      </c>
      <c r="C182" s="320"/>
      <c r="D182" s="513"/>
      <c r="E182" s="394">
        <f>SUM(F182:G182)</f>
        <v>0</v>
      </c>
      <c r="F182" s="320"/>
      <c r="G182" s="513"/>
    </row>
    <row r="183" spans="1:20" s="5" customFormat="1" ht="10.5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1.25" x14ac:dyDescent="0.25">
      <c r="A184" s="325" t="s">
        <v>241</v>
      </c>
    </row>
    <row r="185" spans="1:20" ht="15" customHeight="1" x14ac:dyDescent="0.25">
      <c r="A185" s="1271" t="s">
        <v>242</v>
      </c>
      <c r="B185" s="1272" t="s">
        <v>188</v>
      </c>
      <c r="C185" s="1273" t="s">
        <v>243</v>
      </c>
      <c r="D185" s="1274"/>
      <c r="E185" s="1275"/>
      <c r="F185" s="1276" t="s">
        <v>217</v>
      </c>
      <c r="G185" s="1277" t="s">
        <v>5</v>
      </c>
      <c r="H185" s="1278"/>
      <c r="I185" s="1278"/>
      <c r="J185" s="1278"/>
      <c r="K185" s="1278"/>
      <c r="L185" s="1271"/>
    </row>
    <row r="186" spans="1:20" ht="21" x14ac:dyDescent="0.25">
      <c r="A186" s="1109"/>
      <c r="B186" s="1111"/>
      <c r="C186" s="437" t="s">
        <v>244</v>
      </c>
      <c r="D186" s="514" t="s">
        <v>192</v>
      </c>
      <c r="E186" s="515" t="s">
        <v>245</v>
      </c>
      <c r="F186" s="1096"/>
      <c r="G186" s="516" t="s">
        <v>246</v>
      </c>
      <c r="H186" s="517" t="s">
        <v>247</v>
      </c>
      <c r="I186" s="517" t="s">
        <v>248</v>
      </c>
      <c r="J186" s="517" t="s">
        <v>249</v>
      </c>
      <c r="K186" s="517" t="s">
        <v>250</v>
      </c>
      <c r="L186" s="518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392">
        <f>SUM(G187:L187)</f>
        <v>0</v>
      </c>
      <c r="G187" s="75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1.25" x14ac:dyDescent="0.25">
      <c r="A190" s="1248" t="s">
        <v>255</v>
      </c>
      <c r="B190" s="1248"/>
      <c r="C190" s="1248"/>
    </row>
    <row r="191" spans="1:20" ht="15" customHeight="1" x14ac:dyDescent="0.25">
      <c r="A191" s="1282" t="s">
        <v>256</v>
      </c>
      <c r="B191" s="1283"/>
      <c r="C191" s="1284" t="s">
        <v>257</v>
      </c>
      <c r="D191" s="1285" t="s">
        <v>258</v>
      </c>
      <c r="E191" s="1286"/>
      <c r="F191" s="1286"/>
      <c r="G191" s="1286"/>
      <c r="H191" s="1286"/>
      <c r="I191" s="1286"/>
      <c r="J191" s="1287"/>
      <c r="K191" s="1288" t="s">
        <v>259</v>
      </c>
      <c r="L191" s="1288"/>
      <c r="M191" s="1288"/>
      <c r="N191" s="1251"/>
    </row>
    <row r="192" spans="1:20" ht="21" x14ac:dyDescent="0.25">
      <c r="A192" s="1122"/>
      <c r="B192" s="1123"/>
      <c r="C192" s="1125"/>
      <c r="D192" s="519" t="s">
        <v>244</v>
      </c>
      <c r="E192" s="514" t="s">
        <v>260</v>
      </c>
      <c r="F192" s="514" t="s">
        <v>261</v>
      </c>
      <c r="G192" s="520" t="s">
        <v>262</v>
      </c>
      <c r="H192" s="521" t="s">
        <v>217</v>
      </c>
      <c r="I192" s="519" t="s">
        <v>263</v>
      </c>
      <c r="J192" s="520" t="s">
        <v>264</v>
      </c>
      <c r="K192" s="519" t="s">
        <v>265</v>
      </c>
      <c r="L192" s="514" t="s">
        <v>266</v>
      </c>
      <c r="M192" s="514" t="s">
        <v>267</v>
      </c>
      <c r="N192" s="522" t="s">
        <v>268</v>
      </c>
    </row>
    <row r="193" spans="1:91" x14ac:dyDescent="0.25">
      <c r="A193" s="1266" t="s">
        <v>269</v>
      </c>
      <c r="B193" s="395" t="s">
        <v>270</v>
      </c>
      <c r="C193" s="392">
        <f>SUM(E193+G193)</f>
        <v>0</v>
      </c>
      <c r="D193" s="338"/>
      <c r="E193" s="16"/>
      <c r="F193" s="311"/>
      <c r="G193" s="24"/>
      <c r="H193" s="392">
        <f>+K193+L193+M193</f>
        <v>0</v>
      </c>
      <c r="I193" s="338"/>
      <c r="J193" s="523"/>
      <c r="K193" s="24"/>
      <c r="L193" s="16"/>
      <c r="M193" s="16"/>
      <c r="N193" s="340"/>
    </row>
    <row r="194" spans="1:9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1.25" x14ac:dyDescent="0.25">
      <c r="A197" s="325" t="s">
        <v>274</v>
      </c>
    </row>
    <row r="198" spans="1:91" s="5" customFormat="1" ht="10.5" customHeight="1" x14ac:dyDescent="0.25">
      <c r="A198" s="1260" t="s">
        <v>242</v>
      </c>
      <c r="B198" s="1260" t="s">
        <v>275</v>
      </c>
      <c r="C198" s="1261" t="s">
        <v>276</v>
      </c>
      <c r="D198" s="1262" t="s">
        <v>259</v>
      </c>
      <c r="E198" s="1263"/>
      <c r="F198" s="1262" t="s">
        <v>277</v>
      </c>
      <c r="G198" s="1264"/>
      <c r="H198" s="1264"/>
      <c r="I198" s="1264"/>
      <c r="J198" s="1264"/>
      <c r="K198" s="1264"/>
      <c r="L198" s="1264"/>
      <c r="M198" s="1264"/>
      <c r="N198" s="1264"/>
      <c r="O198" s="1264"/>
      <c r="P198" s="1264"/>
      <c r="Q198" s="1264"/>
      <c r="R198" s="1264"/>
      <c r="S198" s="1264"/>
      <c r="T198" s="1265" t="s">
        <v>263</v>
      </c>
      <c r="U198" s="1252" t="s">
        <v>278</v>
      </c>
    </row>
    <row r="199" spans="1:91" s="5" customFormat="1" ht="21" x14ac:dyDescent="0.25">
      <c r="A199" s="1260"/>
      <c r="B199" s="1260"/>
      <c r="C199" s="1099"/>
      <c r="D199" s="524" t="s">
        <v>265</v>
      </c>
      <c r="E199" s="525" t="s">
        <v>279</v>
      </c>
      <c r="F199" s="526" t="s">
        <v>280</v>
      </c>
      <c r="G199" s="527" t="s">
        <v>281</v>
      </c>
      <c r="H199" s="527" t="s">
        <v>13</v>
      </c>
      <c r="I199" s="527" t="s">
        <v>141</v>
      </c>
      <c r="J199" s="527" t="s">
        <v>15</v>
      </c>
      <c r="K199" s="527" t="s">
        <v>282</v>
      </c>
      <c r="L199" s="527" t="s">
        <v>17</v>
      </c>
      <c r="M199" s="527" t="s">
        <v>18</v>
      </c>
      <c r="N199" s="527" t="s">
        <v>19</v>
      </c>
      <c r="O199" s="527" t="s">
        <v>20</v>
      </c>
      <c r="P199" s="527" t="s">
        <v>21</v>
      </c>
      <c r="Q199" s="527" t="s">
        <v>22</v>
      </c>
      <c r="R199" s="527" t="s">
        <v>23</v>
      </c>
      <c r="S199" s="528" t="s">
        <v>24</v>
      </c>
      <c r="T199" s="1104"/>
      <c r="U199" s="1087"/>
    </row>
    <row r="200" spans="1:91" s="5" customFormat="1" x14ac:dyDescent="0.25">
      <c r="A200" s="350" t="s">
        <v>283</v>
      </c>
      <c r="B200" s="15"/>
      <c r="C200" s="396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1.25" x14ac:dyDescent="0.25">
      <c r="A203" s="1243" t="s">
        <v>286</v>
      </c>
      <c r="B203" s="1243"/>
      <c r="C203" s="1243"/>
      <c r="D203" s="1243"/>
      <c r="E203" s="1243"/>
      <c r="F203" s="1243"/>
      <c r="G203" s="1243"/>
      <c r="H203" s="1243"/>
      <c r="I203" s="1243"/>
      <c r="J203" s="1243"/>
      <c r="CK203" s="5"/>
      <c r="CL203" s="5"/>
      <c r="CM203" s="5"/>
    </row>
    <row r="204" spans="1:91" ht="15" customHeight="1" x14ac:dyDescent="0.25">
      <c r="A204" s="1253" t="s">
        <v>287</v>
      </c>
      <c r="B204" s="1253" t="s">
        <v>288</v>
      </c>
      <c r="C204" s="1254" t="s">
        <v>259</v>
      </c>
      <c r="D204" s="1255"/>
      <c r="E204" s="1256" t="s">
        <v>277</v>
      </c>
      <c r="F204" s="1256"/>
      <c r="G204" s="1256"/>
      <c r="H204" s="1256"/>
      <c r="I204" s="1256"/>
      <c r="J204" s="1257"/>
      <c r="K204" s="1258" t="s">
        <v>263</v>
      </c>
      <c r="L204" s="1259" t="s">
        <v>278</v>
      </c>
      <c r="CK204" s="5"/>
      <c r="CL204" s="5"/>
      <c r="CM204" s="5"/>
    </row>
    <row r="205" spans="1:91" ht="21" x14ac:dyDescent="0.25">
      <c r="A205" s="1253"/>
      <c r="B205" s="1253"/>
      <c r="C205" s="524" t="s">
        <v>265</v>
      </c>
      <c r="D205" s="525" t="s">
        <v>279</v>
      </c>
      <c r="E205" s="529" t="s">
        <v>280</v>
      </c>
      <c r="F205" s="512" t="s">
        <v>281</v>
      </c>
      <c r="G205" s="512" t="s">
        <v>13</v>
      </c>
      <c r="H205" s="512" t="s">
        <v>141</v>
      </c>
      <c r="I205" s="512" t="s">
        <v>15</v>
      </c>
      <c r="J205" s="530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397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1.25" x14ac:dyDescent="0.25">
      <c r="A208" s="1243" t="s">
        <v>292</v>
      </c>
      <c r="B208" s="1243"/>
      <c r="C208" s="1243"/>
      <c r="D208" s="1243"/>
      <c r="E208" s="1243"/>
      <c r="F208" s="1243"/>
      <c r="G208" s="1243"/>
    </row>
    <row r="209" spans="1:7" x14ac:dyDescent="0.25">
      <c r="A209" s="1244" t="s">
        <v>293</v>
      </c>
      <c r="B209" s="1244" t="s">
        <v>188</v>
      </c>
      <c r="C209" s="1245" t="s">
        <v>277</v>
      </c>
      <c r="D209" s="1246"/>
      <c r="E209" s="1246"/>
      <c r="F209" s="1246"/>
      <c r="G209" s="1247"/>
    </row>
    <row r="210" spans="1:7" x14ac:dyDescent="0.25">
      <c r="A210" s="1076"/>
      <c r="B210" s="1076"/>
      <c r="C210" s="532" t="s">
        <v>12</v>
      </c>
      <c r="D210" s="533" t="s">
        <v>13</v>
      </c>
      <c r="E210" s="407" t="s">
        <v>141</v>
      </c>
      <c r="F210" s="407" t="s">
        <v>15</v>
      </c>
      <c r="G210" s="534" t="s">
        <v>16</v>
      </c>
    </row>
    <row r="211" spans="1:7" x14ac:dyDescent="0.25">
      <c r="A211" s="535" t="s">
        <v>294</v>
      </c>
      <c r="B211" s="536">
        <f>SUM(C211:G211)</f>
        <v>0</v>
      </c>
      <c r="C211" s="537"/>
      <c r="D211" s="538"/>
      <c r="E211" s="538"/>
      <c r="F211" s="539"/>
      <c r="G211" s="540"/>
    </row>
    <row r="212" spans="1:7" s="4" customFormat="1" ht="11.25" x14ac:dyDescent="0.25">
      <c r="A212" s="1248" t="s">
        <v>295</v>
      </c>
      <c r="B212" s="1248"/>
      <c r="C212" s="1248"/>
      <c r="D212" s="1248"/>
    </row>
    <row r="213" spans="1:7" x14ac:dyDescent="0.25">
      <c r="A213" s="1249" t="s">
        <v>296</v>
      </c>
      <c r="B213" s="1245" t="s">
        <v>297</v>
      </c>
      <c r="C213" s="1246"/>
      <c r="D213" s="1247"/>
    </row>
    <row r="214" spans="1:7" ht="15" customHeight="1" x14ac:dyDescent="0.25">
      <c r="A214" s="1082"/>
      <c r="B214" s="541" t="s">
        <v>298</v>
      </c>
      <c r="C214" s="1250" t="s">
        <v>299</v>
      </c>
      <c r="D214" s="1251"/>
    </row>
    <row r="215" spans="1:7" x14ac:dyDescent="0.25">
      <c r="A215" s="1083"/>
      <c r="B215" s="542" t="s">
        <v>300</v>
      </c>
      <c r="C215" s="532" t="s">
        <v>301</v>
      </c>
      <c r="D215" s="543" t="s">
        <v>302</v>
      </c>
    </row>
    <row r="216" spans="1:7" x14ac:dyDescent="0.25">
      <c r="A216" s="544" t="s">
        <v>303</v>
      </c>
      <c r="B216" s="545"/>
      <c r="C216" s="546"/>
      <c r="D216" s="547"/>
    </row>
    <row r="236" spans="1:2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137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00000000-0002-0000-0100-000000000000}">
      <formula1>0</formula1>
      <formula2>9.99999999999999E+41</formula2>
    </dataValidation>
    <dataValidation type="whole" allowBlank="1" showInputMessage="1" showErrorMessage="1" sqref="D96" xr:uid="{00000000-0002-0000-0100-000001000000}">
      <formula1>0</formula1>
      <formula2>9.99999999999999E+33</formula2>
    </dataValidation>
    <dataValidation type="whole" allowBlank="1" showInputMessage="1" showErrorMessage="1" sqref="C19:E23" xr:uid="{00000000-0002-0000-0100-000002000000}">
      <formula1>0</formula1>
      <formula2>9.99999999999999E+37</formula2>
    </dataValidation>
    <dataValidation allowBlank="1" prompt="Valor no Permitido" sqref="CC28:CD29 CA27:CB29 CC27 CK27:CM27 CE27:CJ29" xr:uid="{00000000-0002-0000-0100-000003000000}"/>
    <dataValidation type="whole" operator="greaterThanOrEqual" allowBlank="1" showInputMessage="1" showErrorMessage="1" errorTitle="Error" error="Favor Ingrese sólo Números." sqref="C28:Y29 C35:Y89" xr:uid="{00000000-0002-0000-0100-000004000000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00000000-0002-0000-0100-000005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S236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",[3]NOMBRE!B2, " (",[3]NOMBRE!C2,[3]NOMBRE!D2,[3]NOMBRE!E2,[3]NOMBRE!F2,[3]NOMBRE!G2,")")</f>
        <v>COMUNA: LINARES (07401)</v>
      </c>
    </row>
    <row r="3" spans="1:94" x14ac:dyDescent="0.1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94" x14ac:dyDescent="0.15">
      <c r="A4" s="1" t="str">
        <f>CONCATENATE("MES: ",[3]NOMBRE!B6, " (",[3]NOMBRE!C6,[3]NOMBRE!D6,")")</f>
        <v>MES: FEBRERO (02)</v>
      </c>
    </row>
    <row r="5" spans="1:94" x14ac:dyDescent="0.25">
      <c r="A5" s="3" t="str">
        <f>CONCATENATE("AÑO: ",[3]NOMBRE!B7)</f>
        <v>AÑO: 2025</v>
      </c>
    </row>
    <row r="6" spans="1:94" ht="15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1.25" customHeight="1" x14ac:dyDescent="0.25">
      <c r="A8" s="1238" t="s">
        <v>2</v>
      </c>
      <c r="B8" s="1185"/>
      <c r="C8" s="1185"/>
    </row>
    <row r="9" spans="1:94" s="5" customFormat="1" ht="10.5" customHeight="1" x14ac:dyDescent="0.25">
      <c r="A9" s="1447" t="s">
        <v>3</v>
      </c>
      <c r="B9" s="1438" t="s">
        <v>4</v>
      </c>
      <c r="C9" s="1448" t="s">
        <v>5</v>
      </c>
      <c r="D9" s="1449"/>
      <c r="E9" s="1449"/>
      <c r="F9" s="1449"/>
      <c r="G9" s="1449"/>
      <c r="H9" s="1449"/>
      <c r="I9" s="1449"/>
      <c r="J9" s="1449"/>
      <c r="K9" s="1449"/>
      <c r="L9" s="1449"/>
      <c r="M9" s="1449"/>
      <c r="N9" s="1449"/>
      <c r="O9" s="1449"/>
      <c r="P9" s="1449"/>
      <c r="Q9" s="1449"/>
      <c r="R9" s="1449"/>
      <c r="S9" s="1450"/>
      <c r="T9" s="1444" t="s">
        <v>6</v>
      </c>
      <c r="U9" s="1445"/>
      <c r="V9" s="1420" t="s">
        <v>7</v>
      </c>
      <c r="W9" s="1420" t="s">
        <v>8</v>
      </c>
      <c r="X9" s="1418" t="s">
        <v>9</v>
      </c>
      <c r="Y9" s="1421" t="s">
        <v>10</v>
      </c>
      <c r="Z9" s="1421" t="s">
        <v>11</v>
      </c>
    </row>
    <row r="10" spans="1:94" s="5" customFormat="1" ht="10.5" x14ac:dyDescent="0.25">
      <c r="A10" s="1447"/>
      <c r="B10" s="1223"/>
      <c r="C10" s="532" t="s">
        <v>12</v>
      </c>
      <c r="D10" s="548" t="s">
        <v>13</v>
      </c>
      <c r="E10" s="533" t="s">
        <v>14</v>
      </c>
      <c r="F10" s="548" t="s">
        <v>15</v>
      </c>
      <c r="G10" s="549" t="s">
        <v>16</v>
      </c>
      <c r="H10" s="549" t="s">
        <v>17</v>
      </c>
      <c r="I10" s="549" t="s">
        <v>18</v>
      </c>
      <c r="J10" s="549" t="s">
        <v>19</v>
      </c>
      <c r="K10" s="549" t="s">
        <v>20</v>
      </c>
      <c r="L10" s="549" t="s">
        <v>21</v>
      </c>
      <c r="M10" s="549" t="s">
        <v>22</v>
      </c>
      <c r="N10" s="549" t="s">
        <v>23</v>
      </c>
      <c r="O10" s="549" t="s">
        <v>24</v>
      </c>
      <c r="P10" s="549" t="s">
        <v>25</v>
      </c>
      <c r="Q10" s="549" t="s">
        <v>26</v>
      </c>
      <c r="R10" s="549" t="s">
        <v>27</v>
      </c>
      <c r="S10" s="550" t="s">
        <v>28</v>
      </c>
      <c r="T10" s="551" t="s">
        <v>29</v>
      </c>
      <c r="U10" s="552" t="s">
        <v>30</v>
      </c>
      <c r="V10" s="1177"/>
      <c r="W10" s="1177"/>
      <c r="X10" s="1135"/>
      <c r="Y10" s="1125"/>
      <c r="Z10" s="1125"/>
    </row>
    <row r="11" spans="1:94" s="5" customFormat="1" ht="10.5" x14ac:dyDescent="0.25">
      <c r="A11" s="13" t="s">
        <v>31</v>
      </c>
      <c r="B11" s="14">
        <f>SUM(C11:S11)</f>
        <v>0</v>
      </c>
      <c r="C11" s="15"/>
      <c r="D11" s="16"/>
      <c r="E11" s="384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19"/>
      <c r="U11" s="385"/>
      <c r="V11" s="20"/>
      <c r="W11" s="20"/>
      <c r="X11" s="553"/>
      <c r="Y11" s="553"/>
      <c r="Z11" s="553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0.5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1.25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0.5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1.25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0.5" x14ac:dyDescent="0.25">
      <c r="A16" s="554" t="s">
        <v>36</v>
      </c>
      <c r="B16" s="555">
        <f>SUM(C16:S16)</f>
        <v>0</v>
      </c>
      <c r="C16" s="556">
        <f t="shared" ref="C16:Z16" si="7">SUM(C11:C15)</f>
        <v>0</v>
      </c>
      <c r="D16" s="557">
        <f t="shared" si="7"/>
        <v>0</v>
      </c>
      <c r="E16" s="557">
        <f t="shared" si="7"/>
        <v>0</v>
      </c>
      <c r="F16" s="558">
        <f t="shared" si="7"/>
        <v>0</v>
      </c>
      <c r="G16" s="558">
        <f t="shared" si="7"/>
        <v>0</v>
      </c>
      <c r="H16" s="558">
        <f t="shared" si="7"/>
        <v>0</v>
      </c>
      <c r="I16" s="558">
        <f t="shared" si="7"/>
        <v>0</v>
      </c>
      <c r="J16" s="558">
        <f t="shared" si="7"/>
        <v>0</v>
      </c>
      <c r="K16" s="558">
        <f t="shared" si="7"/>
        <v>0</v>
      </c>
      <c r="L16" s="558">
        <f t="shared" si="7"/>
        <v>0</v>
      </c>
      <c r="M16" s="558">
        <f t="shared" si="7"/>
        <v>0</v>
      </c>
      <c r="N16" s="558">
        <f t="shared" si="7"/>
        <v>0</v>
      </c>
      <c r="O16" s="558">
        <f t="shared" si="7"/>
        <v>0</v>
      </c>
      <c r="P16" s="558">
        <f t="shared" si="7"/>
        <v>0</v>
      </c>
      <c r="Q16" s="558">
        <f t="shared" si="7"/>
        <v>0</v>
      </c>
      <c r="R16" s="558">
        <f t="shared" si="7"/>
        <v>0</v>
      </c>
      <c r="S16" s="559">
        <f t="shared" si="7"/>
        <v>0</v>
      </c>
      <c r="T16" s="555">
        <f t="shared" si="7"/>
        <v>0</v>
      </c>
      <c r="U16" s="560">
        <f t="shared" si="7"/>
        <v>0</v>
      </c>
      <c r="V16" s="610">
        <f t="shared" si="7"/>
        <v>0</v>
      </c>
      <c r="W16" s="610">
        <f t="shared" si="7"/>
        <v>0</v>
      </c>
      <c r="X16" s="610">
        <f t="shared" si="7"/>
        <v>0</v>
      </c>
      <c r="Y16" s="610">
        <f t="shared" si="7"/>
        <v>0</v>
      </c>
      <c r="Z16" s="610">
        <f t="shared" si="7"/>
        <v>0</v>
      </c>
    </row>
    <row r="17" spans="1:91" s="4" customFormat="1" ht="11.25" customHeight="1" x14ac:dyDescent="0.25">
      <c r="A17" s="1446" t="s">
        <v>37</v>
      </c>
      <c r="B17" s="1427"/>
      <c r="C17" s="1427"/>
      <c r="D17" s="1427"/>
      <c r="E17" s="39"/>
      <c r="F17" s="40"/>
      <c r="G17" s="40"/>
      <c r="H17" s="40"/>
      <c r="I17" s="40"/>
      <c r="J17" s="40"/>
      <c r="K17" s="40"/>
      <c r="L17" s="40"/>
    </row>
    <row r="18" spans="1:91" s="5" customFormat="1" ht="21" x14ac:dyDescent="0.25">
      <c r="A18" s="561" t="s">
        <v>38</v>
      </c>
      <c r="B18" s="562" t="s">
        <v>4</v>
      </c>
      <c r="C18" s="563" t="s">
        <v>31</v>
      </c>
      <c r="D18" s="564" t="s">
        <v>39</v>
      </c>
      <c r="E18" s="611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0.5" x14ac:dyDescent="0.25">
      <c r="A19" s="47" t="s">
        <v>41</v>
      </c>
      <c r="B19" s="48">
        <f>SUM(C19:E19)</f>
        <v>0</v>
      </c>
      <c r="C19" s="49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0.5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0.5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0.5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0.5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0.5" x14ac:dyDescent="0.25">
      <c r="A24" s="565" t="s">
        <v>4</v>
      </c>
      <c r="B24" s="566">
        <f>SUM(B19:B23)</f>
        <v>0</v>
      </c>
      <c r="C24" s="567">
        <f>SUM(C19:C23)</f>
        <v>0</v>
      </c>
      <c r="D24" s="568">
        <f t="shared" ref="D24:E24" si="9">SUM(D19:D23)</f>
        <v>0</v>
      </c>
      <c r="E24" s="612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1.25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15" customHeight="1" x14ac:dyDescent="0.25">
      <c r="A26" s="1438" t="s">
        <v>47</v>
      </c>
      <c r="B26" s="1438" t="s">
        <v>4</v>
      </c>
      <c r="C26" s="1432" t="s">
        <v>5</v>
      </c>
      <c r="D26" s="1433"/>
      <c r="E26" s="1433"/>
      <c r="F26" s="1433"/>
      <c r="G26" s="1433"/>
      <c r="H26" s="1433"/>
      <c r="I26" s="1433"/>
      <c r="J26" s="1433"/>
      <c r="K26" s="1433"/>
      <c r="L26" s="1433"/>
      <c r="M26" s="1433"/>
      <c r="N26" s="1433"/>
      <c r="O26" s="1433"/>
      <c r="P26" s="1433"/>
      <c r="Q26" s="1433"/>
      <c r="R26" s="1433"/>
      <c r="S26" s="1434"/>
      <c r="T26" s="1444" t="s">
        <v>48</v>
      </c>
      <c r="U26" s="1445"/>
      <c r="V26" s="1425" t="s">
        <v>9</v>
      </c>
      <c r="W26" s="1421" t="s">
        <v>10</v>
      </c>
      <c r="X26" s="1250" t="s">
        <v>49</v>
      </c>
      <c r="Y26" s="1415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1" x14ac:dyDescent="0.25">
      <c r="A27" s="1223"/>
      <c r="B27" s="1223"/>
      <c r="C27" s="532" t="s">
        <v>12</v>
      </c>
      <c r="D27" s="548" t="s">
        <v>13</v>
      </c>
      <c r="E27" s="533" t="s">
        <v>14</v>
      </c>
      <c r="F27" s="548" t="s">
        <v>15</v>
      </c>
      <c r="G27" s="549" t="s">
        <v>16</v>
      </c>
      <c r="H27" s="549" t="s">
        <v>17</v>
      </c>
      <c r="I27" s="549" t="s">
        <v>18</v>
      </c>
      <c r="J27" s="549" t="s">
        <v>19</v>
      </c>
      <c r="K27" s="549" t="s">
        <v>20</v>
      </c>
      <c r="L27" s="549" t="s">
        <v>21</v>
      </c>
      <c r="M27" s="549" t="s">
        <v>22</v>
      </c>
      <c r="N27" s="549" t="s">
        <v>23</v>
      </c>
      <c r="O27" s="549" t="s">
        <v>24</v>
      </c>
      <c r="P27" s="549" t="s">
        <v>25</v>
      </c>
      <c r="Q27" s="549" t="s">
        <v>26</v>
      </c>
      <c r="R27" s="549" t="s">
        <v>27</v>
      </c>
      <c r="S27" s="550" t="s">
        <v>28</v>
      </c>
      <c r="T27" s="569" t="s">
        <v>29</v>
      </c>
      <c r="U27" s="552" t="s">
        <v>30</v>
      </c>
      <c r="V27" s="1145"/>
      <c r="W27" s="1125"/>
      <c r="X27" s="570" t="s">
        <v>50</v>
      </c>
      <c r="Y27" s="613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73" t="s">
        <v>52</v>
      </c>
      <c r="B28" s="74">
        <f>SUM(C28:S28)</f>
        <v>0</v>
      </c>
      <c r="C28" s="75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75"/>
      <c r="U28" s="385"/>
      <c r="V28" s="553"/>
      <c r="W28" s="19"/>
      <c r="X28" s="75"/>
      <c r="Y28" s="553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1.25" customHeight="1" x14ac:dyDescent="0.25">
      <c r="A30" s="1437" t="s">
        <v>54</v>
      </c>
      <c r="B30" s="1437"/>
      <c r="C30" s="1437"/>
      <c r="D30" s="1437"/>
      <c r="E30" s="1437"/>
      <c r="F30" s="1437"/>
      <c r="G30" s="1437"/>
      <c r="H30" s="1437"/>
      <c r="I30" s="1437"/>
      <c r="J30" s="1437"/>
      <c r="K30" s="1437"/>
      <c r="L30" s="1437"/>
    </row>
    <row r="31" spans="1:91" s="4" customFormat="1" ht="11.25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0.5" customHeight="1" x14ac:dyDescent="0.25">
      <c r="A32" s="1402" t="s">
        <v>56</v>
      </c>
      <c r="B32" s="1438" t="s">
        <v>4</v>
      </c>
      <c r="C32" s="1439" t="s">
        <v>57</v>
      </c>
      <c r="D32" s="1440"/>
      <c r="E32" s="1440"/>
      <c r="F32" s="1440"/>
      <c r="G32" s="1440"/>
      <c r="H32" s="1440"/>
      <c r="I32" s="1440"/>
      <c r="J32" s="1440"/>
      <c r="K32" s="1440"/>
      <c r="L32" s="1440"/>
      <c r="M32" s="1440"/>
      <c r="N32" s="1440"/>
      <c r="O32" s="1440"/>
      <c r="P32" s="1440"/>
      <c r="Q32" s="1440"/>
      <c r="R32" s="1440"/>
      <c r="S32" s="1440"/>
      <c r="T32" s="1440"/>
      <c r="U32" s="1441"/>
      <c r="V32" s="1442" t="s">
        <v>58</v>
      </c>
      <c r="W32" s="1443"/>
      <c r="X32" s="1402" t="s">
        <v>59</v>
      </c>
      <c r="Y32" s="1418"/>
      <c r="Z32" s="1250" t="s">
        <v>60</v>
      </c>
      <c r="AA32" s="1406"/>
      <c r="AB32" s="1406"/>
      <c r="AC32" s="1406"/>
      <c r="AD32" s="1406"/>
      <c r="AE32" s="1406"/>
      <c r="AF32" s="1406"/>
      <c r="AG32" s="1406"/>
      <c r="AH32" s="1406"/>
      <c r="AI32" s="1415"/>
      <c r="AJ32" s="1430" t="s">
        <v>61</v>
      </c>
      <c r="AK32" s="1417"/>
      <c r="AL32" s="1418"/>
      <c r="AM32" s="1421" t="s">
        <v>62</v>
      </c>
      <c r="AN32" s="1418" t="s">
        <v>63</v>
      </c>
      <c r="AO32" s="1421" t="s">
        <v>9</v>
      </c>
      <c r="AP32" s="1418" t="s">
        <v>10</v>
      </c>
      <c r="AQ32" s="1418" t="s">
        <v>64</v>
      </c>
      <c r="AR32" s="1253" t="s">
        <v>7</v>
      </c>
      <c r="AS32" s="1253" t="s">
        <v>8</v>
      </c>
    </row>
    <row r="33" spans="1:95" s="5" customFormat="1" ht="10.5" x14ac:dyDescent="0.25">
      <c r="A33" s="1220"/>
      <c r="B33" s="1222"/>
      <c r="C33" s="1432" t="s">
        <v>5</v>
      </c>
      <c r="D33" s="1433"/>
      <c r="E33" s="1433"/>
      <c r="F33" s="1433"/>
      <c r="G33" s="1433"/>
      <c r="H33" s="1433"/>
      <c r="I33" s="1433"/>
      <c r="J33" s="1433"/>
      <c r="K33" s="1433"/>
      <c r="L33" s="1433"/>
      <c r="M33" s="1433"/>
      <c r="N33" s="1433"/>
      <c r="O33" s="1433"/>
      <c r="P33" s="1433"/>
      <c r="Q33" s="1433"/>
      <c r="R33" s="1433"/>
      <c r="S33" s="1434"/>
      <c r="T33" s="1435" t="s">
        <v>48</v>
      </c>
      <c r="U33" s="1436"/>
      <c r="V33" s="1229"/>
      <c r="W33" s="1230"/>
      <c r="X33" s="1139"/>
      <c r="Y33" s="1135"/>
      <c r="Z33" s="1245" t="s">
        <v>65</v>
      </c>
      <c r="AA33" s="1419"/>
      <c r="AB33" s="1419"/>
      <c r="AC33" s="1419"/>
      <c r="AD33" s="1410"/>
      <c r="AE33" s="1245" t="s">
        <v>66</v>
      </c>
      <c r="AF33" s="1419"/>
      <c r="AG33" s="1419"/>
      <c r="AH33" s="1419"/>
      <c r="AI33" s="1410"/>
      <c r="AJ33" s="1214"/>
      <c r="AK33" s="1215"/>
      <c r="AL33" s="1134"/>
      <c r="AM33" s="1217"/>
      <c r="AN33" s="1134"/>
      <c r="AO33" s="1217"/>
      <c r="AP33" s="1134"/>
      <c r="AQ33" s="1134"/>
      <c r="AR33" s="1253"/>
      <c r="AS33" s="1253"/>
    </row>
    <row r="34" spans="1:95" s="5" customFormat="1" ht="31.5" x14ac:dyDescent="0.25">
      <c r="A34" s="1139"/>
      <c r="B34" s="1223"/>
      <c r="C34" s="532" t="s">
        <v>12</v>
      </c>
      <c r="D34" s="548" t="s">
        <v>13</v>
      </c>
      <c r="E34" s="533" t="s">
        <v>14</v>
      </c>
      <c r="F34" s="548" t="s">
        <v>15</v>
      </c>
      <c r="G34" s="549" t="s">
        <v>16</v>
      </c>
      <c r="H34" s="549" t="s">
        <v>17</v>
      </c>
      <c r="I34" s="549" t="s">
        <v>18</v>
      </c>
      <c r="J34" s="549" t="s">
        <v>19</v>
      </c>
      <c r="K34" s="549" t="s">
        <v>20</v>
      </c>
      <c r="L34" s="549" t="s">
        <v>21</v>
      </c>
      <c r="M34" s="549" t="s">
        <v>22</v>
      </c>
      <c r="N34" s="549" t="s">
        <v>23</v>
      </c>
      <c r="O34" s="549" t="s">
        <v>24</v>
      </c>
      <c r="P34" s="549" t="s">
        <v>25</v>
      </c>
      <c r="Q34" s="549" t="s">
        <v>26</v>
      </c>
      <c r="R34" s="549" t="s">
        <v>27</v>
      </c>
      <c r="S34" s="550" t="s">
        <v>28</v>
      </c>
      <c r="T34" s="569" t="s">
        <v>29</v>
      </c>
      <c r="U34" s="614" t="s">
        <v>30</v>
      </c>
      <c r="V34" s="532" t="s">
        <v>67</v>
      </c>
      <c r="W34" s="598" t="s">
        <v>68</v>
      </c>
      <c r="X34" s="532" t="s">
        <v>69</v>
      </c>
      <c r="Y34" s="534" t="s">
        <v>70</v>
      </c>
      <c r="Z34" s="531" t="s">
        <v>4</v>
      </c>
      <c r="AA34" s="571" t="s">
        <v>71</v>
      </c>
      <c r="AB34" s="548" t="s">
        <v>72</v>
      </c>
      <c r="AC34" s="548" t="s">
        <v>73</v>
      </c>
      <c r="AD34" s="598" t="s">
        <v>74</v>
      </c>
      <c r="AE34" s="91" t="s">
        <v>75</v>
      </c>
      <c r="AF34" s="571" t="s">
        <v>71</v>
      </c>
      <c r="AG34" s="548" t="s">
        <v>72</v>
      </c>
      <c r="AH34" s="548" t="s">
        <v>73</v>
      </c>
      <c r="AI34" s="598" t="s">
        <v>74</v>
      </c>
      <c r="AJ34" s="456" t="s">
        <v>76</v>
      </c>
      <c r="AK34" s="542" t="s">
        <v>77</v>
      </c>
      <c r="AL34" s="542" t="s">
        <v>78</v>
      </c>
      <c r="AM34" s="1125"/>
      <c r="AN34" s="1135"/>
      <c r="AO34" s="1125"/>
      <c r="AP34" s="1135"/>
      <c r="AQ34" s="1135"/>
      <c r="AR34" s="1253"/>
      <c r="AS34" s="1253"/>
    </row>
    <row r="35" spans="1:95" s="5" customFormat="1" ht="10.5" x14ac:dyDescent="0.25">
      <c r="A35" s="94" t="s">
        <v>79</v>
      </c>
      <c r="B35" s="14">
        <f>SUM(C35:S35)</f>
        <v>0</v>
      </c>
      <c r="C35" s="75"/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75"/>
      <c r="U35" s="18"/>
      <c r="V35" s="75"/>
      <c r="W35" s="18"/>
      <c r="X35" s="75"/>
      <c r="Y35" s="18"/>
      <c r="Z35" s="97">
        <f t="shared" ref="Z35:Z65" si="10">SUM(AA35+AB35+AC35+AD35)</f>
        <v>0</v>
      </c>
      <c r="AA35" s="75"/>
      <c r="AB35" s="17"/>
      <c r="AC35" s="17"/>
      <c r="AD35" s="18"/>
      <c r="AE35" s="97">
        <f t="shared" ref="AE35:AE65" si="11">SUM(AF35+AG35+AH35+AI35)</f>
        <v>0</v>
      </c>
      <c r="AF35" s="75"/>
      <c r="AG35" s="17"/>
      <c r="AH35" s="17"/>
      <c r="AI35" s="98"/>
      <c r="AJ35" s="28"/>
      <c r="AK35" s="28"/>
      <c r="AL35" s="28"/>
      <c r="AM35" s="28"/>
      <c r="AN35" s="28"/>
      <c r="AO35" s="28"/>
      <c r="AP35" s="28"/>
      <c r="AQ35" s="28"/>
      <c r="AR35" s="20"/>
      <c r="AS35" s="20"/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0.5" x14ac:dyDescent="0.25">
      <c r="A36" s="97" t="s">
        <v>80</v>
      </c>
      <c r="B36" s="14">
        <f>SUM(C36:S36)</f>
        <v>4</v>
      </c>
      <c r="C36" s="15"/>
      <c r="D36" s="16"/>
      <c r="E36" s="16"/>
      <c r="F36" s="16"/>
      <c r="G36" s="16"/>
      <c r="H36" s="16"/>
      <c r="I36" s="16"/>
      <c r="J36" s="16"/>
      <c r="K36" s="16">
        <v>1</v>
      </c>
      <c r="L36" s="16"/>
      <c r="M36" s="16">
        <v>2</v>
      </c>
      <c r="N36" s="16"/>
      <c r="O36" s="16"/>
      <c r="P36" s="16"/>
      <c r="Q36" s="16"/>
      <c r="R36" s="16">
        <v>1</v>
      </c>
      <c r="S36" s="25"/>
      <c r="T36" s="99">
        <v>3</v>
      </c>
      <c r="U36" s="100">
        <v>1</v>
      </c>
      <c r="V36" s="99"/>
      <c r="W36" s="100"/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/>
      <c r="AK36" s="28"/>
      <c r="AL36" s="28">
        <v>4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0.5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0.5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0.5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0.5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2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0.5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0.5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0.5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0.5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0.5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0.5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0.5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0.5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0.5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0.5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2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0.5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0.5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0.5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0.5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0.5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0.5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0.5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2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0.5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0.5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0.5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0.5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0.5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0.5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0.5" x14ac:dyDescent="0.15">
      <c r="A67" s="105" t="s">
        <v>111</v>
      </c>
      <c r="B67" s="14">
        <f t="shared" si="25"/>
        <v>0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25"/>
      <c r="T67" s="99"/>
      <c r="U67" s="100"/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0.5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0.5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0.5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0.5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0.5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0.5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0.5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0.5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0.5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0.5" x14ac:dyDescent="0.25">
      <c r="A77" s="94" t="s">
        <v>121</v>
      </c>
      <c r="B77" s="14">
        <f t="shared" si="25"/>
        <v>0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5"/>
      <c r="T77" s="15"/>
      <c r="U77" s="25"/>
      <c r="V77" s="15"/>
      <c r="W77" s="25"/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0.5" x14ac:dyDescent="0.15">
      <c r="A78" s="113" t="s">
        <v>122</v>
      </c>
      <c r="B78" s="14">
        <f t="shared" si="25"/>
        <v>2</v>
      </c>
      <c r="C78" s="15"/>
      <c r="D78" s="16"/>
      <c r="E78" s="16"/>
      <c r="F78" s="16"/>
      <c r="G78" s="16"/>
      <c r="H78" s="16"/>
      <c r="I78" s="16"/>
      <c r="J78" s="16">
        <v>1</v>
      </c>
      <c r="K78" s="16"/>
      <c r="L78" s="16"/>
      <c r="M78" s="16">
        <v>1</v>
      </c>
      <c r="N78" s="16"/>
      <c r="O78" s="16"/>
      <c r="P78" s="16"/>
      <c r="Q78" s="16"/>
      <c r="R78" s="16"/>
      <c r="S78" s="25"/>
      <c r="T78" s="15"/>
      <c r="U78" s="25">
        <v>2</v>
      </c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/>
      <c r="AK78" s="28"/>
      <c r="AL78" s="28">
        <v>2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0.5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0.5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0.5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0.5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0.5" x14ac:dyDescent="0.15">
      <c r="A83" s="105" t="s">
        <v>127</v>
      </c>
      <c r="B83" s="14">
        <f t="shared" si="25"/>
        <v>0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5"/>
      <c r="T83" s="15"/>
      <c r="U83" s="25"/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0.5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0.5" x14ac:dyDescent="0.15">
      <c r="A85" s="105" t="s">
        <v>129</v>
      </c>
      <c r="B85" s="14">
        <f t="shared" si="25"/>
        <v>10</v>
      </c>
      <c r="C85" s="15"/>
      <c r="D85" s="16"/>
      <c r="E85" s="16"/>
      <c r="F85" s="16"/>
      <c r="G85" s="16"/>
      <c r="H85" s="16"/>
      <c r="I85" s="16"/>
      <c r="J85" s="16">
        <v>2</v>
      </c>
      <c r="K85" s="16"/>
      <c r="L85" s="16"/>
      <c r="M85" s="16">
        <v>2</v>
      </c>
      <c r="N85" s="16"/>
      <c r="O85" s="16"/>
      <c r="P85" s="16">
        <v>3</v>
      </c>
      <c r="Q85" s="16">
        <v>1</v>
      </c>
      <c r="R85" s="16">
        <v>2</v>
      </c>
      <c r="S85" s="25"/>
      <c r="T85" s="15">
        <v>3</v>
      </c>
      <c r="U85" s="25">
        <v>7</v>
      </c>
      <c r="V85" s="15"/>
      <c r="W85" s="25"/>
      <c r="X85" s="15"/>
      <c r="Y85" s="25"/>
      <c r="Z85" s="97">
        <f t="shared" si="26"/>
        <v>0</v>
      </c>
      <c r="AA85" s="15"/>
      <c r="AB85" s="16"/>
      <c r="AC85" s="16"/>
      <c r="AD85" s="25"/>
      <c r="AE85" s="97">
        <f t="shared" si="27"/>
        <v>0</v>
      </c>
      <c r="AF85" s="15"/>
      <c r="AG85" s="16"/>
      <c r="AH85" s="16"/>
      <c r="AI85" s="112"/>
      <c r="AJ85" s="28">
        <v>1</v>
      </c>
      <c r="AK85" s="28"/>
      <c r="AL85" s="28">
        <v>9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0.5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0.5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0.5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0.5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0.5" x14ac:dyDescent="0.25">
      <c r="A90" s="615" t="s">
        <v>4</v>
      </c>
      <c r="B90" s="572">
        <f t="shared" si="25"/>
        <v>16</v>
      </c>
      <c r="C90" s="573">
        <f t="shared" ref="C90:AS90" si="29">SUM(C35:C89)</f>
        <v>0</v>
      </c>
      <c r="D90" s="574">
        <f t="shared" si="29"/>
        <v>0</v>
      </c>
      <c r="E90" s="574">
        <f t="shared" si="29"/>
        <v>0</v>
      </c>
      <c r="F90" s="574">
        <f t="shared" si="29"/>
        <v>0</v>
      </c>
      <c r="G90" s="574">
        <f t="shared" si="29"/>
        <v>0</v>
      </c>
      <c r="H90" s="575">
        <f t="shared" si="29"/>
        <v>0</v>
      </c>
      <c r="I90" s="574">
        <f t="shared" si="29"/>
        <v>0</v>
      </c>
      <c r="J90" s="574">
        <f t="shared" si="29"/>
        <v>3</v>
      </c>
      <c r="K90" s="574">
        <f t="shared" si="29"/>
        <v>1</v>
      </c>
      <c r="L90" s="574">
        <f t="shared" si="29"/>
        <v>0</v>
      </c>
      <c r="M90" s="574">
        <f t="shared" si="29"/>
        <v>5</v>
      </c>
      <c r="N90" s="574">
        <f t="shared" si="29"/>
        <v>0</v>
      </c>
      <c r="O90" s="574">
        <f t="shared" si="29"/>
        <v>0</v>
      </c>
      <c r="P90" s="574">
        <f t="shared" si="29"/>
        <v>3</v>
      </c>
      <c r="Q90" s="574">
        <f t="shared" si="29"/>
        <v>1</v>
      </c>
      <c r="R90" s="574">
        <f t="shared" si="29"/>
        <v>3</v>
      </c>
      <c r="S90" s="616">
        <f t="shared" si="29"/>
        <v>0</v>
      </c>
      <c r="T90" s="573">
        <f t="shared" si="29"/>
        <v>6</v>
      </c>
      <c r="U90" s="616">
        <f t="shared" si="29"/>
        <v>10</v>
      </c>
      <c r="V90" s="573">
        <f t="shared" si="29"/>
        <v>0</v>
      </c>
      <c r="W90" s="616">
        <f t="shared" si="29"/>
        <v>0</v>
      </c>
      <c r="X90" s="573">
        <f t="shared" si="29"/>
        <v>0</v>
      </c>
      <c r="Y90" s="616">
        <f t="shared" si="29"/>
        <v>0</v>
      </c>
      <c r="Z90" s="572">
        <f t="shared" si="29"/>
        <v>0</v>
      </c>
      <c r="AA90" s="573">
        <f t="shared" si="29"/>
        <v>0</v>
      </c>
      <c r="AB90" s="574">
        <f t="shared" si="29"/>
        <v>0</v>
      </c>
      <c r="AC90" s="574">
        <f t="shared" si="29"/>
        <v>0</v>
      </c>
      <c r="AD90" s="575">
        <f t="shared" si="29"/>
        <v>0</v>
      </c>
      <c r="AE90" s="572">
        <f t="shared" si="29"/>
        <v>0</v>
      </c>
      <c r="AF90" s="573">
        <f t="shared" si="29"/>
        <v>0</v>
      </c>
      <c r="AG90" s="574">
        <f t="shared" si="29"/>
        <v>0</v>
      </c>
      <c r="AH90" s="574">
        <f t="shared" si="29"/>
        <v>0</v>
      </c>
      <c r="AI90" s="576">
        <f t="shared" si="29"/>
        <v>0</v>
      </c>
      <c r="AJ90" s="616">
        <f t="shared" si="29"/>
        <v>1</v>
      </c>
      <c r="AK90" s="616">
        <f t="shared" si="29"/>
        <v>0</v>
      </c>
      <c r="AL90" s="616">
        <f t="shared" si="29"/>
        <v>15</v>
      </c>
      <c r="AM90" s="616">
        <f t="shared" si="29"/>
        <v>0</v>
      </c>
      <c r="AN90" s="616">
        <f t="shared" si="29"/>
        <v>0</v>
      </c>
      <c r="AO90" s="616">
        <f t="shared" si="29"/>
        <v>0</v>
      </c>
      <c r="AP90" s="616">
        <f t="shared" si="29"/>
        <v>0</v>
      </c>
      <c r="AQ90" s="616">
        <f t="shared" si="29"/>
        <v>0</v>
      </c>
      <c r="AR90" s="616">
        <f t="shared" si="29"/>
        <v>0</v>
      </c>
      <c r="AS90" s="616">
        <f t="shared" si="29"/>
        <v>0</v>
      </c>
    </row>
    <row r="91" spans="1:95" s="4" customFormat="1" ht="11.25" customHeight="1" x14ac:dyDescent="0.25">
      <c r="A91" s="1427" t="s">
        <v>134</v>
      </c>
      <c r="B91" s="1427"/>
      <c r="C91" s="1427"/>
      <c r="D91" s="1427"/>
      <c r="E91" s="1427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0.5" customHeight="1" x14ac:dyDescent="0.25">
      <c r="A92" s="1428" t="s">
        <v>3</v>
      </c>
      <c r="B92" s="1386"/>
      <c r="C92" s="1428" t="s">
        <v>36</v>
      </c>
      <c r="D92" s="1429"/>
      <c r="E92" s="1386"/>
      <c r="F92" s="1409" t="s">
        <v>135</v>
      </c>
      <c r="G92" s="1419"/>
      <c r="H92" s="1419"/>
      <c r="I92" s="1419"/>
      <c r="J92" s="1419"/>
      <c r="K92" s="1419"/>
      <c r="L92" s="1419"/>
      <c r="M92" s="1419"/>
      <c r="N92" s="1419"/>
      <c r="O92" s="1419"/>
      <c r="P92" s="1419"/>
      <c r="Q92" s="1419"/>
      <c r="R92" s="1419"/>
      <c r="S92" s="1419"/>
      <c r="T92" s="1419"/>
      <c r="U92" s="1419"/>
      <c r="V92" s="1419"/>
      <c r="W92" s="1419"/>
      <c r="X92" s="1419"/>
      <c r="Y92" s="1419"/>
      <c r="Z92" s="1419"/>
      <c r="AA92" s="1419"/>
      <c r="AB92" s="1419"/>
      <c r="AC92" s="1419"/>
      <c r="AD92" s="1419"/>
      <c r="AE92" s="1419"/>
      <c r="AF92" s="1419"/>
      <c r="AG92" s="1419"/>
      <c r="AH92" s="1419"/>
      <c r="AI92" s="1419"/>
      <c r="AJ92" s="1419"/>
      <c r="AK92" s="1419"/>
      <c r="AL92" s="1419"/>
      <c r="AM92" s="1416"/>
      <c r="AN92" s="1430" t="s">
        <v>136</v>
      </c>
      <c r="AO92" s="1431"/>
      <c r="AP92" s="1408" t="s">
        <v>137</v>
      </c>
      <c r="AQ92" s="1426" t="s">
        <v>138</v>
      </c>
      <c r="AR92" s="1413" t="s">
        <v>9</v>
      </c>
      <c r="AS92" s="1413" t="s">
        <v>10</v>
      </c>
      <c r="AT92" s="1413" t="s">
        <v>139</v>
      </c>
      <c r="AU92" s="1418" t="s">
        <v>140</v>
      </c>
    </row>
    <row r="93" spans="1:95" s="5" customFormat="1" ht="10.5" x14ac:dyDescent="0.25">
      <c r="A93" s="1192"/>
      <c r="B93" s="1193"/>
      <c r="C93" s="1122"/>
      <c r="D93" s="1195"/>
      <c r="E93" s="1123"/>
      <c r="F93" s="1405" t="s">
        <v>12</v>
      </c>
      <c r="G93" s="1415"/>
      <c r="H93" s="1405" t="s">
        <v>13</v>
      </c>
      <c r="I93" s="1415"/>
      <c r="J93" s="1405" t="s">
        <v>141</v>
      </c>
      <c r="K93" s="1415"/>
      <c r="L93" s="1405" t="s">
        <v>15</v>
      </c>
      <c r="M93" s="1415"/>
      <c r="N93" s="1405" t="s">
        <v>16</v>
      </c>
      <c r="O93" s="1415"/>
      <c r="P93" s="1409" t="s">
        <v>17</v>
      </c>
      <c r="Q93" s="1410"/>
      <c r="R93" s="1409" t="s">
        <v>18</v>
      </c>
      <c r="S93" s="1410"/>
      <c r="T93" s="1409" t="s">
        <v>19</v>
      </c>
      <c r="U93" s="1410"/>
      <c r="V93" s="1409" t="s">
        <v>20</v>
      </c>
      <c r="W93" s="1410"/>
      <c r="X93" s="1409" t="s">
        <v>21</v>
      </c>
      <c r="Y93" s="1410"/>
      <c r="Z93" s="1409" t="s">
        <v>22</v>
      </c>
      <c r="AA93" s="1410"/>
      <c r="AB93" s="1409" t="s">
        <v>23</v>
      </c>
      <c r="AC93" s="1410"/>
      <c r="AD93" s="1409" t="s">
        <v>24</v>
      </c>
      <c r="AE93" s="1410"/>
      <c r="AF93" s="1409" t="s">
        <v>25</v>
      </c>
      <c r="AG93" s="1410"/>
      <c r="AH93" s="1409" t="s">
        <v>26</v>
      </c>
      <c r="AI93" s="1410"/>
      <c r="AJ93" s="1409" t="s">
        <v>27</v>
      </c>
      <c r="AK93" s="1410"/>
      <c r="AL93" s="1409" t="s">
        <v>28</v>
      </c>
      <c r="AM93" s="1416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42" x14ac:dyDescent="0.25">
      <c r="A94" s="1122"/>
      <c r="B94" s="1123"/>
      <c r="C94" s="571" t="s">
        <v>142</v>
      </c>
      <c r="D94" s="577" t="s">
        <v>29</v>
      </c>
      <c r="E94" s="609" t="s">
        <v>30</v>
      </c>
      <c r="F94" s="617" t="s">
        <v>29</v>
      </c>
      <c r="G94" s="618" t="s">
        <v>30</v>
      </c>
      <c r="H94" s="617" t="s">
        <v>29</v>
      </c>
      <c r="I94" s="618" t="s">
        <v>30</v>
      </c>
      <c r="J94" s="617" t="s">
        <v>29</v>
      </c>
      <c r="K94" s="618" t="s">
        <v>30</v>
      </c>
      <c r="L94" s="617" t="s">
        <v>29</v>
      </c>
      <c r="M94" s="618" t="s">
        <v>30</v>
      </c>
      <c r="N94" s="617" t="s">
        <v>29</v>
      </c>
      <c r="O94" s="618" t="s">
        <v>30</v>
      </c>
      <c r="P94" s="617" t="s">
        <v>29</v>
      </c>
      <c r="Q94" s="618" t="s">
        <v>30</v>
      </c>
      <c r="R94" s="617" t="s">
        <v>29</v>
      </c>
      <c r="S94" s="618" t="s">
        <v>30</v>
      </c>
      <c r="T94" s="617" t="s">
        <v>29</v>
      </c>
      <c r="U94" s="618" t="s">
        <v>30</v>
      </c>
      <c r="V94" s="617" t="s">
        <v>29</v>
      </c>
      <c r="W94" s="618" t="s">
        <v>30</v>
      </c>
      <c r="X94" s="617" t="s">
        <v>29</v>
      </c>
      <c r="Y94" s="618" t="s">
        <v>30</v>
      </c>
      <c r="Z94" s="617" t="s">
        <v>29</v>
      </c>
      <c r="AA94" s="618" t="s">
        <v>30</v>
      </c>
      <c r="AB94" s="617" t="s">
        <v>29</v>
      </c>
      <c r="AC94" s="618" t="s">
        <v>30</v>
      </c>
      <c r="AD94" s="617" t="s">
        <v>29</v>
      </c>
      <c r="AE94" s="618" t="s">
        <v>30</v>
      </c>
      <c r="AF94" s="617" t="s">
        <v>29</v>
      </c>
      <c r="AG94" s="618" t="s">
        <v>30</v>
      </c>
      <c r="AH94" s="617" t="s">
        <v>29</v>
      </c>
      <c r="AI94" s="618" t="s">
        <v>30</v>
      </c>
      <c r="AJ94" s="617" t="s">
        <v>29</v>
      </c>
      <c r="AK94" s="618" t="s">
        <v>30</v>
      </c>
      <c r="AL94" s="617" t="s">
        <v>29</v>
      </c>
      <c r="AM94" s="619" t="s">
        <v>30</v>
      </c>
      <c r="AN94" s="468" t="s">
        <v>143</v>
      </c>
      <c r="AO94" s="620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0.5" x14ac:dyDescent="0.25">
      <c r="A95" s="621" t="s">
        <v>32</v>
      </c>
      <c r="B95" s="622"/>
      <c r="C95" s="578">
        <f>SUM(D95+E95)</f>
        <v>48</v>
      </c>
      <c r="D95" s="623">
        <f>SUM(F95+H95+J95+L95+N95+P95+R95+T95+V95+X95+Z95+AB95+AD95+AF95+AH95+AJ95+AL95)</f>
        <v>7</v>
      </c>
      <c r="E95" s="624">
        <f>SUM(G95+I95+K95+M95+O95+Q95+S95+U95+W95+Y95+AA95+AC95+AE95+AG95+AI95+AK95+AM95)</f>
        <v>41</v>
      </c>
      <c r="F95" s="625"/>
      <c r="G95" s="626"/>
      <c r="H95" s="625"/>
      <c r="I95" s="626"/>
      <c r="J95" s="625"/>
      <c r="K95" s="626"/>
      <c r="L95" s="625"/>
      <c r="M95" s="626"/>
      <c r="N95" s="625"/>
      <c r="O95" s="626"/>
      <c r="P95" s="625"/>
      <c r="Q95" s="626"/>
      <c r="R95" s="625"/>
      <c r="S95" s="626"/>
      <c r="T95" s="625"/>
      <c r="U95" s="626">
        <v>2</v>
      </c>
      <c r="V95" s="625"/>
      <c r="W95" s="626">
        <v>4</v>
      </c>
      <c r="X95" s="625"/>
      <c r="Y95" s="626">
        <v>4</v>
      </c>
      <c r="Z95" s="625">
        <v>2</v>
      </c>
      <c r="AA95" s="626">
        <v>6</v>
      </c>
      <c r="AB95" s="625">
        <v>3</v>
      </c>
      <c r="AC95" s="626">
        <v>2</v>
      </c>
      <c r="AD95" s="625"/>
      <c r="AE95" s="626">
        <v>7</v>
      </c>
      <c r="AF95" s="625"/>
      <c r="AG95" s="626">
        <v>5</v>
      </c>
      <c r="AH95" s="625">
        <v>1</v>
      </c>
      <c r="AI95" s="626">
        <v>5</v>
      </c>
      <c r="AJ95" s="625"/>
      <c r="AK95" s="626">
        <v>3</v>
      </c>
      <c r="AL95" s="625">
        <v>1</v>
      </c>
      <c r="AM95" s="627">
        <v>3</v>
      </c>
      <c r="AN95" s="478"/>
      <c r="AO95" s="579">
        <v>36</v>
      </c>
      <c r="AP95" s="478">
        <v>48</v>
      </c>
      <c r="AQ95" s="546">
        <v>36</v>
      </c>
      <c r="AR95" s="580">
        <v>0</v>
      </c>
      <c r="AS95" s="580">
        <v>0</v>
      </c>
      <c r="AT95" s="580">
        <v>12</v>
      </c>
      <c r="AU95" s="628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0.5" x14ac:dyDescent="0.25">
      <c r="A96" s="629" t="s">
        <v>33</v>
      </c>
      <c r="B96" s="138" t="s">
        <v>145</v>
      </c>
      <c r="C96" s="139">
        <f>SUM(D96:E96)</f>
        <v>1</v>
      </c>
      <c r="D96" s="387"/>
      <c r="E96" s="624">
        <f>SUM(K96+M96+O96+Q96+S96+U96+W96+Y96+AA96+AC96+AE96+AG96+AI96+AK96+AM96)</f>
        <v>1</v>
      </c>
      <c r="F96" s="141"/>
      <c r="G96" s="581"/>
      <c r="H96" s="141"/>
      <c r="I96" s="581"/>
      <c r="J96" s="141"/>
      <c r="K96" s="553"/>
      <c r="L96" s="141"/>
      <c r="M96" s="553"/>
      <c r="N96" s="141"/>
      <c r="O96" s="553"/>
      <c r="P96" s="141"/>
      <c r="Q96" s="553"/>
      <c r="R96" s="141"/>
      <c r="S96" s="553">
        <v>1</v>
      </c>
      <c r="T96" s="141"/>
      <c r="U96" s="553"/>
      <c r="V96" s="141"/>
      <c r="W96" s="553"/>
      <c r="X96" s="141"/>
      <c r="Y96" s="553"/>
      <c r="Z96" s="141"/>
      <c r="AA96" s="553"/>
      <c r="AB96" s="141"/>
      <c r="AC96" s="18"/>
      <c r="AD96" s="141"/>
      <c r="AE96" s="553"/>
      <c r="AF96" s="141"/>
      <c r="AG96" s="553"/>
      <c r="AH96" s="141"/>
      <c r="AI96" s="553"/>
      <c r="AJ96" s="141"/>
      <c r="AK96" s="553"/>
      <c r="AL96" s="141"/>
      <c r="AM96" s="98"/>
      <c r="AN96" s="142"/>
      <c r="AO96" s="102">
        <v>1</v>
      </c>
      <c r="AP96" s="142">
        <v>1</v>
      </c>
      <c r="AQ96" s="143">
        <v>1</v>
      </c>
      <c r="AR96" s="101">
        <v>0</v>
      </c>
      <c r="AS96" s="101">
        <v>0</v>
      </c>
      <c r="AT96" s="101">
        <v>0</v>
      </c>
      <c r="AU96" s="20">
        <v>0</v>
      </c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0.5" x14ac:dyDescent="0.25">
      <c r="A97" s="144"/>
      <c r="B97" s="111" t="s">
        <v>146</v>
      </c>
      <c r="C97" s="145">
        <f t="shared" ref="C97:C103" si="42">SUM(D97+E97)</f>
        <v>9</v>
      </c>
      <c r="D97" s="146">
        <f>SUM(F97+H97+J97+L97+N97+P97+R97+T97+V97+X97+Z97+AB97+AD97+AF97+AH97+AJ97+AL97)</f>
        <v>5</v>
      </c>
      <c r="E97" s="147">
        <f>SUM(G97+I97+K97+M97+O97+Q97+S97+U97+W97+Y97+AA97+AC97+AE97+AG97+AI97+AK97+AM97)</f>
        <v>4</v>
      </c>
      <c r="F97" s="15"/>
      <c r="G97" s="28"/>
      <c r="H97" s="15"/>
      <c r="I97" s="28"/>
      <c r="J97" s="15"/>
      <c r="K97" s="28"/>
      <c r="L97" s="15"/>
      <c r="M97" s="28"/>
      <c r="N97" s="15">
        <v>1</v>
      </c>
      <c r="O97" s="28"/>
      <c r="P97" s="15">
        <v>1</v>
      </c>
      <c r="Q97" s="25">
        <v>1</v>
      </c>
      <c r="R97" s="15">
        <v>2</v>
      </c>
      <c r="S97" s="25"/>
      <c r="T97" s="15">
        <v>1</v>
      </c>
      <c r="U97" s="25">
        <v>1</v>
      </c>
      <c r="V97" s="15"/>
      <c r="W97" s="25">
        <v>1</v>
      </c>
      <c r="X97" s="15"/>
      <c r="Y97" s="25"/>
      <c r="Z97" s="15"/>
      <c r="AA97" s="25"/>
      <c r="AB97" s="15"/>
      <c r="AC97" s="25">
        <v>1</v>
      </c>
      <c r="AD97" s="15"/>
      <c r="AE97" s="25"/>
      <c r="AF97" s="15"/>
      <c r="AG97" s="25"/>
      <c r="AH97" s="15"/>
      <c r="AI97" s="25"/>
      <c r="AJ97" s="15"/>
      <c r="AK97" s="25"/>
      <c r="AL97" s="148"/>
      <c r="AM97" s="112"/>
      <c r="AN97" s="149"/>
      <c r="AO97" s="112">
        <v>8</v>
      </c>
      <c r="AP97" s="149">
        <v>8</v>
      </c>
      <c r="AQ97" s="24">
        <v>0</v>
      </c>
      <c r="AR97" s="16">
        <v>0</v>
      </c>
      <c r="AS97" s="16">
        <v>0</v>
      </c>
      <c r="AT97" s="16">
        <v>1</v>
      </c>
      <c r="AU97" s="28">
        <v>0</v>
      </c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0.5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0.5" x14ac:dyDescent="0.25">
      <c r="A99" s="94" t="s">
        <v>34</v>
      </c>
      <c r="B99" s="162"/>
      <c r="C99" s="163">
        <f t="shared" si="42"/>
        <v>0</v>
      </c>
      <c r="D99" s="164">
        <f t="shared" ref="D99:E103" si="43">SUM(F99+H99+J99+L99+N99+P99+R99+T99+V99+X99+Z99+AB99+AD99+AF99+AH99+AJ99+AL99)</f>
        <v>0</v>
      </c>
      <c r="E99" s="165">
        <f t="shared" si="43"/>
        <v>0</v>
      </c>
      <c r="F99" s="99"/>
      <c r="G99" s="20"/>
      <c r="H99" s="99"/>
      <c r="I99" s="20"/>
      <c r="J99" s="99"/>
      <c r="K99" s="100"/>
      <c r="L99" s="99"/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/>
      <c r="AP99" s="142"/>
      <c r="AQ99" s="143"/>
      <c r="AR99" s="101"/>
      <c r="AS99" s="101"/>
      <c r="AT99" s="101"/>
      <c r="AU99" s="20"/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0.5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0.5" x14ac:dyDescent="0.25">
      <c r="A101" s="169" t="s">
        <v>149</v>
      </c>
      <c r="B101" s="170"/>
      <c r="C101" s="171">
        <f t="shared" si="42"/>
        <v>0</v>
      </c>
      <c r="D101" s="172">
        <f t="shared" si="43"/>
        <v>0</v>
      </c>
      <c r="E101" s="147">
        <f t="shared" si="43"/>
        <v>0</v>
      </c>
      <c r="F101" s="15"/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/>
      <c r="AO101" s="112"/>
      <c r="AP101" s="149"/>
      <c r="AQ101" s="24"/>
      <c r="AR101" s="16"/>
      <c r="AS101" s="16"/>
      <c r="AT101" s="16"/>
      <c r="AU101" s="28"/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0.5" x14ac:dyDescent="0.25">
      <c r="A102" s="97" t="s">
        <v>150</v>
      </c>
      <c r="B102" s="167"/>
      <c r="C102" s="168">
        <f t="shared" si="42"/>
        <v>0</v>
      </c>
      <c r="D102" s="146">
        <f t="shared" si="43"/>
        <v>0</v>
      </c>
      <c r="E102" s="147">
        <f t="shared" si="43"/>
        <v>0</v>
      </c>
      <c r="F102" s="15"/>
      <c r="G102" s="28"/>
      <c r="H102" s="15"/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/>
      <c r="AO102" s="112"/>
      <c r="AP102" s="149"/>
      <c r="AQ102" s="24"/>
      <c r="AR102" s="16"/>
      <c r="AS102" s="16"/>
      <c r="AT102" s="16"/>
      <c r="AU102" s="28"/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0.5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x14ac:dyDescent="0.25">
      <c r="A104" s="1405" t="s">
        <v>4</v>
      </c>
      <c r="B104" s="1415"/>
      <c r="C104" s="179">
        <f t="shared" ref="C104:AU104" si="44">SUM(C95:C103)</f>
        <v>58</v>
      </c>
      <c r="D104" s="180">
        <f t="shared" si="44"/>
        <v>12</v>
      </c>
      <c r="E104" s="154">
        <f t="shared" si="44"/>
        <v>46</v>
      </c>
      <c r="F104" s="181">
        <f t="shared" si="44"/>
        <v>0</v>
      </c>
      <c r="G104" s="182">
        <f t="shared" si="44"/>
        <v>0</v>
      </c>
      <c r="H104" s="181">
        <f t="shared" si="44"/>
        <v>0</v>
      </c>
      <c r="I104" s="182">
        <f t="shared" si="44"/>
        <v>0</v>
      </c>
      <c r="J104" s="582">
        <f t="shared" si="44"/>
        <v>0</v>
      </c>
      <c r="K104" s="583">
        <f t="shared" si="44"/>
        <v>0</v>
      </c>
      <c r="L104" s="582">
        <f t="shared" si="44"/>
        <v>0</v>
      </c>
      <c r="M104" s="583">
        <f t="shared" si="44"/>
        <v>0</v>
      </c>
      <c r="N104" s="582">
        <f t="shared" si="44"/>
        <v>1</v>
      </c>
      <c r="O104" s="583">
        <f t="shared" si="44"/>
        <v>0</v>
      </c>
      <c r="P104" s="582">
        <f t="shared" si="44"/>
        <v>1</v>
      </c>
      <c r="Q104" s="583">
        <f t="shared" si="44"/>
        <v>1</v>
      </c>
      <c r="R104" s="582">
        <f t="shared" si="44"/>
        <v>2</v>
      </c>
      <c r="S104" s="583">
        <f t="shared" si="44"/>
        <v>1</v>
      </c>
      <c r="T104" s="582">
        <f t="shared" si="44"/>
        <v>1</v>
      </c>
      <c r="U104" s="583">
        <f t="shared" si="44"/>
        <v>3</v>
      </c>
      <c r="V104" s="582">
        <f t="shared" si="44"/>
        <v>0</v>
      </c>
      <c r="W104" s="583">
        <f t="shared" si="44"/>
        <v>5</v>
      </c>
      <c r="X104" s="582">
        <f t="shared" si="44"/>
        <v>0</v>
      </c>
      <c r="Y104" s="583">
        <f t="shared" si="44"/>
        <v>4</v>
      </c>
      <c r="Z104" s="582">
        <f t="shared" si="44"/>
        <v>2</v>
      </c>
      <c r="AA104" s="583">
        <f t="shared" si="44"/>
        <v>6</v>
      </c>
      <c r="AB104" s="582">
        <f t="shared" si="44"/>
        <v>3</v>
      </c>
      <c r="AC104" s="583">
        <f t="shared" si="44"/>
        <v>3</v>
      </c>
      <c r="AD104" s="582">
        <f t="shared" si="44"/>
        <v>0</v>
      </c>
      <c r="AE104" s="583">
        <f t="shared" si="44"/>
        <v>7</v>
      </c>
      <c r="AF104" s="582">
        <f t="shared" si="44"/>
        <v>0</v>
      </c>
      <c r="AG104" s="583">
        <f t="shared" si="44"/>
        <v>5</v>
      </c>
      <c r="AH104" s="582">
        <f t="shared" si="44"/>
        <v>1</v>
      </c>
      <c r="AI104" s="583">
        <f t="shared" si="44"/>
        <v>5</v>
      </c>
      <c r="AJ104" s="582">
        <f t="shared" si="44"/>
        <v>0</v>
      </c>
      <c r="AK104" s="583">
        <f t="shared" si="44"/>
        <v>3</v>
      </c>
      <c r="AL104" s="630">
        <f t="shared" si="44"/>
        <v>1</v>
      </c>
      <c r="AM104" s="584">
        <f t="shared" si="44"/>
        <v>3</v>
      </c>
      <c r="AN104" s="487">
        <f t="shared" si="44"/>
        <v>0</v>
      </c>
      <c r="AO104" s="188">
        <f t="shared" si="44"/>
        <v>45</v>
      </c>
      <c r="AP104" s="487">
        <f t="shared" si="44"/>
        <v>57</v>
      </c>
      <c r="AQ104" s="189">
        <f t="shared" si="44"/>
        <v>37</v>
      </c>
      <c r="AR104" s="190">
        <f t="shared" si="44"/>
        <v>0</v>
      </c>
      <c r="AS104" s="190">
        <f t="shared" si="44"/>
        <v>0</v>
      </c>
      <c r="AT104" s="190">
        <f t="shared" si="44"/>
        <v>13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1.25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1.25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0.5" customHeight="1" x14ac:dyDescent="0.25">
      <c r="A107" s="1421" t="s">
        <v>154</v>
      </c>
      <c r="B107" s="1405" t="s">
        <v>4</v>
      </c>
      <c r="C107" s="1406"/>
      <c r="D107" s="1415"/>
      <c r="E107" s="1405" t="s">
        <v>5</v>
      </c>
      <c r="F107" s="1406"/>
      <c r="G107" s="1406"/>
      <c r="H107" s="1406"/>
      <c r="I107" s="1406"/>
      <c r="J107" s="1406"/>
      <c r="K107" s="1406"/>
      <c r="L107" s="1406"/>
      <c r="M107" s="1406"/>
      <c r="N107" s="1406"/>
      <c r="O107" s="1406"/>
      <c r="P107" s="1407"/>
      <c r="Q107" s="1425" t="s">
        <v>155</v>
      </c>
      <c r="R107" s="1418" t="s">
        <v>156</v>
      </c>
      <c r="S107" s="1418" t="s">
        <v>157</v>
      </c>
      <c r="T107" s="1423" t="s">
        <v>7</v>
      </c>
      <c r="U107" s="1420" t="s">
        <v>8</v>
      </c>
      <c r="V107" s="1418" t="s">
        <v>9</v>
      </c>
      <c r="W107" s="1418" t="s">
        <v>10</v>
      </c>
    </row>
    <row r="108" spans="1:96" s="5" customFormat="1" ht="21" x14ac:dyDescent="0.25">
      <c r="A108" s="1125"/>
      <c r="B108" s="532" t="s">
        <v>75</v>
      </c>
      <c r="C108" s="599" t="s">
        <v>29</v>
      </c>
      <c r="D108" s="534" t="s">
        <v>30</v>
      </c>
      <c r="E108" s="532" t="s">
        <v>158</v>
      </c>
      <c r="F108" s="548" t="s">
        <v>159</v>
      </c>
      <c r="G108" s="548" t="s">
        <v>160</v>
      </c>
      <c r="H108" s="548" t="s">
        <v>161</v>
      </c>
      <c r="I108" s="548" t="s">
        <v>162</v>
      </c>
      <c r="J108" s="548" t="s">
        <v>163</v>
      </c>
      <c r="K108" s="548" t="s">
        <v>164</v>
      </c>
      <c r="L108" s="548" t="s">
        <v>165</v>
      </c>
      <c r="M108" s="548" t="s">
        <v>166</v>
      </c>
      <c r="N108" s="548" t="s">
        <v>167</v>
      </c>
      <c r="O108" s="548" t="s">
        <v>168</v>
      </c>
      <c r="P108" s="585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0.5" x14ac:dyDescent="0.25">
      <c r="A109" s="97" t="s">
        <v>170</v>
      </c>
      <c r="B109" s="194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0.5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0.5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0.5" x14ac:dyDescent="0.25">
      <c r="A112" s="631" t="s">
        <v>4</v>
      </c>
      <c r="B112" s="586">
        <f t="shared" ref="B112:W112" si="53">SUM(B109:B111)</f>
        <v>0</v>
      </c>
      <c r="C112" s="632">
        <f t="shared" si="53"/>
        <v>0</v>
      </c>
      <c r="D112" s="587">
        <f t="shared" si="53"/>
        <v>0</v>
      </c>
      <c r="E112" s="578">
        <f t="shared" si="53"/>
        <v>0</v>
      </c>
      <c r="F112" s="588">
        <f t="shared" si="53"/>
        <v>0</v>
      </c>
      <c r="G112" s="588">
        <f t="shared" si="53"/>
        <v>0</v>
      </c>
      <c r="H112" s="588">
        <f t="shared" si="53"/>
        <v>0</v>
      </c>
      <c r="I112" s="588">
        <f t="shared" si="53"/>
        <v>0</v>
      </c>
      <c r="J112" s="588">
        <f t="shared" si="53"/>
        <v>0</v>
      </c>
      <c r="K112" s="588">
        <f t="shared" si="53"/>
        <v>0</v>
      </c>
      <c r="L112" s="588">
        <f t="shared" si="53"/>
        <v>0</v>
      </c>
      <c r="M112" s="588">
        <f t="shared" si="53"/>
        <v>0</v>
      </c>
      <c r="N112" s="588">
        <f t="shared" si="53"/>
        <v>0</v>
      </c>
      <c r="O112" s="588">
        <f t="shared" si="53"/>
        <v>0</v>
      </c>
      <c r="P112" s="589">
        <f t="shared" si="53"/>
        <v>0</v>
      </c>
      <c r="Q112" s="495">
        <f t="shared" si="53"/>
        <v>0</v>
      </c>
      <c r="R112" s="633">
        <f t="shared" si="53"/>
        <v>0</v>
      </c>
      <c r="S112" s="633">
        <f t="shared" si="53"/>
        <v>0</v>
      </c>
      <c r="T112" s="633">
        <f t="shared" si="53"/>
        <v>0</v>
      </c>
      <c r="U112" s="633">
        <f t="shared" si="53"/>
        <v>0</v>
      </c>
      <c r="V112" s="633">
        <f t="shared" si="53"/>
        <v>0</v>
      </c>
      <c r="W112" s="633">
        <f t="shared" si="53"/>
        <v>0</v>
      </c>
    </row>
    <row r="113" spans="1:96" s="4" customFormat="1" ht="11.25" x14ac:dyDescent="0.25">
      <c r="A113" s="1424" t="s">
        <v>173</v>
      </c>
      <c r="B113" s="1424"/>
      <c r="C113" s="1424"/>
      <c r="D113" s="1424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1421" t="s">
        <v>154</v>
      </c>
      <c r="B114" s="1405" t="s">
        <v>4</v>
      </c>
      <c r="C114" s="1406"/>
      <c r="D114" s="1415"/>
      <c r="E114" s="1405" t="s">
        <v>5</v>
      </c>
      <c r="F114" s="1406"/>
      <c r="G114" s="1406"/>
      <c r="H114" s="1406"/>
      <c r="I114" s="1406"/>
      <c r="J114" s="1406"/>
      <c r="K114" s="1406"/>
      <c r="L114" s="1407"/>
      <c r="M114" s="1425" t="s">
        <v>174</v>
      </c>
      <c r="N114" s="1418" t="s">
        <v>155</v>
      </c>
      <c r="O114" s="1418" t="s">
        <v>137</v>
      </c>
      <c r="P114" s="1418" t="s">
        <v>175</v>
      </c>
      <c r="Q114" s="1423" t="s">
        <v>7</v>
      </c>
      <c r="R114" s="1420" t="s">
        <v>8</v>
      </c>
      <c r="S114" s="1418" t="s">
        <v>9</v>
      </c>
      <c r="T114" s="1418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42" x14ac:dyDescent="0.25">
      <c r="A115" s="1125"/>
      <c r="B115" s="532" t="s">
        <v>75</v>
      </c>
      <c r="C115" s="205" t="s">
        <v>29</v>
      </c>
      <c r="D115" s="534" t="s">
        <v>30</v>
      </c>
      <c r="E115" s="532" t="s">
        <v>176</v>
      </c>
      <c r="F115" s="548" t="s">
        <v>177</v>
      </c>
      <c r="G115" s="548" t="s">
        <v>178</v>
      </c>
      <c r="H115" s="548" t="s">
        <v>179</v>
      </c>
      <c r="I115" s="548" t="s">
        <v>180</v>
      </c>
      <c r="J115" s="548" t="s">
        <v>181</v>
      </c>
      <c r="K115" s="548" t="s">
        <v>182</v>
      </c>
      <c r="L115" s="585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x14ac:dyDescent="0.25">
      <c r="A118" s="542" t="s">
        <v>4</v>
      </c>
      <c r="B118" s="586">
        <f t="shared" ref="B118:T118" si="55">SUM(B116:B117)</f>
        <v>0</v>
      </c>
      <c r="C118" s="632">
        <f t="shared" si="55"/>
        <v>0</v>
      </c>
      <c r="D118" s="587">
        <f t="shared" si="55"/>
        <v>0</v>
      </c>
      <c r="E118" s="578">
        <f t="shared" si="55"/>
        <v>0</v>
      </c>
      <c r="F118" s="588">
        <f t="shared" si="55"/>
        <v>0</v>
      </c>
      <c r="G118" s="588">
        <f t="shared" si="55"/>
        <v>0</v>
      </c>
      <c r="H118" s="588">
        <f t="shared" si="55"/>
        <v>0</v>
      </c>
      <c r="I118" s="588">
        <f t="shared" si="55"/>
        <v>0</v>
      </c>
      <c r="J118" s="588">
        <f t="shared" si="55"/>
        <v>0</v>
      </c>
      <c r="K118" s="588">
        <f t="shared" si="55"/>
        <v>0</v>
      </c>
      <c r="L118" s="589">
        <f t="shared" si="55"/>
        <v>0</v>
      </c>
      <c r="M118" s="495">
        <f t="shared" si="55"/>
        <v>0</v>
      </c>
      <c r="N118" s="633">
        <f t="shared" si="55"/>
        <v>0</v>
      </c>
      <c r="O118" s="633">
        <f t="shared" si="55"/>
        <v>0</v>
      </c>
      <c r="P118" s="633">
        <f t="shared" si="55"/>
        <v>0</v>
      </c>
      <c r="Q118" s="633">
        <f t="shared" si="55"/>
        <v>0</v>
      </c>
      <c r="R118" s="633">
        <f t="shared" si="55"/>
        <v>0</v>
      </c>
      <c r="S118" s="633">
        <f t="shared" si="55"/>
        <v>0</v>
      </c>
      <c r="T118" s="633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1.25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1.25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0.5" customHeight="1" x14ac:dyDescent="0.25">
      <c r="A121" s="1422" t="s">
        <v>187</v>
      </c>
      <c r="B121" s="1422" t="s">
        <v>188</v>
      </c>
      <c r="C121" s="1409" t="s">
        <v>5</v>
      </c>
      <c r="D121" s="1419"/>
      <c r="E121" s="1419"/>
      <c r="F121" s="1419"/>
      <c r="G121" s="1419"/>
      <c r="H121" s="1419"/>
      <c r="I121" s="1419"/>
      <c r="J121" s="1419"/>
      <c r="K121" s="1419"/>
      <c r="L121" s="1419"/>
      <c r="M121" s="1419"/>
      <c r="N121" s="1419"/>
      <c r="O121" s="1419"/>
      <c r="P121" s="1419"/>
      <c r="Q121" s="1419"/>
      <c r="R121" s="1419"/>
      <c r="S121" s="1416"/>
      <c r="T121" s="1310" t="s">
        <v>48</v>
      </c>
      <c r="U121" s="1311"/>
      <c r="V121" s="1420" t="s">
        <v>7</v>
      </c>
      <c r="W121" s="1420" t="s">
        <v>8</v>
      </c>
      <c r="X121" s="1421" t="s">
        <v>9</v>
      </c>
      <c r="Y121" s="1421" t="s">
        <v>10</v>
      </c>
      <c r="Z121" s="1418" t="s">
        <v>189</v>
      </c>
      <c r="AA121" s="1414" t="s">
        <v>190</v>
      </c>
    </row>
    <row r="122" spans="1:96" s="5" customFormat="1" ht="10.5" x14ac:dyDescent="0.25">
      <c r="A122" s="1422"/>
      <c r="B122" s="1422"/>
      <c r="C122" s="532" t="s">
        <v>12</v>
      </c>
      <c r="D122" s="548" t="s">
        <v>13</v>
      </c>
      <c r="E122" s="533" t="s">
        <v>14</v>
      </c>
      <c r="F122" s="548" t="s">
        <v>15</v>
      </c>
      <c r="G122" s="549" t="s">
        <v>16</v>
      </c>
      <c r="H122" s="549" t="s">
        <v>17</v>
      </c>
      <c r="I122" s="549" t="s">
        <v>18</v>
      </c>
      <c r="J122" s="549" t="s">
        <v>19</v>
      </c>
      <c r="K122" s="549" t="s">
        <v>20</v>
      </c>
      <c r="L122" s="549" t="s">
        <v>21</v>
      </c>
      <c r="M122" s="549" t="s">
        <v>22</v>
      </c>
      <c r="N122" s="549" t="s">
        <v>23</v>
      </c>
      <c r="O122" s="549" t="s">
        <v>24</v>
      </c>
      <c r="P122" s="549" t="s">
        <v>25</v>
      </c>
      <c r="Q122" s="549" t="s">
        <v>26</v>
      </c>
      <c r="R122" s="549" t="s">
        <v>27</v>
      </c>
      <c r="S122" s="590" t="s">
        <v>28</v>
      </c>
      <c r="T122" s="468" t="s">
        <v>29</v>
      </c>
      <c r="U122" s="552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0.5" x14ac:dyDescent="0.25">
      <c r="A123" s="591" t="s">
        <v>191</v>
      </c>
      <c r="B123" s="211">
        <f>SUM(C123:S123)</f>
        <v>14</v>
      </c>
      <c r="C123" s="212"/>
      <c r="D123" s="213"/>
      <c r="E123" s="213">
        <v>7</v>
      </c>
      <c r="F123" s="213">
        <v>7</v>
      </c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4"/>
      <c r="T123" s="215">
        <v>4</v>
      </c>
      <c r="U123" s="216">
        <v>10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0.5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0.5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1.25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0.5" customHeight="1" x14ac:dyDescent="0.25">
      <c r="A127" s="1401" t="s">
        <v>195</v>
      </c>
      <c r="B127" s="1401" t="s">
        <v>3</v>
      </c>
      <c r="C127" s="1402" t="s">
        <v>4</v>
      </c>
      <c r="D127" s="1417"/>
      <c r="E127" s="1418"/>
      <c r="F127" s="1409" t="s">
        <v>135</v>
      </c>
      <c r="G127" s="1419"/>
      <c r="H127" s="1419"/>
      <c r="I127" s="1419"/>
      <c r="J127" s="1419"/>
      <c r="K127" s="1419"/>
      <c r="L127" s="1419"/>
      <c r="M127" s="1419"/>
      <c r="N127" s="1419"/>
      <c r="O127" s="1419"/>
      <c r="P127" s="1419"/>
      <c r="Q127" s="1419"/>
      <c r="R127" s="1419"/>
      <c r="S127" s="1419"/>
      <c r="T127" s="1419"/>
      <c r="U127" s="1419"/>
      <c r="V127" s="1419"/>
      <c r="W127" s="1419"/>
      <c r="X127" s="1419"/>
      <c r="Y127" s="1419"/>
      <c r="Z127" s="1419"/>
      <c r="AA127" s="1419"/>
      <c r="AB127" s="1419"/>
      <c r="AC127" s="1419"/>
      <c r="AD127" s="1419"/>
      <c r="AE127" s="1419"/>
      <c r="AF127" s="1419"/>
      <c r="AG127" s="1419"/>
      <c r="AH127" s="1419"/>
      <c r="AI127" s="1419"/>
      <c r="AJ127" s="1419"/>
      <c r="AK127" s="1419"/>
      <c r="AL127" s="1419"/>
      <c r="AM127" s="1416"/>
      <c r="AN127" s="1306" t="s">
        <v>7</v>
      </c>
      <c r="AO127" s="1412" t="s">
        <v>8</v>
      </c>
      <c r="AP127" s="1413" t="s">
        <v>9</v>
      </c>
      <c r="AQ127" s="1413" t="s">
        <v>10</v>
      </c>
      <c r="AR127" s="1413" t="s">
        <v>189</v>
      </c>
      <c r="AS127" s="1414" t="s">
        <v>190</v>
      </c>
    </row>
    <row r="128" spans="1:96" s="5" customFormat="1" ht="10.5" x14ac:dyDescent="0.25">
      <c r="A128" s="1082"/>
      <c r="B128" s="1082"/>
      <c r="C128" s="1139"/>
      <c r="D128" s="1140"/>
      <c r="E128" s="1135"/>
      <c r="F128" s="1405" t="s">
        <v>12</v>
      </c>
      <c r="G128" s="1415"/>
      <c r="H128" s="1405" t="s">
        <v>13</v>
      </c>
      <c r="I128" s="1415"/>
      <c r="J128" s="1405" t="s">
        <v>141</v>
      </c>
      <c r="K128" s="1415"/>
      <c r="L128" s="1405" t="s">
        <v>15</v>
      </c>
      <c r="M128" s="1406"/>
      <c r="N128" s="1405" t="s">
        <v>16</v>
      </c>
      <c r="O128" s="1415"/>
      <c r="P128" s="1409" t="s">
        <v>17</v>
      </c>
      <c r="Q128" s="1410"/>
      <c r="R128" s="1409" t="s">
        <v>18</v>
      </c>
      <c r="S128" s="1410"/>
      <c r="T128" s="1409" t="s">
        <v>19</v>
      </c>
      <c r="U128" s="1410"/>
      <c r="V128" s="1409" t="s">
        <v>20</v>
      </c>
      <c r="W128" s="1410"/>
      <c r="X128" s="1409" t="s">
        <v>21</v>
      </c>
      <c r="Y128" s="1410"/>
      <c r="Z128" s="1409" t="s">
        <v>22</v>
      </c>
      <c r="AA128" s="1410"/>
      <c r="AB128" s="1409" t="s">
        <v>23</v>
      </c>
      <c r="AC128" s="1410"/>
      <c r="AD128" s="1409" t="s">
        <v>24</v>
      </c>
      <c r="AE128" s="1410"/>
      <c r="AF128" s="1409" t="s">
        <v>25</v>
      </c>
      <c r="AG128" s="1410"/>
      <c r="AH128" s="1409" t="s">
        <v>26</v>
      </c>
      <c r="AI128" s="1410"/>
      <c r="AJ128" s="1409" t="s">
        <v>27</v>
      </c>
      <c r="AK128" s="1410"/>
      <c r="AL128" s="1409" t="s">
        <v>28</v>
      </c>
      <c r="AM128" s="1416"/>
      <c r="AN128" s="1306"/>
      <c r="AO128" s="1412"/>
      <c r="AP128" s="1164"/>
      <c r="AQ128" s="1164"/>
      <c r="AR128" s="1164"/>
      <c r="AS128" s="1167"/>
    </row>
    <row r="129" spans="1:95" s="5" customFormat="1" ht="10.5" x14ac:dyDescent="0.25">
      <c r="A129" s="1083"/>
      <c r="B129" s="1083"/>
      <c r="C129" s="571" t="s">
        <v>142</v>
      </c>
      <c r="D129" s="533" t="s">
        <v>29</v>
      </c>
      <c r="E129" s="598" t="s">
        <v>30</v>
      </c>
      <c r="F129" s="532" t="s">
        <v>29</v>
      </c>
      <c r="G129" s="598" t="s">
        <v>30</v>
      </c>
      <c r="H129" s="532" t="s">
        <v>29</v>
      </c>
      <c r="I129" s="598" t="s">
        <v>30</v>
      </c>
      <c r="J129" s="532" t="s">
        <v>29</v>
      </c>
      <c r="K129" s="598" t="s">
        <v>30</v>
      </c>
      <c r="L129" s="533" t="s">
        <v>29</v>
      </c>
      <c r="M129" s="592" t="s">
        <v>30</v>
      </c>
      <c r="N129" s="532" t="s">
        <v>29</v>
      </c>
      <c r="O129" s="534" t="s">
        <v>30</v>
      </c>
      <c r="P129" s="532" t="s">
        <v>29</v>
      </c>
      <c r="Q129" s="534" t="s">
        <v>30</v>
      </c>
      <c r="R129" s="533" t="s">
        <v>29</v>
      </c>
      <c r="S129" s="534" t="s">
        <v>30</v>
      </c>
      <c r="T129" s="533" t="s">
        <v>29</v>
      </c>
      <c r="U129" s="534" t="s">
        <v>30</v>
      </c>
      <c r="V129" s="532" t="s">
        <v>29</v>
      </c>
      <c r="W129" s="534" t="s">
        <v>30</v>
      </c>
      <c r="X129" s="533" t="s">
        <v>29</v>
      </c>
      <c r="Y129" s="534" t="s">
        <v>30</v>
      </c>
      <c r="Z129" s="533" t="s">
        <v>29</v>
      </c>
      <c r="AA129" s="534" t="s">
        <v>30</v>
      </c>
      <c r="AB129" s="533" t="s">
        <v>29</v>
      </c>
      <c r="AC129" s="534" t="s">
        <v>30</v>
      </c>
      <c r="AD129" s="533" t="s">
        <v>29</v>
      </c>
      <c r="AE129" s="534" t="s">
        <v>30</v>
      </c>
      <c r="AF129" s="533" t="s">
        <v>29</v>
      </c>
      <c r="AG129" s="534" t="s">
        <v>30</v>
      </c>
      <c r="AH129" s="533" t="s">
        <v>29</v>
      </c>
      <c r="AI129" s="534" t="s">
        <v>30</v>
      </c>
      <c r="AJ129" s="533" t="s">
        <v>29</v>
      </c>
      <c r="AK129" s="534" t="s">
        <v>30</v>
      </c>
      <c r="AL129" s="533" t="s">
        <v>29</v>
      </c>
      <c r="AM129" s="585" t="s">
        <v>30</v>
      </c>
      <c r="AN129" s="1306"/>
      <c r="AO129" s="1412"/>
      <c r="AP129" s="1165"/>
      <c r="AQ129" s="1165"/>
      <c r="AR129" s="1165"/>
      <c r="AS129" s="1168"/>
    </row>
    <row r="130" spans="1:95" s="5" customFormat="1" ht="10.5" x14ac:dyDescent="0.25">
      <c r="A130" s="1400" t="s">
        <v>196</v>
      </c>
      <c r="B130" s="236" t="s">
        <v>31</v>
      </c>
      <c r="C130" s="237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593">
        <f t="shared" ref="E130:E139" si="65">SUM(G130+I130+K130+M130+O130+Q130+S130+U130+W130+Y130+AA130+AC130+AE130+AG130+AI130+AK130+AM130)</f>
        <v>0</v>
      </c>
      <c r="F130" s="240"/>
      <c r="G130" s="594"/>
      <c r="H130" s="240"/>
      <c r="I130" s="594"/>
      <c r="J130" s="240"/>
      <c r="K130" s="594"/>
      <c r="L130" s="391"/>
      <c r="M130" s="595"/>
      <c r="N130" s="240"/>
      <c r="O130" s="241"/>
      <c r="P130" s="240"/>
      <c r="Q130" s="241"/>
      <c r="R130" s="391"/>
      <c r="S130" s="241"/>
      <c r="T130" s="391"/>
      <c r="U130" s="241"/>
      <c r="V130" s="240"/>
      <c r="W130" s="594"/>
      <c r="X130" s="391"/>
      <c r="Y130" s="594"/>
      <c r="Z130" s="391"/>
      <c r="AA130" s="241"/>
      <c r="AB130" s="391"/>
      <c r="AC130" s="241"/>
      <c r="AD130" s="391"/>
      <c r="AE130" s="241"/>
      <c r="AF130" s="391"/>
      <c r="AG130" s="241"/>
      <c r="AH130" s="391"/>
      <c r="AI130" s="241"/>
      <c r="AJ130" s="391"/>
      <c r="AK130" s="241"/>
      <c r="AL130" s="391"/>
      <c r="AM130" s="595"/>
      <c r="AN130" s="596"/>
      <c r="AO130" s="594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0.5" x14ac:dyDescent="0.25">
      <c r="A131" s="1106"/>
      <c r="B131" s="111" t="s">
        <v>197</v>
      </c>
      <c r="C131" s="243">
        <f t="shared" si="63"/>
        <v>1</v>
      </c>
      <c r="D131" s="244">
        <f t="shared" si="64"/>
        <v>0</v>
      </c>
      <c r="E131" s="245">
        <f t="shared" si="65"/>
        <v>1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>
        <v>1</v>
      </c>
      <c r="P131" s="212"/>
      <c r="Q131" s="248"/>
      <c r="R131" s="246"/>
      <c r="S131" s="248"/>
      <c r="T131" s="246"/>
      <c r="U131" s="248"/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>
        <v>0</v>
      </c>
      <c r="AO131" s="219">
        <v>0</v>
      </c>
      <c r="AP131" s="213">
        <v>0</v>
      </c>
      <c r="AQ131" s="213">
        <v>0</v>
      </c>
      <c r="AR131" s="213">
        <v>0</v>
      </c>
      <c r="AS131" s="248">
        <v>0</v>
      </c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0.5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0.5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0.5" x14ac:dyDescent="0.25">
      <c r="A134" s="1106"/>
      <c r="B134" s="111" t="s">
        <v>199</v>
      </c>
      <c r="C134" s="243">
        <f t="shared" si="63"/>
        <v>4</v>
      </c>
      <c r="D134" s="244">
        <f t="shared" si="64"/>
        <v>1</v>
      </c>
      <c r="E134" s="245">
        <f t="shared" si="65"/>
        <v>3</v>
      </c>
      <c r="F134" s="212"/>
      <c r="G134" s="219"/>
      <c r="H134" s="212"/>
      <c r="I134" s="219"/>
      <c r="J134" s="212"/>
      <c r="K134" s="219"/>
      <c r="L134" s="246"/>
      <c r="M134" s="247"/>
      <c r="N134" s="212"/>
      <c r="O134" s="248"/>
      <c r="P134" s="212"/>
      <c r="Q134" s="248"/>
      <c r="R134" s="246">
        <v>1</v>
      </c>
      <c r="S134" s="248">
        <v>3</v>
      </c>
      <c r="T134" s="246"/>
      <c r="U134" s="248"/>
      <c r="V134" s="212"/>
      <c r="W134" s="219"/>
      <c r="X134" s="246"/>
      <c r="Y134" s="219"/>
      <c r="Z134" s="246"/>
      <c r="AA134" s="248"/>
      <c r="AB134" s="246"/>
      <c r="AC134" s="248"/>
      <c r="AD134" s="246"/>
      <c r="AE134" s="248"/>
      <c r="AF134" s="246"/>
      <c r="AG134" s="248"/>
      <c r="AH134" s="246"/>
      <c r="AI134" s="248"/>
      <c r="AJ134" s="246"/>
      <c r="AK134" s="248"/>
      <c r="AL134" s="246"/>
      <c r="AM134" s="247"/>
      <c r="AN134" s="222">
        <v>0</v>
      </c>
      <c r="AO134" s="219">
        <v>0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0.5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0.5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0.5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0.5" x14ac:dyDescent="0.25">
      <c r="A140" s="1107"/>
      <c r="B140" s="260" t="s">
        <v>4</v>
      </c>
      <c r="C140" s="261">
        <f t="shared" si="63"/>
        <v>5</v>
      </c>
      <c r="D140" s="262">
        <f t="shared" ref="D140:AS140" si="79">SUM(D130:D139)</f>
        <v>1</v>
      </c>
      <c r="E140" s="263">
        <f t="shared" si="79"/>
        <v>4</v>
      </c>
      <c r="F140" s="179">
        <f t="shared" si="79"/>
        <v>0</v>
      </c>
      <c r="G140" s="264">
        <f t="shared" si="79"/>
        <v>0</v>
      </c>
      <c r="H140" s="179">
        <f t="shared" si="79"/>
        <v>0</v>
      </c>
      <c r="I140" s="264">
        <f t="shared" si="79"/>
        <v>0</v>
      </c>
      <c r="J140" s="179">
        <f t="shared" si="79"/>
        <v>0</v>
      </c>
      <c r="K140" s="264">
        <f t="shared" si="79"/>
        <v>0</v>
      </c>
      <c r="L140" s="180">
        <f t="shared" si="79"/>
        <v>0</v>
      </c>
      <c r="M140" s="265">
        <f t="shared" si="79"/>
        <v>0</v>
      </c>
      <c r="N140" s="179">
        <f t="shared" si="79"/>
        <v>0</v>
      </c>
      <c r="O140" s="266">
        <f t="shared" si="79"/>
        <v>1</v>
      </c>
      <c r="P140" s="179">
        <f t="shared" si="79"/>
        <v>0</v>
      </c>
      <c r="Q140" s="266">
        <f t="shared" si="79"/>
        <v>0</v>
      </c>
      <c r="R140" s="267">
        <f t="shared" si="79"/>
        <v>1</v>
      </c>
      <c r="S140" s="266">
        <f t="shared" si="79"/>
        <v>3</v>
      </c>
      <c r="T140" s="179">
        <f t="shared" si="79"/>
        <v>0</v>
      </c>
      <c r="U140" s="264">
        <f t="shared" si="79"/>
        <v>0</v>
      </c>
      <c r="V140" s="268">
        <f t="shared" si="79"/>
        <v>0</v>
      </c>
      <c r="W140" s="266">
        <f t="shared" si="79"/>
        <v>0</v>
      </c>
      <c r="X140" s="180">
        <f t="shared" si="79"/>
        <v>0</v>
      </c>
      <c r="Y140" s="264">
        <f t="shared" si="79"/>
        <v>0</v>
      </c>
      <c r="Z140" s="268">
        <f t="shared" si="79"/>
        <v>0</v>
      </c>
      <c r="AA140" s="264">
        <f t="shared" si="79"/>
        <v>0</v>
      </c>
      <c r="AB140" s="268">
        <f t="shared" si="79"/>
        <v>0</v>
      </c>
      <c r="AC140" s="264">
        <f t="shared" si="79"/>
        <v>0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0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0</v>
      </c>
      <c r="AL140" s="268">
        <f t="shared" si="79"/>
        <v>0</v>
      </c>
      <c r="AM140" s="267">
        <f t="shared" si="79"/>
        <v>0</v>
      </c>
      <c r="AN140" s="269">
        <f t="shared" si="79"/>
        <v>0</v>
      </c>
      <c r="AO140" s="264">
        <f t="shared" ref="AO140" si="80">SUM(AO130:AO139)</f>
        <v>0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0.5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0.5" x14ac:dyDescent="0.25">
      <c r="A142" s="1106"/>
      <c r="B142" s="111" t="s">
        <v>197</v>
      </c>
      <c r="C142" s="243">
        <f t="shared" si="63"/>
        <v>0</v>
      </c>
      <c r="D142" s="244">
        <f t="shared" si="81"/>
        <v>0</v>
      </c>
      <c r="E142" s="245">
        <f t="shared" si="82"/>
        <v>0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/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/>
      <c r="AO142" s="219"/>
      <c r="AP142" s="213"/>
      <c r="AQ142" s="213"/>
      <c r="AR142" s="213"/>
      <c r="AS142" s="248"/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0.5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0.5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0.5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0.5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0.5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0.5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0.5" x14ac:dyDescent="0.25">
      <c r="A151" s="1107"/>
      <c r="B151" s="260" t="s">
        <v>4</v>
      </c>
      <c r="C151" s="261">
        <f t="shared" si="63"/>
        <v>0</v>
      </c>
      <c r="D151" s="262">
        <f t="shared" ref="D151:AS151" si="96">SUM(D141:D150)</f>
        <v>0</v>
      </c>
      <c r="E151" s="263">
        <f t="shared" si="96"/>
        <v>0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0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1.25" x14ac:dyDescent="0.25">
      <c r="A152" s="281" t="s">
        <v>205</v>
      </c>
    </row>
    <row r="153" spans="1:95" ht="15" customHeight="1" x14ac:dyDescent="0.25">
      <c r="A153" s="1401" t="s">
        <v>206</v>
      </c>
      <c r="B153" s="1401" t="s">
        <v>3</v>
      </c>
      <c r="C153" s="1402" t="s">
        <v>4</v>
      </c>
      <c r="D153" s="1403"/>
      <c r="E153" s="1404"/>
      <c r="F153" s="1405" t="s">
        <v>135</v>
      </c>
      <c r="G153" s="1406"/>
      <c r="H153" s="1406"/>
      <c r="I153" s="1406"/>
      <c r="J153" s="1406"/>
      <c r="K153" s="1406"/>
      <c r="L153" s="1406"/>
      <c r="M153" s="1406"/>
      <c r="N153" s="1406"/>
      <c r="O153" s="1406"/>
      <c r="P153" s="1406"/>
      <c r="Q153" s="1406"/>
      <c r="R153" s="1406"/>
      <c r="S153" s="1406"/>
      <c r="T153" s="1406"/>
      <c r="U153" s="1406"/>
      <c r="V153" s="1406"/>
      <c r="W153" s="1406"/>
      <c r="X153" s="1406"/>
      <c r="Y153" s="1406"/>
      <c r="Z153" s="1406"/>
      <c r="AA153" s="1406"/>
      <c r="AB153" s="1406"/>
      <c r="AC153" s="1406"/>
      <c r="AD153" s="1406"/>
      <c r="AE153" s="1406"/>
      <c r="AF153" s="1406"/>
      <c r="AG153" s="1407"/>
      <c r="AH153" s="1408" t="s">
        <v>9</v>
      </c>
      <c r="AI153" s="1404" t="s">
        <v>10</v>
      </c>
    </row>
    <row r="154" spans="1:95" x14ac:dyDescent="0.25">
      <c r="A154" s="1082"/>
      <c r="B154" s="1082"/>
      <c r="C154" s="1139"/>
      <c r="D154" s="1140"/>
      <c r="E154" s="1135"/>
      <c r="F154" s="1360" t="s">
        <v>15</v>
      </c>
      <c r="G154" s="1361"/>
      <c r="H154" s="1360" t="s">
        <v>16</v>
      </c>
      <c r="I154" s="1361"/>
      <c r="J154" s="1355" t="s">
        <v>17</v>
      </c>
      <c r="K154" s="1357"/>
      <c r="L154" s="1355" t="s">
        <v>18</v>
      </c>
      <c r="M154" s="1357"/>
      <c r="N154" s="1355" t="s">
        <v>19</v>
      </c>
      <c r="O154" s="1357"/>
      <c r="P154" s="1355" t="s">
        <v>20</v>
      </c>
      <c r="Q154" s="1357"/>
      <c r="R154" s="1355" t="s">
        <v>21</v>
      </c>
      <c r="S154" s="1357"/>
      <c r="T154" s="1355" t="s">
        <v>22</v>
      </c>
      <c r="U154" s="1357"/>
      <c r="V154" s="1355" t="s">
        <v>23</v>
      </c>
      <c r="W154" s="1357"/>
      <c r="X154" s="1355" t="s">
        <v>24</v>
      </c>
      <c r="Y154" s="1357"/>
      <c r="Z154" s="1355" t="s">
        <v>25</v>
      </c>
      <c r="AA154" s="1357"/>
      <c r="AB154" s="1355" t="s">
        <v>26</v>
      </c>
      <c r="AC154" s="1357"/>
      <c r="AD154" s="1355" t="s">
        <v>27</v>
      </c>
      <c r="AE154" s="1357"/>
      <c r="AF154" s="1355" t="s">
        <v>28</v>
      </c>
      <c r="AG154" s="1411"/>
      <c r="AH154" s="1157"/>
      <c r="AI154" s="1134"/>
    </row>
    <row r="155" spans="1:95" x14ac:dyDescent="0.25">
      <c r="A155" s="1083"/>
      <c r="B155" s="1083"/>
      <c r="C155" s="571" t="s">
        <v>142</v>
      </c>
      <c r="D155" s="635" t="s">
        <v>29</v>
      </c>
      <c r="E155" s="636" t="s">
        <v>30</v>
      </c>
      <c r="F155" s="532" t="s">
        <v>29</v>
      </c>
      <c r="G155" s="636" t="s">
        <v>30</v>
      </c>
      <c r="H155" s="532" t="s">
        <v>29</v>
      </c>
      <c r="I155" s="636" t="s">
        <v>30</v>
      </c>
      <c r="J155" s="532" t="s">
        <v>29</v>
      </c>
      <c r="K155" s="636" t="s">
        <v>30</v>
      </c>
      <c r="L155" s="532" t="s">
        <v>29</v>
      </c>
      <c r="M155" s="636" t="s">
        <v>30</v>
      </c>
      <c r="N155" s="532" t="s">
        <v>29</v>
      </c>
      <c r="O155" s="636" t="s">
        <v>30</v>
      </c>
      <c r="P155" s="532" t="s">
        <v>29</v>
      </c>
      <c r="Q155" s="636" t="s">
        <v>30</v>
      </c>
      <c r="R155" s="532" t="s">
        <v>29</v>
      </c>
      <c r="S155" s="636" t="s">
        <v>30</v>
      </c>
      <c r="T155" s="532" t="s">
        <v>29</v>
      </c>
      <c r="U155" s="636" t="s">
        <v>30</v>
      </c>
      <c r="V155" s="532" t="s">
        <v>29</v>
      </c>
      <c r="W155" s="636" t="s">
        <v>30</v>
      </c>
      <c r="X155" s="532" t="s">
        <v>29</v>
      </c>
      <c r="Y155" s="636" t="s">
        <v>30</v>
      </c>
      <c r="Z155" s="532" t="s">
        <v>29</v>
      </c>
      <c r="AA155" s="636" t="s">
        <v>30</v>
      </c>
      <c r="AB155" s="532" t="s">
        <v>29</v>
      </c>
      <c r="AC155" s="636" t="s">
        <v>30</v>
      </c>
      <c r="AD155" s="532" t="s">
        <v>29</v>
      </c>
      <c r="AE155" s="636" t="s">
        <v>30</v>
      </c>
      <c r="AF155" s="532" t="s">
        <v>29</v>
      </c>
      <c r="AG155" s="637" t="s">
        <v>30</v>
      </c>
      <c r="AH155" s="1158"/>
      <c r="AI155" s="1135"/>
    </row>
    <row r="156" spans="1:95" x14ac:dyDescent="0.25">
      <c r="A156" s="1374" t="s">
        <v>207</v>
      </c>
      <c r="B156" s="138" t="s">
        <v>31</v>
      </c>
      <c r="C156" s="638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593">
        <f t="shared" si="99"/>
        <v>0</v>
      </c>
      <c r="F156" s="75"/>
      <c r="G156" s="18"/>
      <c r="H156" s="75"/>
      <c r="I156" s="18"/>
      <c r="J156" s="75"/>
      <c r="K156" s="18"/>
      <c r="L156" s="75"/>
      <c r="M156" s="18"/>
      <c r="N156" s="75"/>
      <c r="O156" s="18"/>
      <c r="P156" s="75"/>
      <c r="Q156" s="18"/>
      <c r="R156" s="75"/>
      <c r="S156" s="18"/>
      <c r="T156" s="75"/>
      <c r="U156" s="18"/>
      <c r="V156" s="75"/>
      <c r="W156" s="18"/>
      <c r="X156" s="75"/>
      <c r="Y156" s="18"/>
      <c r="Z156" s="75"/>
      <c r="AA156" s="18"/>
      <c r="AB156" s="75"/>
      <c r="AC156" s="18"/>
      <c r="AD156" s="75"/>
      <c r="AE156" s="18"/>
      <c r="AF156" s="75"/>
      <c r="AG156" s="98"/>
      <c r="AH156" s="597"/>
      <c r="AI156" s="553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x14ac:dyDescent="0.25">
      <c r="A157" s="1106"/>
      <c r="B157" s="287" t="s">
        <v>32</v>
      </c>
      <c r="C157" s="639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x14ac:dyDescent="0.25">
      <c r="A158" s="1106"/>
      <c r="B158" s="289" t="s">
        <v>34</v>
      </c>
      <c r="C158" s="639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x14ac:dyDescent="0.25">
      <c r="A159" s="1107"/>
      <c r="B159" s="151" t="s">
        <v>208</v>
      </c>
      <c r="C159" s="640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x14ac:dyDescent="0.25">
      <c r="A160" s="1374" t="s">
        <v>209</v>
      </c>
      <c r="B160" s="138" t="s">
        <v>31</v>
      </c>
      <c r="C160" s="638">
        <f t="shared" si="98"/>
        <v>0</v>
      </c>
      <c r="D160" s="238">
        <f t="shared" si="99"/>
        <v>0</v>
      </c>
      <c r="E160" s="593">
        <f t="shared" si="99"/>
        <v>0</v>
      </c>
      <c r="F160" s="75"/>
      <c r="G160" s="18"/>
      <c r="H160" s="75"/>
      <c r="I160" s="18"/>
      <c r="J160" s="75"/>
      <c r="K160" s="18"/>
      <c r="L160" s="75"/>
      <c r="M160" s="18"/>
      <c r="N160" s="75"/>
      <c r="O160" s="18"/>
      <c r="P160" s="75"/>
      <c r="Q160" s="18"/>
      <c r="R160" s="75"/>
      <c r="S160" s="18"/>
      <c r="T160" s="75"/>
      <c r="U160" s="18"/>
      <c r="V160" s="75"/>
      <c r="W160" s="18"/>
      <c r="X160" s="75"/>
      <c r="Y160" s="18"/>
      <c r="Z160" s="75"/>
      <c r="AA160" s="18"/>
      <c r="AB160" s="75"/>
      <c r="AC160" s="18"/>
      <c r="AD160" s="75"/>
      <c r="AE160" s="18"/>
      <c r="AF160" s="75"/>
      <c r="AG160" s="98"/>
      <c r="AH160" s="597"/>
      <c r="AI160" s="553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x14ac:dyDescent="0.25">
      <c r="A161" s="1106"/>
      <c r="B161" s="287" t="s">
        <v>32</v>
      </c>
      <c r="C161" s="639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x14ac:dyDescent="0.25">
      <c r="A162" s="1106"/>
      <c r="B162" s="289" t="s">
        <v>34</v>
      </c>
      <c r="C162" s="639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x14ac:dyDescent="0.25">
      <c r="A163" s="1107"/>
      <c r="B163" s="151" t="s">
        <v>208</v>
      </c>
      <c r="C163" s="640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1.25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0.5" customHeight="1" x14ac:dyDescent="0.25">
      <c r="A165" s="1359" t="s">
        <v>38</v>
      </c>
      <c r="B165" s="1396" t="s">
        <v>4</v>
      </c>
      <c r="C165" s="1397"/>
      <c r="D165" s="1393"/>
      <c r="E165" s="1360" t="s">
        <v>135</v>
      </c>
      <c r="F165" s="1391"/>
      <c r="G165" s="1391"/>
      <c r="H165" s="1391"/>
      <c r="I165" s="1391"/>
      <c r="J165" s="1391"/>
      <c r="K165" s="1391"/>
      <c r="L165" s="1391"/>
      <c r="M165" s="1391"/>
      <c r="N165" s="1391"/>
      <c r="O165" s="1391"/>
      <c r="P165" s="1391"/>
      <c r="Q165" s="1391"/>
      <c r="R165" s="1391"/>
      <c r="S165" s="1391"/>
      <c r="T165" s="1391"/>
      <c r="U165" s="1391"/>
      <c r="V165" s="1391"/>
      <c r="W165" s="1391"/>
      <c r="X165" s="1391"/>
      <c r="Y165" s="1391"/>
      <c r="Z165" s="1391"/>
      <c r="AA165" s="1391"/>
      <c r="AB165" s="1391"/>
      <c r="AC165" s="1391"/>
      <c r="AD165" s="1391"/>
      <c r="AE165" s="1391"/>
      <c r="AF165" s="1398"/>
      <c r="AG165" s="1399" t="s">
        <v>211</v>
      </c>
      <c r="AH165" s="1392" t="s">
        <v>9</v>
      </c>
      <c r="AI165" s="1393" t="s">
        <v>10</v>
      </c>
    </row>
    <row r="166" spans="1:90" s="5" customFormat="1" ht="10.5" x14ac:dyDescent="0.25">
      <c r="A166" s="1082"/>
      <c r="B166" s="1139"/>
      <c r="C166" s="1140"/>
      <c r="D166" s="1135"/>
      <c r="E166" s="1360" t="s">
        <v>15</v>
      </c>
      <c r="F166" s="1394"/>
      <c r="G166" s="1360" t="s">
        <v>16</v>
      </c>
      <c r="H166" s="1394"/>
      <c r="I166" s="1355" t="s">
        <v>17</v>
      </c>
      <c r="J166" s="1395"/>
      <c r="K166" s="1355" t="s">
        <v>18</v>
      </c>
      <c r="L166" s="1395"/>
      <c r="M166" s="1355" t="s">
        <v>19</v>
      </c>
      <c r="N166" s="1395"/>
      <c r="O166" s="1355" t="s">
        <v>20</v>
      </c>
      <c r="P166" s="1395"/>
      <c r="Q166" s="1355" t="s">
        <v>21</v>
      </c>
      <c r="R166" s="1395"/>
      <c r="S166" s="1355" t="s">
        <v>22</v>
      </c>
      <c r="T166" s="1395"/>
      <c r="U166" s="1355" t="s">
        <v>23</v>
      </c>
      <c r="V166" s="1395"/>
      <c r="W166" s="1355" t="s">
        <v>24</v>
      </c>
      <c r="X166" s="1395"/>
      <c r="Y166" s="1355" t="s">
        <v>25</v>
      </c>
      <c r="Z166" s="1395"/>
      <c r="AA166" s="1355" t="s">
        <v>26</v>
      </c>
      <c r="AB166" s="1395"/>
      <c r="AC166" s="1355" t="s">
        <v>27</v>
      </c>
      <c r="AD166" s="1395"/>
      <c r="AE166" s="1355" t="s">
        <v>28</v>
      </c>
      <c r="AF166" s="1356"/>
      <c r="AG166" s="1144"/>
      <c r="AH166" s="1131"/>
      <c r="AI166" s="1134"/>
    </row>
    <row r="167" spans="1:90" s="5" customFormat="1" ht="10.5" x14ac:dyDescent="0.25">
      <c r="A167" s="1083"/>
      <c r="B167" s="571" t="s">
        <v>142</v>
      </c>
      <c r="C167" s="548" t="s">
        <v>29</v>
      </c>
      <c r="D167" s="636" t="s">
        <v>30</v>
      </c>
      <c r="E167" s="532" t="s">
        <v>29</v>
      </c>
      <c r="F167" s="636" t="s">
        <v>30</v>
      </c>
      <c r="G167" s="532" t="s">
        <v>29</v>
      </c>
      <c r="H167" s="636" t="s">
        <v>30</v>
      </c>
      <c r="I167" s="532" t="s">
        <v>29</v>
      </c>
      <c r="J167" s="636" t="s">
        <v>30</v>
      </c>
      <c r="K167" s="532" t="s">
        <v>29</v>
      </c>
      <c r="L167" s="636" t="s">
        <v>30</v>
      </c>
      <c r="M167" s="532" t="s">
        <v>29</v>
      </c>
      <c r="N167" s="636" t="s">
        <v>30</v>
      </c>
      <c r="O167" s="532" t="s">
        <v>29</v>
      </c>
      <c r="P167" s="636" t="s">
        <v>30</v>
      </c>
      <c r="Q167" s="532" t="s">
        <v>29</v>
      </c>
      <c r="R167" s="636" t="s">
        <v>30</v>
      </c>
      <c r="S167" s="532" t="s">
        <v>29</v>
      </c>
      <c r="T167" s="636" t="s">
        <v>30</v>
      </c>
      <c r="U167" s="532" t="s">
        <v>29</v>
      </c>
      <c r="V167" s="636" t="s">
        <v>30</v>
      </c>
      <c r="W167" s="532" t="s">
        <v>29</v>
      </c>
      <c r="X167" s="636" t="s">
        <v>30</v>
      </c>
      <c r="Y167" s="532" t="s">
        <v>29</v>
      </c>
      <c r="Z167" s="636" t="s">
        <v>30</v>
      </c>
      <c r="AA167" s="532" t="s">
        <v>29</v>
      </c>
      <c r="AB167" s="636" t="s">
        <v>30</v>
      </c>
      <c r="AC167" s="532" t="s">
        <v>29</v>
      </c>
      <c r="AD167" s="636" t="s">
        <v>30</v>
      </c>
      <c r="AE167" s="532" t="s">
        <v>29</v>
      </c>
      <c r="AF167" s="645" t="s">
        <v>30</v>
      </c>
      <c r="AG167" s="1145"/>
      <c r="AH167" s="1132"/>
      <c r="AI167" s="1135"/>
    </row>
    <row r="168" spans="1:90" s="5" customFormat="1" ht="10.5" x14ac:dyDescent="0.25">
      <c r="A168" s="293" t="s">
        <v>191</v>
      </c>
      <c r="B168" s="237">
        <f>SUM(C168:D168)</f>
        <v>0</v>
      </c>
      <c r="C168" s="238">
        <f t="shared" ref="C168:D170" si="105">+E168+G168+I168+K168+M168+O168+Q168+S168+U168+W168+Y168+AA168+AC168+AE168</f>
        <v>0</v>
      </c>
      <c r="D168" s="593">
        <f t="shared" si="105"/>
        <v>0</v>
      </c>
      <c r="E168" s="75"/>
      <c r="F168" s="18"/>
      <c r="G168" s="75"/>
      <c r="H168" s="18"/>
      <c r="I168" s="75"/>
      <c r="J168" s="18"/>
      <c r="K168" s="75"/>
      <c r="L168" s="18"/>
      <c r="M168" s="75"/>
      <c r="N168" s="18"/>
      <c r="O168" s="75"/>
      <c r="P168" s="18"/>
      <c r="Q168" s="75"/>
      <c r="R168" s="18"/>
      <c r="S168" s="75"/>
      <c r="T168" s="18"/>
      <c r="U168" s="75"/>
      <c r="V168" s="18"/>
      <c r="W168" s="75"/>
      <c r="X168" s="18"/>
      <c r="Y168" s="75"/>
      <c r="Z168" s="18"/>
      <c r="AA168" s="75"/>
      <c r="AB168" s="18"/>
      <c r="AC168" s="75"/>
      <c r="AD168" s="18"/>
      <c r="AE168" s="75"/>
      <c r="AF168" s="600"/>
      <c r="AG168" s="601"/>
      <c r="AH168" s="75"/>
      <c r="AI168" s="553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0.5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0.5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0.5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1.25" x14ac:dyDescent="0.25">
      <c r="A172" s="281" t="s">
        <v>214</v>
      </c>
    </row>
    <row r="173" spans="1:90" s="5" customFormat="1" ht="10.5" customHeight="1" x14ac:dyDescent="0.25">
      <c r="A173" s="1368" t="s">
        <v>215</v>
      </c>
      <c r="B173" s="1368" t="s">
        <v>188</v>
      </c>
      <c r="C173" s="1382" t="s">
        <v>216</v>
      </c>
      <c r="D173" s="1383"/>
      <c r="E173" s="1368" t="s">
        <v>217</v>
      </c>
      <c r="F173" s="1382" t="s">
        <v>5</v>
      </c>
      <c r="G173" s="1383"/>
      <c r="H173" s="1383"/>
      <c r="I173" s="1383"/>
      <c r="J173" s="1383"/>
      <c r="K173" s="1383"/>
      <c r="L173" s="1383"/>
      <c r="M173" s="1383"/>
      <c r="N173" s="1383"/>
      <c r="O173" s="1383"/>
      <c r="P173" s="1383"/>
      <c r="Q173" s="1383"/>
      <c r="R173" s="1383"/>
      <c r="S173" s="1383"/>
      <c r="T173" s="1384"/>
    </row>
    <row r="174" spans="1:90" s="5" customFormat="1" ht="21" x14ac:dyDescent="0.25">
      <c r="A174" s="1096"/>
      <c r="B174" s="1096"/>
      <c r="C174" s="524" t="s">
        <v>191</v>
      </c>
      <c r="D174" s="646" t="s">
        <v>218</v>
      </c>
      <c r="E174" s="1096"/>
      <c r="F174" s="524" t="s">
        <v>219</v>
      </c>
      <c r="G174" s="602" t="s">
        <v>220</v>
      </c>
      <c r="H174" s="602" t="s">
        <v>221</v>
      </c>
      <c r="I174" s="602" t="s">
        <v>222</v>
      </c>
      <c r="J174" s="602" t="s">
        <v>223</v>
      </c>
      <c r="K174" s="602" t="s">
        <v>224</v>
      </c>
      <c r="L174" s="602" t="s">
        <v>225</v>
      </c>
      <c r="M174" s="602" t="s">
        <v>226</v>
      </c>
      <c r="N174" s="602" t="s">
        <v>227</v>
      </c>
      <c r="O174" s="602" t="s">
        <v>228</v>
      </c>
      <c r="P174" s="602" t="s">
        <v>229</v>
      </c>
      <c r="Q174" s="602" t="s">
        <v>230</v>
      </c>
      <c r="R174" s="602" t="s">
        <v>231</v>
      </c>
      <c r="S174" s="602" t="s">
        <v>232</v>
      </c>
      <c r="T174" s="646" t="s">
        <v>233</v>
      </c>
    </row>
    <row r="175" spans="1:90" s="5" customFormat="1" ht="10.5" x14ac:dyDescent="0.25">
      <c r="A175" s="293" t="s">
        <v>32</v>
      </c>
      <c r="B175" s="138">
        <f>SUM(C175:D175)</f>
        <v>0</v>
      </c>
      <c r="C175" s="99"/>
      <c r="D175" s="143"/>
      <c r="E175" s="138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0.5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0.5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0.5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1.25" x14ac:dyDescent="0.25">
      <c r="A179" s="281" t="s">
        <v>235</v>
      </c>
    </row>
    <row r="180" spans="1:20" s="5" customFormat="1" ht="10.5" x14ac:dyDescent="0.25">
      <c r="A180" s="1359" t="s">
        <v>236</v>
      </c>
      <c r="B180" s="1363" t="s">
        <v>237</v>
      </c>
      <c r="C180" s="1365"/>
      <c r="D180" s="1364"/>
      <c r="E180" s="1363" t="s">
        <v>238</v>
      </c>
      <c r="F180" s="1365"/>
      <c r="G180" s="1364"/>
    </row>
    <row r="181" spans="1:20" s="5" customFormat="1" ht="10.5" x14ac:dyDescent="0.25">
      <c r="A181" s="1083"/>
      <c r="B181" s="603" t="s">
        <v>142</v>
      </c>
      <c r="C181" s="524" t="s">
        <v>29</v>
      </c>
      <c r="D181" s="646" t="s">
        <v>30</v>
      </c>
      <c r="E181" s="603" t="s">
        <v>142</v>
      </c>
      <c r="F181" s="524" t="s">
        <v>29</v>
      </c>
      <c r="G181" s="646" t="s">
        <v>30</v>
      </c>
    </row>
    <row r="182" spans="1:20" s="5" customFormat="1" ht="10.5" x14ac:dyDescent="0.25">
      <c r="A182" s="293" t="s">
        <v>239</v>
      </c>
      <c r="B182" s="319">
        <f>SUM(C182:D182)</f>
        <v>0</v>
      </c>
      <c r="C182" s="320"/>
      <c r="D182" s="604"/>
      <c r="E182" s="319">
        <f>SUM(F182:G182)</f>
        <v>0</v>
      </c>
      <c r="F182" s="320"/>
      <c r="G182" s="604"/>
    </row>
    <row r="183" spans="1:20" s="5" customFormat="1" ht="10.5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1.25" x14ac:dyDescent="0.25">
      <c r="A184" s="325" t="s">
        <v>241</v>
      </c>
    </row>
    <row r="185" spans="1:20" ht="15" customHeight="1" x14ac:dyDescent="0.25">
      <c r="A185" s="1375" t="s">
        <v>242</v>
      </c>
      <c r="B185" s="1376" t="s">
        <v>188</v>
      </c>
      <c r="C185" s="1377" t="s">
        <v>243</v>
      </c>
      <c r="D185" s="1378"/>
      <c r="E185" s="1379"/>
      <c r="F185" s="1368" t="s">
        <v>217</v>
      </c>
      <c r="G185" s="1380" t="s">
        <v>5</v>
      </c>
      <c r="H185" s="1381"/>
      <c r="I185" s="1381"/>
      <c r="J185" s="1381"/>
      <c r="K185" s="1381"/>
      <c r="L185" s="1375"/>
    </row>
    <row r="186" spans="1:20" ht="21" x14ac:dyDescent="0.25">
      <c r="A186" s="1109"/>
      <c r="B186" s="1111"/>
      <c r="C186" s="519" t="s">
        <v>244</v>
      </c>
      <c r="D186" s="605" t="s">
        <v>192</v>
      </c>
      <c r="E186" s="647" t="s">
        <v>245</v>
      </c>
      <c r="F186" s="1096"/>
      <c r="G186" s="648" t="s">
        <v>246</v>
      </c>
      <c r="H186" s="649" t="s">
        <v>247</v>
      </c>
      <c r="I186" s="649" t="s">
        <v>248</v>
      </c>
      <c r="J186" s="649" t="s">
        <v>249</v>
      </c>
      <c r="K186" s="649" t="s">
        <v>250</v>
      </c>
      <c r="L186" s="518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138">
        <f>SUM(G187:L187)</f>
        <v>0</v>
      </c>
      <c r="G187" s="75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1.25" x14ac:dyDescent="0.25">
      <c r="A190" s="1358" t="s">
        <v>255</v>
      </c>
      <c r="B190" s="1358"/>
      <c r="C190" s="1358"/>
    </row>
    <row r="191" spans="1:20" ht="15" customHeight="1" x14ac:dyDescent="0.25">
      <c r="A191" s="1385" t="s">
        <v>256</v>
      </c>
      <c r="B191" s="1386"/>
      <c r="C191" s="1387" t="s">
        <v>257</v>
      </c>
      <c r="D191" s="1388" t="s">
        <v>258</v>
      </c>
      <c r="E191" s="1389"/>
      <c r="F191" s="1389"/>
      <c r="G191" s="1389"/>
      <c r="H191" s="1389"/>
      <c r="I191" s="1389"/>
      <c r="J191" s="1390"/>
      <c r="K191" s="1391" t="s">
        <v>259</v>
      </c>
      <c r="L191" s="1391"/>
      <c r="M191" s="1391"/>
      <c r="N191" s="1361"/>
    </row>
    <row r="192" spans="1:20" ht="21" x14ac:dyDescent="0.25">
      <c r="A192" s="1122"/>
      <c r="B192" s="1123"/>
      <c r="C192" s="1125"/>
      <c r="D192" s="519" t="s">
        <v>244</v>
      </c>
      <c r="E192" s="605" t="s">
        <v>260</v>
      </c>
      <c r="F192" s="605" t="s">
        <v>261</v>
      </c>
      <c r="G192" s="647" t="s">
        <v>262</v>
      </c>
      <c r="H192" s="650" t="s">
        <v>217</v>
      </c>
      <c r="I192" s="519" t="s">
        <v>263</v>
      </c>
      <c r="J192" s="647" t="s">
        <v>264</v>
      </c>
      <c r="K192" s="519" t="s">
        <v>265</v>
      </c>
      <c r="L192" s="605" t="s">
        <v>266</v>
      </c>
      <c r="M192" s="605" t="s">
        <v>267</v>
      </c>
      <c r="N192" s="651" t="s">
        <v>268</v>
      </c>
    </row>
    <row r="193" spans="1:91" x14ac:dyDescent="0.25">
      <c r="A193" s="1374" t="s">
        <v>269</v>
      </c>
      <c r="B193" s="337" t="s">
        <v>270</v>
      </c>
      <c r="C193" s="138">
        <f>SUM(E193+G193)</f>
        <v>0</v>
      </c>
      <c r="D193" s="338"/>
      <c r="E193" s="16"/>
      <c r="F193" s="311"/>
      <c r="G193" s="24"/>
      <c r="H193" s="138">
        <f>+K193+L193+M193</f>
        <v>0</v>
      </c>
      <c r="I193" s="338"/>
      <c r="J193" s="606"/>
      <c r="K193" s="24"/>
      <c r="L193" s="16"/>
      <c r="M193" s="16"/>
      <c r="N193" s="340"/>
    </row>
    <row r="194" spans="1:9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1.25" x14ac:dyDescent="0.25">
      <c r="A197" s="325" t="s">
        <v>274</v>
      </c>
    </row>
    <row r="198" spans="1:91" s="5" customFormat="1" ht="10.5" customHeight="1" x14ac:dyDescent="0.25">
      <c r="A198" s="1260" t="s">
        <v>242</v>
      </c>
      <c r="B198" s="1260" t="s">
        <v>275</v>
      </c>
      <c r="C198" s="1369" t="s">
        <v>276</v>
      </c>
      <c r="D198" s="1370" t="s">
        <v>259</v>
      </c>
      <c r="E198" s="1371"/>
      <c r="F198" s="1370" t="s">
        <v>277</v>
      </c>
      <c r="G198" s="1372"/>
      <c r="H198" s="1372"/>
      <c r="I198" s="1372"/>
      <c r="J198" s="1372"/>
      <c r="K198" s="1372"/>
      <c r="L198" s="1372"/>
      <c r="M198" s="1372"/>
      <c r="N198" s="1372"/>
      <c r="O198" s="1372"/>
      <c r="P198" s="1372"/>
      <c r="Q198" s="1372"/>
      <c r="R198" s="1372"/>
      <c r="S198" s="1372"/>
      <c r="T198" s="1373" t="s">
        <v>263</v>
      </c>
      <c r="U198" s="1362" t="s">
        <v>278</v>
      </c>
    </row>
    <row r="199" spans="1:91" s="5" customFormat="1" ht="21" x14ac:dyDescent="0.25">
      <c r="A199" s="1260"/>
      <c r="B199" s="1260"/>
      <c r="C199" s="1099"/>
      <c r="D199" s="524" t="s">
        <v>265</v>
      </c>
      <c r="E199" s="646" t="s">
        <v>279</v>
      </c>
      <c r="F199" s="526" t="s">
        <v>280</v>
      </c>
      <c r="G199" s="607" t="s">
        <v>281</v>
      </c>
      <c r="H199" s="607" t="s">
        <v>13</v>
      </c>
      <c r="I199" s="607" t="s">
        <v>141</v>
      </c>
      <c r="J199" s="607" t="s">
        <v>15</v>
      </c>
      <c r="K199" s="607" t="s">
        <v>282</v>
      </c>
      <c r="L199" s="607" t="s">
        <v>17</v>
      </c>
      <c r="M199" s="607" t="s">
        <v>18</v>
      </c>
      <c r="N199" s="607" t="s">
        <v>19</v>
      </c>
      <c r="O199" s="607" t="s">
        <v>20</v>
      </c>
      <c r="P199" s="607" t="s">
        <v>21</v>
      </c>
      <c r="Q199" s="607" t="s">
        <v>22</v>
      </c>
      <c r="R199" s="607" t="s">
        <v>23</v>
      </c>
      <c r="S199" s="528" t="s">
        <v>24</v>
      </c>
      <c r="T199" s="1104"/>
      <c r="U199" s="1087"/>
    </row>
    <row r="200" spans="1:91" s="5" customFormat="1" x14ac:dyDescent="0.25">
      <c r="A200" s="350" t="s">
        <v>283</v>
      </c>
      <c r="B200" s="15"/>
      <c r="C200" s="351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1.25" x14ac:dyDescent="0.25">
      <c r="A203" s="1353" t="s">
        <v>286</v>
      </c>
      <c r="B203" s="1353"/>
      <c r="C203" s="1353"/>
      <c r="D203" s="1353"/>
      <c r="E203" s="1353"/>
      <c r="F203" s="1353"/>
      <c r="G203" s="1353"/>
      <c r="H203" s="1353"/>
      <c r="I203" s="1353"/>
      <c r="J203" s="1353"/>
      <c r="CK203" s="5"/>
      <c r="CL203" s="5"/>
      <c r="CM203" s="5"/>
    </row>
    <row r="204" spans="1:91" ht="15" customHeight="1" x14ac:dyDescent="0.25">
      <c r="A204" s="1253" t="s">
        <v>287</v>
      </c>
      <c r="B204" s="1253" t="s">
        <v>288</v>
      </c>
      <c r="C204" s="1363" t="s">
        <v>259</v>
      </c>
      <c r="D204" s="1364"/>
      <c r="E204" s="1365" t="s">
        <v>277</v>
      </c>
      <c r="F204" s="1365"/>
      <c r="G204" s="1365"/>
      <c r="H204" s="1365"/>
      <c r="I204" s="1365"/>
      <c r="J204" s="1366"/>
      <c r="K204" s="1367" t="s">
        <v>263</v>
      </c>
      <c r="L204" s="1368" t="s">
        <v>278</v>
      </c>
      <c r="CK204" s="5"/>
      <c r="CL204" s="5"/>
      <c r="CM204" s="5"/>
    </row>
    <row r="205" spans="1:91" ht="21" x14ac:dyDescent="0.25">
      <c r="A205" s="1253"/>
      <c r="B205" s="1253"/>
      <c r="C205" s="524" t="s">
        <v>265</v>
      </c>
      <c r="D205" s="646" t="s">
        <v>279</v>
      </c>
      <c r="E205" s="652" t="s">
        <v>280</v>
      </c>
      <c r="F205" s="602" t="s">
        <v>281</v>
      </c>
      <c r="G205" s="602" t="s">
        <v>13</v>
      </c>
      <c r="H205" s="602" t="s">
        <v>141</v>
      </c>
      <c r="I205" s="602" t="s">
        <v>15</v>
      </c>
      <c r="J205" s="653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359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1.25" x14ac:dyDescent="0.25">
      <c r="A208" s="1353" t="s">
        <v>292</v>
      </c>
      <c r="B208" s="1353"/>
      <c r="C208" s="1353"/>
      <c r="D208" s="1353"/>
      <c r="E208" s="1353"/>
      <c r="F208" s="1353"/>
      <c r="G208" s="1353"/>
    </row>
    <row r="209" spans="1:7" x14ac:dyDescent="0.25">
      <c r="A209" s="1354" t="s">
        <v>293</v>
      </c>
      <c r="B209" s="1354" t="s">
        <v>188</v>
      </c>
      <c r="C209" s="1355" t="s">
        <v>277</v>
      </c>
      <c r="D209" s="1356"/>
      <c r="E209" s="1356"/>
      <c r="F209" s="1356"/>
      <c r="G209" s="1357"/>
    </row>
    <row r="210" spans="1:7" x14ac:dyDescent="0.25">
      <c r="A210" s="1076"/>
      <c r="B210" s="1076"/>
      <c r="C210" s="532" t="s">
        <v>12</v>
      </c>
      <c r="D210" s="635" t="s">
        <v>13</v>
      </c>
      <c r="E210" s="548" t="s">
        <v>141</v>
      </c>
      <c r="F210" s="548" t="s">
        <v>15</v>
      </c>
      <c r="G210" s="534" t="s">
        <v>16</v>
      </c>
    </row>
    <row r="211" spans="1:7" x14ac:dyDescent="0.25">
      <c r="A211" s="654" t="s">
        <v>294</v>
      </c>
      <c r="B211" s="536">
        <f>SUM(C211:G211)</f>
        <v>0</v>
      </c>
      <c r="C211" s="537"/>
      <c r="D211" s="608"/>
      <c r="E211" s="608"/>
      <c r="F211" s="655"/>
      <c r="G211" s="540"/>
    </row>
    <row r="212" spans="1:7" s="4" customFormat="1" ht="11.25" x14ac:dyDescent="0.25">
      <c r="A212" s="1358" t="s">
        <v>295</v>
      </c>
      <c r="B212" s="1358"/>
      <c r="C212" s="1358"/>
      <c r="D212" s="1358"/>
    </row>
    <row r="213" spans="1:7" x14ac:dyDescent="0.25">
      <c r="A213" s="1359" t="s">
        <v>296</v>
      </c>
      <c r="B213" s="1355" t="s">
        <v>297</v>
      </c>
      <c r="C213" s="1356"/>
      <c r="D213" s="1357"/>
    </row>
    <row r="214" spans="1:7" ht="15" customHeight="1" x14ac:dyDescent="0.25">
      <c r="A214" s="1082"/>
      <c r="B214" s="656" t="s">
        <v>298</v>
      </c>
      <c r="C214" s="1360" t="s">
        <v>299</v>
      </c>
      <c r="D214" s="1361"/>
    </row>
    <row r="215" spans="1:7" x14ac:dyDescent="0.25">
      <c r="A215" s="1083"/>
      <c r="B215" s="542" t="s">
        <v>300</v>
      </c>
      <c r="C215" s="532" t="s">
        <v>301</v>
      </c>
      <c r="D215" s="636" t="s">
        <v>302</v>
      </c>
    </row>
    <row r="216" spans="1:7" x14ac:dyDescent="0.25">
      <c r="A216" s="544" t="s">
        <v>303</v>
      </c>
      <c r="B216" s="545"/>
      <c r="C216" s="657"/>
      <c r="D216" s="547"/>
    </row>
    <row r="236" spans="1:2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93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00000000-0002-0000-0200-000000000000}">
      <formula1>0</formula1>
      <formula2>9.99999999999999E+41</formula2>
    </dataValidation>
    <dataValidation type="whole" allowBlank="1" showInputMessage="1" showErrorMessage="1" sqref="D96" xr:uid="{00000000-0002-0000-0200-000001000000}">
      <formula1>0</formula1>
      <formula2>9.99999999999999E+33</formula2>
    </dataValidation>
    <dataValidation type="whole" allowBlank="1" showInputMessage="1" showErrorMessage="1" sqref="C19:E23" xr:uid="{00000000-0002-0000-0200-000002000000}">
      <formula1>0</formula1>
      <formula2>9.99999999999999E+37</formula2>
    </dataValidation>
    <dataValidation allowBlank="1" prompt="Valor no Permitido" sqref="CC28:CD29 CA27:CB29 CC27 CK27:CM27 CE27:CJ29" xr:uid="{00000000-0002-0000-0200-000003000000}"/>
    <dataValidation type="whole" operator="greaterThanOrEqual" allowBlank="1" showInputMessage="1" showErrorMessage="1" errorTitle="Error" error="Favor Ingrese sólo Números." sqref="C28:Y29 C35:Y89" xr:uid="{00000000-0002-0000-0200-000004000000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00000000-0002-0000-0200-000005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S236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",[4]NOMBRE!B2, " (",[4]NOMBRE!C2,[4]NOMBRE!D2,[4]NOMBRE!E2,[4]NOMBRE!F2,[4]NOMBRE!G2,")")</f>
        <v>COMUNA: LINARES (07401)</v>
      </c>
    </row>
    <row r="3" spans="1:94" x14ac:dyDescent="0.1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94" x14ac:dyDescent="0.15">
      <c r="A4" s="1" t="str">
        <f>CONCATENATE("MES: ",[4]NOMBRE!B6, " (",[4]NOMBRE!C6,[4]NOMBRE!D6,")")</f>
        <v>MES: MARZO (03)</v>
      </c>
    </row>
    <row r="5" spans="1:94" x14ac:dyDescent="0.25">
      <c r="A5" s="3" t="str">
        <f>CONCATENATE("AÑO: ",[4]NOMBRE!B7)</f>
        <v>AÑO: 2025</v>
      </c>
    </row>
    <row r="6" spans="1:94" ht="15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1.25" customHeight="1" x14ac:dyDescent="0.25">
      <c r="A8" s="1238" t="s">
        <v>2</v>
      </c>
      <c r="B8" s="1185"/>
      <c r="C8" s="1185"/>
    </row>
    <row r="9" spans="1:94" s="5" customFormat="1" ht="10.5" customHeight="1" x14ac:dyDescent="0.25">
      <c r="A9" s="1447" t="s">
        <v>3</v>
      </c>
      <c r="B9" s="1521" t="s">
        <v>4</v>
      </c>
      <c r="C9" s="1530" t="s">
        <v>5</v>
      </c>
      <c r="D9" s="1531"/>
      <c r="E9" s="1531"/>
      <c r="F9" s="1531"/>
      <c r="G9" s="1531"/>
      <c r="H9" s="1531"/>
      <c r="I9" s="1531"/>
      <c r="J9" s="1531"/>
      <c r="K9" s="1531"/>
      <c r="L9" s="1531"/>
      <c r="M9" s="1531"/>
      <c r="N9" s="1531"/>
      <c r="O9" s="1531"/>
      <c r="P9" s="1531"/>
      <c r="Q9" s="1531"/>
      <c r="R9" s="1531"/>
      <c r="S9" s="1532"/>
      <c r="T9" s="1527" t="s">
        <v>6</v>
      </c>
      <c r="U9" s="1528"/>
      <c r="V9" s="1508" t="s">
        <v>7</v>
      </c>
      <c r="W9" s="1508" t="s">
        <v>8</v>
      </c>
      <c r="X9" s="1393" t="s">
        <v>9</v>
      </c>
      <c r="Y9" s="1387" t="s">
        <v>10</v>
      </c>
      <c r="Z9" s="1387" t="s">
        <v>11</v>
      </c>
    </row>
    <row r="10" spans="1:94" s="5" customFormat="1" ht="10.5" x14ac:dyDescent="0.25">
      <c r="A10" s="1447"/>
      <c r="B10" s="1223"/>
      <c r="C10" s="532" t="s">
        <v>12</v>
      </c>
      <c r="D10" s="548" t="s">
        <v>13</v>
      </c>
      <c r="E10" s="635" t="s">
        <v>14</v>
      </c>
      <c r="F10" s="548" t="s">
        <v>15</v>
      </c>
      <c r="G10" s="549" t="s">
        <v>16</v>
      </c>
      <c r="H10" s="549" t="s">
        <v>17</v>
      </c>
      <c r="I10" s="549" t="s">
        <v>18</v>
      </c>
      <c r="J10" s="549" t="s">
        <v>19</v>
      </c>
      <c r="K10" s="549" t="s">
        <v>20</v>
      </c>
      <c r="L10" s="549" t="s">
        <v>21</v>
      </c>
      <c r="M10" s="549" t="s">
        <v>22</v>
      </c>
      <c r="N10" s="549" t="s">
        <v>23</v>
      </c>
      <c r="O10" s="549" t="s">
        <v>24</v>
      </c>
      <c r="P10" s="549" t="s">
        <v>25</v>
      </c>
      <c r="Q10" s="549" t="s">
        <v>26</v>
      </c>
      <c r="R10" s="549" t="s">
        <v>27</v>
      </c>
      <c r="S10" s="550" t="s">
        <v>28</v>
      </c>
      <c r="T10" s="551" t="s">
        <v>29</v>
      </c>
      <c r="U10" s="658" t="s">
        <v>30</v>
      </c>
      <c r="V10" s="1177"/>
      <c r="W10" s="1177"/>
      <c r="X10" s="1135"/>
      <c r="Y10" s="1125"/>
      <c r="Z10" s="1125"/>
    </row>
    <row r="11" spans="1:94" s="5" customFormat="1" ht="10.5" x14ac:dyDescent="0.25">
      <c r="A11" s="13" t="s">
        <v>31</v>
      </c>
      <c r="B11" s="14">
        <f>SUM(C11:S11)</f>
        <v>0</v>
      </c>
      <c r="C11" s="15"/>
      <c r="D11" s="16"/>
      <c r="E11" s="65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660"/>
      <c r="U11" s="661"/>
      <c r="V11" s="20"/>
      <c r="W11" s="20"/>
      <c r="X11" s="553"/>
      <c r="Y11" s="553"/>
      <c r="Z11" s="553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0.5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1.25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0.5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1.25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0.5" x14ac:dyDescent="0.25">
      <c r="A16" s="662" t="s">
        <v>36</v>
      </c>
      <c r="B16" s="555">
        <f>SUM(C16:S16)</f>
        <v>0</v>
      </c>
      <c r="C16" s="556">
        <f t="shared" ref="C16:Z16" si="7">SUM(C11:C15)</f>
        <v>0</v>
      </c>
      <c r="D16" s="663">
        <f t="shared" si="7"/>
        <v>0</v>
      </c>
      <c r="E16" s="663">
        <f t="shared" si="7"/>
        <v>0</v>
      </c>
      <c r="F16" s="558">
        <f t="shared" si="7"/>
        <v>0</v>
      </c>
      <c r="G16" s="558">
        <f t="shared" si="7"/>
        <v>0</v>
      </c>
      <c r="H16" s="558">
        <f t="shared" si="7"/>
        <v>0</v>
      </c>
      <c r="I16" s="558">
        <f t="shared" si="7"/>
        <v>0</v>
      </c>
      <c r="J16" s="558">
        <f t="shared" si="7"/>
        <v>0</v>
      </c>
      <c r="K16" s="558">
        <f t="shared" si="7"/>
        <v>0</v>
      </c>
      <c r="L16" s="558">
        <f t="shared" si="7"/>
        <v>0</v>
      </c>
      <c r="M16" s="558">
        <f t="shared" si="7"/>
        <v>0</v>
      </c>
      <c r="N16" s="558">
        <f t="shared" si="7"/>
        <v>0</v>
      </c>
      <c r="O16" s="558">
        <f t="shared" si="7"/>
        <v>0</v>
      </c>
      <c r="P16" s="558">
        <f t="shared" si="7"/>
        <v>0</v>
      </c>
      <c r="Q16" s="558">
        <f t="shared" si="7"/>
        <v>0</v>
      </c>
      <c r="R16" s="558">
        <f t="shared" si="7"/>
        <v>0</v>
      </c>
      <c r="S16" s="559">
        <f t="shared" si="7"/>
        <v>0</v>
      </c>
      <c r="T16" s="555">
        <f t="shared" si="7"/>
        <v>0</v>
      </c>
      <c r="U16" s="664">
        <f t="shared" si="7"/>
        <v>0</v>
      </c>
      <c r="V16" s="665">
        <f t="shared" si="7"/>
        <v>0</v>
      </c>
      <c r="W16" s="665">
        <f t="shared" si="7"/>
        <v>0</v>
      </c>
      <c r="X16" s="665">
        <f t="shared" si="7"/>
        <v>0</v>
      </c>
      <c r="Y16" s="665">
        <f t="shared" si="7"/>
        <v>0</v>
      </c>
      <c r="Z16" s="665">
        <f t="shared" si="7"/>
        <v>0</v>
      </c>
    </row>
    <row r="17" spans="1:91" s="4" customFormat="1" ht="11.25" customHeight="1" x14ac:dyDescent="0.25">
      <c r="A17" s="1529" t="s">
        <v>37</v>
      </c>
      <c r="B17" s="1512"/>
      <c r="C17" s="1512"/>
      <c r="D17" s="1512"/>
      <c r="E17" s="39"/>
      <c r="F17" s="40"/>
      <c r="G17" s="40"/>
      <c r="H17" s="40"/>
      <c r="I17" s="40"/>
      <c r="J17" s="40"/>
      <c r="K17" s="40"/>
      <c r="L17" s="40"/>
    </row>
    <row r="18" spans="1:91" s="5" customFormat="1" ht="21" x14ac:dyDescent="0.25">
      <c r="A18" s="561" t="s">
        <v>38</v>
      </c>
      <c r="B18" s="562" t="s">
        <v>4</v>
      </c>
      <c r="C18" s="563" t="s">
        <v>31</v>
      </c>
      <c r="D18" s="564" t="s">
        <v>39</v>
      </c>
      <c r="E18" s="666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0.5" x14ac:dyDescent="0.25">
      <c r="A19" s="667" t="s">
        <v>41</v>
      </c>
      <c r="B19" s="668">
        <f>SUM(C19:E19)</f>
        <v>0</v>
      </c>
      <c r="C19" s="669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0.5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0.5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0.5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0.5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0.5" x14ac:dyDescent="0.25">
      <c r="A24" s="565" t="s">
        <v>4</v>
      </c>
      <c r="B24" s="566">
        <f>SUM(B19:B23)</f>
        <v>0</v>
      </c>
      <c r="C24" s="567">
        <f>SUM(C19:C23)</f>
        <v>0</v>
      </c>
      <c r="D24" s="568">
        <f t="shared" ref="D24:E24" si="9">SUM(D19:D23)</f>
        <v>0</v>
      </c>
      <c r="E24" s="670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1.25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15" customHeight="1" x14ac:dyDescent="0.25">
      <c r="A26" s="1521" t="s">
        <v>47</v>
      </c>
      <c r="B26" s="1521" t="s">
        <v>4</v>
      </c>
      <c r="C26" s="1516" t="s">
        <v>5</v>
      </c>
      <c r="D26" s="1517"/>
      <c r="E26" s="1517"/>
      <c r="F26" s="1517"/>
      <c r="G26" s="1517"/>
      <c r="H26" s="1517"/>
      <c r="I26" s="1517"/>
      <c r="J26" s="1517"/>
      <c r="K26" s="1517"/>
      <c r="L26" s="1517"/>
      <c r="M26" s="1517"/>
      <c r="N26" s="1517"/>
      <c r="O26" s="1517"/>
      <c r="P26" s="1517"/>
      <c r="Q26" s="1517"/>
      <c r="R26" s="1517"/>
      <c r="S26" s="1518"/>
      <c r="T26" s="1527" t="s">
        <v>48</v>
      </c>
      <c r="U26" s="1528"/>
      <c r="V26" s="1399" t="s">
        <v>9</v>
      </c>
      <c r="W26" s="1387" t="s">
        <v>10</v>
      </c>
      <c r="X26" s="1360" t="s">
        <v>49</v>
      </c>
      <c r="Y26" s="1394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1" x14ac:dyDescent="0.25">
      <c r="A27" s="1223"/>
      <c r="B27" s="1223"/>
      <c r="C27" s="532" t="s">
        <v>12</v>
      </c>
      <c r="D27" s="548" t="s">
        <v>13</v>
      </c>
      <c r="E27" s="635" t="s">
        <v>14</v>
      </c>
      <c r="F27" s="548" t="s">
        <v>15</v>
      </c>
      <c r="G27" s="549" t="s">
        <v>16</v>
      </c>
      <c r="H27" s="549" t="s">
        <v>17</v>
      </c>
      <c r="I27" s="549" t="s">
        <v>18</v>
      </c>
      <c r="J27" s="549" t="s">
        <v>19</v>
      </c>
      <c r="K27" s="549" t="s">
        <v>20</v>
      </c>
      <c r="L27" s="549" t="s">
        <v>21</v>
      </c>
      <c r="M27" s="549" t="s">
        <v>22</v>
      </c>
      <c r="N27" s="549" t="s">
        <v>23</v>
      </c>
      <c r="O27" s="549" t="s">
        <v>24</v>
      </c>
      <c r="P27" s="549" t="s">
        <v>25</v>
      </c>
      <c r="Q27" s="549" t="s">
        <v>26</v>
      </c>
      <c r="R27" s="549" t="s">
        <v>27</v>
      </c>
      <c r="S27" s="550" t="s">
        <v>28</v>
      </c>
      <c r="T27" s="569" t="s">
        <v>29</v>
      </c>
      <c r="U27" s="658" t="s">
        <v>30</v>
      </c>
      <c r="V27" s="1145"/>
      <c r="W27" s="1125"/>
      <c r="X27" s="570" t="s">
        <v>50</v>
      </c>
      <c r="Y27" s="671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672" t="s">
        <v>52</v>
      </c>
      <c r="B28" s="673">
        <f>SUM(C28:S28)</f>
        <v>0</v>
      </c>
      <c r="C28" s="674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674"/>
      <c r="U28" s="661"/>
      <c r="V28" s="553"/>
      <c r="W28" s="660"/>
      <c r="X28" s="674"/>
      <c r="Y28" s="553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1.25" customHeight="1" x14ac:dyDescent="0.25">
      <c r="A30" s="1520" t="s">
        <v>54</v>
      </c>
      <c r="B30" s="1520"/>
      <c r="C30" s="1520"/>
      <c r="D30" s="1520"/>
      <c r="E30" s="1520"/>
      <c r="F30" s="1520"/>
      <c r="G30" s="1520"/>
      <c r="H30" s="1520"/>
      <c r="I30" s="1520"/>
      <c r="J30" s="1520"/>
      <c r="K30" s="1520"/>
      <c r="L30" s="1520"/>
    </row>
    <row r="31" spans="1:91" s="4" customFormat="1" ht="11.25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0.5" customHeight="1" x14ac:dyDescent="0.25">
      <c r="A32" s="1396" t="s">
        <v>56</v>
      </c>
      <c r="B32" s="1521" t="s">
        <v>4</v>
      </c>
      <c r="C32" s="1522" t="s">
        <v>57</v>
      </c>
      <c r="D32" s="1523"/>
      <c r="E32" s="1523"/>
      <c r="F32" s="1523"/>
      <c r="G32" s="1523"/>
      <c r="H32" s="1523"/>
      <c r="I32" s="1523"/>
      <c r="J32" s="1523"/>
      <c r="K32" s="1523"/>
      <c r="L32" s="1523"/>
      <c r="M32" s="1523"/>
      <c r="N32" s="1523"/>
      <c r="O32" s="1523"/>
      <c r="P32" s="1523"/>
      <c r="Q32" s="1523"/>
      <c r="R32" s="1523"/>
      <c r="S32" s="1523"/>
      <c r="T32" s="1523"/>
      <c r="U32" s="1524"/>
      <c r="V32" s="1525" t="s">
        <v>58</v>
      </c>
      <c r="W32" s="1526"/>
      <c r="X32" s="1396" t="s">
        <v>59</v>
      </c>
      <c r="Y32" s="1393"/>
      <c r="Z32" s="1360" t="s">
        <v>60</v>
      </c>
      <c r="AA32" s="1391"/>
      <c r="AB32" s="1391"/>
      <c r="AC32" s="1391"/>
      <c r="AD32" s="1391"/>
      <c r="AE32" s="1391"/>
      <c r="AF32" s="1391"/>
      <c r="AG32" s="1391"/>
      <c r="AH32" s="1391"/>
      <c r="AI32" s="1394"/>
      <c r="AJ32" s="1430" t="s">
        <v>61</v>
      </c>
      <c r="AK32" s="1397"/>
      <c r="AL32" s="1393"/>
      <c r="AM32" s="1387" t="s">
        <v>62</v>
      </c>
      <c r="AN32" s="1393" t="s">
        <v>63</v>
      </c>
      <c r="AO32" s="1387" t="s">
        <v>9</v>
      </c>
      <c r="AP32" s="1393" t="s">
        <v>10</v>
      </c>
      <c r="AQ32" s="1393" t="s">
        <v>64</v>
      </c>
      <c r="AR32" s="1253" t="s">
        <v>7</v>
      </c>
      <c r="AS32" s="1253" t="s">
        <v>8</v>
      </c>
    </row>
    <row r="33" spans="1:95" s="5" customFormat="1" ht="10.5" x14ac:dyDescent="0.25">
      <c r="A33" s="1220"/>
      <c r="B33" s="1222"/>
      <c r="C33" s="1516" t="s">
        <v>5</v>
      </c>
      <c r="D33" s="1517"/>
      <c r="E33" s="1517"/>
      <c r="F33" s="1517"/>
      <c r="G33" s="1517"/>
      <c r="H33" s="1517"/>
      <c r="I33" s="1517"/>
      <c r="J33" s="1517"/>
      <c r="K33" s="1517"/>
      <c r="L33" s="1517"/>
      <c r="M33" s="1517"/>
      <c r="N33" s="1517"/>
      <c r="O33" s="1517"/>
      <c r="P33" s="1517"/>
      <c r="Q33" s="1517"/>
      <c r="R33" s="1517"/>
      <c r="S33" s="1518"/>
      <c r="T33" s="1519" t="s">
        <v>48</v>
      </c>
      <c r="U33" s="1436"/>
      <c r="V33" s="1229"/>
      <c r="W33" s="1230"/>
      <c r="X33" s="1139"/>
      <c r="Y33" s="1135"/>
      <c r="Z33" s="1355" t="s">
        <v>65</v>
      </c>
      <c r="AA33" s="1356"/>
      <c r="AB33" s="1356"/>
      <c r="AC33" s="1356"/>
      <c r="AD33" s="1395"/>
      <c r="AE33" s="1355" t="s">
        <v>66</v>
      </c>
      <c r="AF33" s="1356"/>
      <c r="AG33" s="1356"/>
      <c r="AH33" s="1356"/>
      <c r="AI33" s="1395"/>
      <c r="AJ33" s="1214"/>
      <c r="AK33" s="1215"/>
      <c r="AL33" s="1134"/>
      <c r="AM33" s="1217"/>
      <c r="AN33" s="1134"/>
      <c r="AO33" s="1217"/>
      <c r="AP33" s="1134"/>
      <c r="AQ33" s="1134"/>
      <c r="AR33" s="1253"/>
      <c r="AS33" s="1253"/>
    </row>
    <row r="34" spans="1:95" s="5" customFormat="1" ht="31.5" x14ac:dyDescent="0.25">
      <c r="A34" s="1139"/>
      <c r="B34" s="1223"/>
      <c r="C34" s="532" t="s">
        <v>12</v>
      </c>
      <c r="D34" s="548" t="s">
        <v>13</v>
      </c>
      <c r="E34" s="635" t="s">
        <v>14</v>
      </c>
      <c r="F34" s="548" t="s">
        <v>15</v>
      </c>
      <c r="G34" s="549" t="s">
        <v>16</v>
      </c>
      <c r="H34" s="549" t="s">
        <v>17</v>
      </c>
      <c r="I34" s="549" t="s">
        <v>18</v>
      </c>
      <c r="J34" s="549" t="s">
        <v>19</v>
      </c>
      <c r="K34" s="549" t="s">
        <v>20</v>
      </c>
      <c r="L34" s="549" t="s">
        <v>21</v>
      </c>
      <c r="M34" s="549" t="s">
        <v>22</v>
      </c>
      <c r="N34" s="549" t="s">
        <v>23</v>
      </c>
      <c r="O34" s="549" t="s">
        <v>24</v>
      </c>
      <c r="P34" s="549" t="s">
        <v>25</v>
      </c>
      <c r="Q34" s="549" t="s">
        <v>26</v>
      </c>
      <c r="R34" s="549" t="s">
        <v>27</v>
      </c>
      <c r="S34" s="550" t="s">
        <v>28</v>
      </c>
      <c r="T34" s="569" t="s">
        <v>29</v>
      </c>
      <c r="U34" s="675" t="s">
        <v>30</v>
      </c>
      <c r="V34" s="532" t="s">
        <v>67</v>
      </c>
      <c r="W34" s="643" t="s">
        <v>68</v>
      </c>
      <c r="X34" s="532" t="s">
        <v>69</v>
      </c>
      <c r="Y34" s="534" t="s">
        <v>70</v>
      </c>
      <c r="Z34" s="634" t="s">
        <v>4</v>
      </c>
      <c r="AA34" s="571" t="s">
        <v>71</v>
      </c>
      <c r="AB34" s="548" t="s">
        <v>72</v>
      </c>
      <c r="AC34" s="548" t="s">
        <v>73</v>
      </c>
      <c r="AD34" s="643" t="s">
        <v>74</v>
      </c>
      <c r="AE34" s="91" t="s">
        <v>75</v>
      </c>
      <c r="AF34" s="571" t="s">
        <v>71</v>
      </c>
      <c r="AG34" s="548" t="s">
        <v>72</v>
      </c>
      <c r="AH34" s="548" t="s">
        <v>73</v>
      </c>
      <c r="AI34" s="643" t="s">
        <v>74</v>
      </c>
      <c r="AJ34" s="676" t="s">
        <v>76</v>
      </c>
      <c r="AK34" s="542" t="s">
        <v>77</v>
      </c>
      <c r="AL34" s="542" t="s">
        <v>78</v>
      </c>
      <c r="AM34" s="1125"/>
      <c r="AN34" s="1135"/>
      <c r="AO34" s="1125"/>
      <c r="AP34" s="1135"/>
      <c r="AQ34" s="1135"/>
      <c r="AR34" s="1253"/>
      <c r="AS34" s="1253"/>
    </row>
    <row r="35" spans="1:95" s="5" customFormat="1" ht="10.5" x14ac:dyDescent="0.25">
      <c r="A35" s="94" t="s">
        <v>79</v>
      </c>
      <c r="B35" s="14">
        <f>SUM(C35:S35)</f>
        <v>2</v>
      </c>
      <c r="C35" s="674">
        <v>2</v>
      </c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674">
        <v>1</v>
      </c>
      <c r="U35" s="18">
        <v>1</v>
      </c>
      <c r="V35" s="674"/>
      <c r="W35" s="18"/>
      <c r="X35" s="674"/>
      <c r="Y35" s="18"/>
      <c r="Z35" s="97">
        <f t="shared" ref="Z35:Z65" si="10">SUM(AA35+AB35+AC35+AD35)</f>
        <v>0</v>
      </c>
      <c r="AA35" s="674"/>
      <c r="AB35" s="17"/>
      <c r="AC35" s="17"/>
      <c r="AD35" s="18"/>
      <c r="AE35" s="97">
        <f t="shared" ref="AE35:AE65" si="11">SUM(AF35+AG35+AH35+AI35)</f>
        <v>0</v>
      </c>
      <c r="AF35" s="674"/>
      <c r="AG35" s="17"/>
      <c r="AH35" s="17"/>
      <c r="AI35" s="98"/>
      <c r="AJ35" s="28"/>
      <c r="AK35" s="28"/>
      <c r="AL35" s="28">
        <v>2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0">
        <v>0</v>
      </c>
      <c r="AS35" s="20">
        <v>0</v>
      </c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0.5" x14ac:dyDescent="0.25">
      <c r="A36" s="97" t="s">
        <v>80</v>
      </c>
      <c r="B36" s="14">
        <f>SUM(C36:S36)</f>
        <v>0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25"/>
      <c r="T36" s="99"/>
      <c r="U36" s="100"/>
      <c r="V36" s="99"/>
      <c r="W36" s="100"/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0.5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0.5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0.5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0.5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2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0.5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0.5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0.5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0.5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0.5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0.5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0.5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0.5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0.5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0.5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2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0.5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0.5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0.5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0.5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0.5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0.5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0.5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2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0.5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0.5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0.5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0.5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0.5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0.5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0.5" x14ac:dyDescent="0.15">
      <c r="A67" s="105" t="s">
        <v>111</v>
      </c>
      <c r="B67" s="14">
        <f t="shared" si="25"/>
        <v>0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25"/>
      <c r="T67" s="99"/>
      <c r="U67" s="100"/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0.5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0.5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0.5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0.5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0.5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0.5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0.5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0.5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0.5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0.5" x14ac:dyDescent="0.25">
      <c r="A77" s="94" t="s">
        <v>121</v>
      </c>
      <c r="B77" s="14">
        <f t="shared" si="25"/>
        <v>0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5"/>
      <c r="T77" s="15"/>
      <c r="U77" s="25"/>
      <c r="V77" s="15"/>
      <c r="W77" s="25"/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0.5" x14ac:dyDescent="0.15">
      <c r="A78" s="113" t="s">
        <v>122</v>
      </c>
      <c r="B78" s="14">
        <f t="shared" si="25"/>
        <v>0</v>
      </c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25"/>
      <c r="T78" s="15"/>
      <c r="U78" s="25"/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0.5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0.5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0.5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0.5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0.5" x14ac:dyDescent="0.15">
      <c r="A83" s="105" t="s">
        <v>127</v>
      </c>
      <c r="B83" s="14">
        <f t="shared" si="25"/>
        <v>0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5"/>
      <c r="T83" s="15"/>
      <c r="U83" s="25"/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0.5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0.5" x14ac:dyDescent="0.15">
      <c r="A85" s="105" t="s">
        <v>129</v>
      </c>
      <c r="B85" s="14">
        <f t="shared" si="25"/>
        <v>8</v>
      </c>
      <c r="C85" s="15"/>
      <c r="D85" s="16"/>
      <c r="E85" s="16"/>
      <c r="F85" s="16"/>
      <c r="G85" s="16"/>
      <c r="H85" s="16"/>
      <c r="I85" s="16"/>
      <c r="J85" s="16">
        <v>1</v>
      </c>
      <c r="K85" s="16"/>
      <c r="L85" s="16"/>
      <c r="M85" s="16">
        <v>2</v>
      </c>
      <c r="N85" s="16"/>
      <c r="O85" s="16">
        <v>1</v>
      </c>
      <c r="P85" s="16"/>
      <c r="Q85" s="16">
        <v>1</v>
      </c>
      <c r="R85" s="16">
        <v>2</v>
      </c>
      <c r="S85" s="25">
        <v>1</v>
      </c>
      <c r="T85" s="15">
        <v>2</v>
      </c>
      <c r="U85" s="25">
        <v>6</v>
      </c>
      <c r="V85" s="15"/>
      <c r="W85" s="25">
        <v>1</v>
      </c>
      <c r="X85" s="15"/>
      <c r="Y85" s="25"/>
      <c r="Z85" s="97">
        <f t="shared" si="26"/>
        <v>0</v>
      </c>
      <c r="AA85" s="15"/>
      <c r="AB85" s="16"/>
      <c r="AC85" s="16"/>
      <c r="AD85" s="25"/>
      <c r="AE85" s="97">
        <f t="shared" si="27"/>
        <v>0</v>
      </c>
      <c r="AF85" s="15"/>
      <c r="AG85" s="16"/>
      <c r="AH85" s="16"/>
      <c r="AI85" s="112"/>
      <c r="AJ85" s="28"/>
      <c r="AK85" s="28"/>
      <c r="AL85" s="28">
        <v>8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0.5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0.5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0.5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0.5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0.5" x14ac:dyDescent="0.25">
      <c r="A90" s="677" t="s">
        <v>4</v>
      </c>
      <c r="B90" s="572">
        <f t="shared" si="25"/>
        <v>10</v>
      </c>
      <c r="C90" s="573">
        <f t="shared" ref="C90:AS90" si="29">SUM(C35:C89)</f>
        <v>2</v>
      </c>
      <c r="D90" s="574">
        <f t="shared" si="29"/>
        <v>0</v>
      </c>
      <c r="E90" s="574">
        <f t="shared" si="29"/>
        <v>0</v>
      </c>
      <c r="F90" s="574">
        <f t="shared" si="29"/>
        <v>0</v>
      </c>
      <c r="G90" s="574">
        <f t="shared" si="29"/>
        <v>0</v>
      </c>
      <c r="H90" s="678">
        <f t="shared" si="29"/>
        <v>0</v>
      </c>
      <c r="I90" s="574">
        <f t="shared" si="29"/>
        <v>0</v>
      </c>
      <c r="J90" s="574">
        <f t="shared" si="29"/>
        <v>1</v>
      </c>
      <c r="K90" s="574">
        <f t="shared" si="29"/>
        <v>0</v>
      </c>
      <c r="L90" s="574">
        <f t="shared" si="29"/>
        <v>0</v>
      </c>
      <c r="M90" s="574">
        <f t="shared" si="29"/>
        <v>2</v>
      </c>
      <c r="N90" s="574">
        <f t="shared" si="29"/>
        <v>0</v>
      </c>
      <c r="O90" s="574">
        <f t="shared" si="29"/>
        <v>1</v>
      </c>
      <c r="P90" s="574">
        <f t="shared" si="29"/>
        <v>0</v>
      </c>
      <c r="Q90" s="574">
        <f t="shared" si="29"/>
        <v>1</v>
      </c>
      <c r="R90" s="574">
        <f t="shared" si="29"/>
        <v>2</v>
      </c>
      <c r="S90" s="679">
        <f t="shared" si="29"/>
        <v>1</v>
      </c>
      <c r="T90" s="573">
        <f t="shared" si="29"/>
        <v>3</v>
      </c>
      <c r="U90" s="679">
        <f t="shared" si="29"/>
        <v>7</v>
      </c>
      <c r="V90" s="573">
        <f t="shared" si="29"/>
        <v>0</v>
      </c>
      <c r="W90" s="679">
        <f t="shared" si="29"/>
        <v>1</v>
      </c>
      <c r="X90" s="573">
        <f t="shared" si="29"/>
        <v>0</v>
      </c>
      <c r="Y90" s="679">
        <f t="shared" si="29"/>
        <v>0</v>
      </c>
      <c r="Z90" s="572">
        <f t="shared" si="29"/>
        <v>0</v>
      </c>
      <c r="AA90" s="573">
        <f t="shared" si="29"/>
        <v>0</v>
      </c>
      <c r="AB90" s="574">
        <f t="shared" si="29"/>
        <v>0</v>
      </c>
      <c r="AC90" s="574">
        <f t="shared" si="29"/>
        <v>0</v>
      </c>
      <c r="AD90" s="678">
        <f t="shared" si="29"/>
        <v>0</v>
      </c>
      <c r="AE90" s="572">
        <f t="shared" si="29"/>
        <v>0</v>
      </c>
      <c r="AF90" s="573">
        <f t="shared" si="29"/>
        <v>0</v>
      </c>
      <c r="AG90" s="574">
        <f t="shared" si="29"/>
        <v>0</v>
      </c>
      <c r="AH90" s="574">
        <f t="shared" si="29"/>
        <v>0</v>
      </c>
      <c r="AI90" s="680">
        <f t="shared" si="29"/>
        <v>0</v>
      </c>
      <c r="AJ90" s="679">
        <f t="shared" si="29"/>
        <v>0</v>
      </c>
      <c r="AK90" s="679">
        <f t="shared" si="29"/>
        <v>0</v>
      </c>
      <c r="AL90" s="679">
        <f t="shared" si="29"/>
        <v>10</v>
      </c>
      <c r="AM90" s="679">
        <f t="shared" si="29"/>
        <v>0</v>
      </c>
      <c r="AN90" s="679">
        <f t="shared" si="29"/>
        <v>0</v>
      </c>
      <c r="AO90" s="679">
        <f t="shared" si="29"/>
        <v>0</v>
      </c>
      <c r="AP90" s="679">
        <f t="shared" si="29"/>
        <v>0</v>
      </c>
      <c r="AQ90" s="679">
        <f t="shared" si="29"/>
        <v>0</v>
      </c>
      <c r="AR90" s="679">
        <f t="shared" si="29"/>
        <v>0</v>
      </c>
      <c r="AS90" s="679">
        <f t="shared" si="29"/>
        <v>0</v>
      </c>
    </row>
    <row r="91" spans="1:95" s="4" customFormat="1" ht="11.25" customHeight="1" x14ac:dyDescent="0.25">
      <c r="A91" s="1512" t="s">
        <v>134</v>
      </c>
      <c r="B91" s="1512"/>
      <c r="C91" s="1512"/>
      <c r="D91" s="1512"/>
      <c r="E91" s="1512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0.5" customHeight="1" x14ac:dyDescent="0.25">
      <c r="A92" s="1385" t="s">
        <v>3</v>
      </c>
      <c r="B92" s="1513"/>
      <c r="C92" s="1385" t="s">
        <v>36</v>
      </c>
      <c r="D92" s="1514"/>
      <c r="E92" s="1513"/>
      <c r="F92" s="1355" t="s">
        <v>135</v>
      </c>
      <c r="G92" s="1356"/>
      <c r="H92" s="1356"/>
      <c r="I92" s="1356"/>
      <c r="J92" s="1356"/>
      <c r="K92" s="1356"/>
      <c r="L92" s="1356"/>
      <c r="M92" s="1356"/>
      <c r="N92" s="1356"/>
      <c r="O92" s="1356"/>
      <c r="P92" s="1356"/>
      <c r="Q92" s="1356"/>
      <c r="R92" s="1356"/>
      <c r="S92" s="1356"/>
      <c r="T92" s="1356"/>
      <c r="U92" s="1356"/>
      <c r="V92" s="1356"/>
      <c r="W92" s="1356"/>
      <c r="X92" s="1356"/>
      <c r="Y92" s="1356"/>
      <c r="Z92" s="1356"/>
      <c r="AA92" s="1356"/>
      <c r="AB92" s="1356"/>
      <c r="AC92" s="1356"/>
      <c r="AD92" s="1356"/>
      <c r="AE92" s="1356"/>
      <c r="AF92" s="1356"/>
      <c r="AG92" s="1356"/>
      <c r="AH92" s="1356"/>
      <c r="AI92" s="1356"/>
      <c r="AJ92" s="1356"/>
      <c r="AK92" s="1356"/>
      <c r="AL92" s="1356"/>
      <c r="AM92" s="1411"/>
      <c r="AN92" s="1430" t="s">
        <v>136</v>
      </c>
      <c r="AO92" s="1431"/>
      <c r="AP92" s="1515" t="s">
        <v>137</v>
      </c>
      <c r="AQ92" s="1426" t="s">
        <v>138</v>
      </c>
      <c r="AR92" s="1506" t="s">
        <v>9</v>
      </c>
      <c r="AS92" s="1506" t="s">
        <v>10</v>
      </c>
      <c r="AT92" s="1506" t="s">
        <v>139</v>
      </c>
      <c r="AU92" s="1393" t="s">
        <v>140</v>
      </c>
    </row>
    <row r="93" spans="1:95" s="5" customFormat="1" ht="10.5" x14ac:dyDescent="0.25">
      <c r="A93" s="1192"/>
      <c r="B93" s="1193"/>
      <c r="C93" s="1122"/>
      <c r="D93" s="1195"/>
      <c r="E93" s="1123"/>
      <c r="F93" s="1360" t="s">
        <v>12</v>
      </c>
      <c r="G93" s="1394"/>
      <c r="H93" s="1360" t="s">
        <v>13</v>
      </c>
      <c r="I93" s="1394"/>
      <c r="J93" s="1360" t="s">
        <v>141</v>
      </c>
      <c r="K93" s="1394"/>
      <c r="L93" s="1360" t="s">
        <v>15</v>
      </c>
      <c r="M93" s="1394"/>
      <c r="N93" s="1360" t="s">
        <v>16</v>
      </c>
      <c r="O93" s="1394"/>
      <c r="P93" s="1355" t="s">
        <v>17</v>
      </c>
      <c r="Q93" s="1395"/>
      <c r="R93" s="1355" t="s">
        <v>18</v>
      </c>
      <c r="S93" s="1395"/>
      <c r="T93" s="1355" t="s">
        <v>19</v>
      </c>
      <c r="U93" s="1395"/>
      <c r="V93" s="1355" t="s">
        <v>20</v>
      </c>
      <c r="W93" s="1395"/>
      <c r="X93" s="1355" t="s">
        <v>21</v>
      </c>
      <c r="Y93" s="1395"/>
      <c r="Z93" s="1355" t="s">
        <v>22</v>
      </c>
      <c r="AA93" s="1395"/>
      <c r="AB93" s="1355" t="s">
        <v>23</v>
      </c>
      <c r="AC93" s="1395"/>
      <c r="AD93" s="1355" t="s">
        <v>24</v>
      </c>
      <c r="AE93" s="1395"/>
      <c r="AF93" s="1355" t="s">
        <v>25</v>
      </c>
      <c r="AG93" s="1395"/>
      <c r="AH93" s="1355" t="s">
        <v>26</v>
      </c>
      <c r="AI93" s="1395"/>
      <c r="AJ93" s="1355" t="s">
        <v>27</v>
      </c>
      <c r="AK93" s="1395"/>
      <c r="AL93" s="1355" t="s">
        <v>28</v>
      </c>
      <c r="AM93" s="1411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42" x14ac:dyDescent="0.25">
      <c r="A94" s="1122"/>
      <c r="B94" s="1123"/>
      <c r="C94" s="571" t="s">
        <v>142</v>
      </c>
      <c r="D94" s="681" t="s">
        <v>29</v>
      </c>
      <c r="E94" s="644" t="s">
        <v>30</v>
      </c>
      <c r="F94" s="642" t="s">
        <v>29</v>
      </c>
      <c r="G94" s="641" t="s">
        <v>30</v>
      </c>
      <c r="H94" s="642" t="s">
        <v>29</v>
      </c>
      <c r="I94" s="641" t="s">
        <v>30</v>
      </c>
      <c r="J94" s="642" t="s">
        <v>29</v>
      </c>
      <c r="K94" s="641" t="s">
        <v>30</v>
      </c>
      <c r="L94" s="642" t="s">
        <v>29</v>
      </c>
      <c r="M94" s="641" t="s">
        <v>30</v>
      </c>
      <c r="N94" s="642" t="s">
        <v>29</v>
      </c>
      <c r="O94" s="641" t="s">
        <v>30</v>
      </c>
      <c r="P94" s="642" t="s">
        <v>29</v>
      </c>
      <c r="Q94" s="641" t="s">
        <v>30</v>
      </c>
      <c r="R94" s="642" t="s">
        <v>29</v>
      </c>
      <c r="S94" s="641" t="s">
        <v>30</v>
      </c>
      <c r="T94" s="642" t="s">
        <v>29</v>
      </c>
      <c r="U94" s="641" t="s">
        <v>30</v>
      </c>
      <c r="V94" s="642" t="s">
        <v>29</v>
      </c>
      <c r="W94" s="641" t="s">
        <v>30</v>
      </c>
      <c r="X94" s="642" t="s">
        <v>29</v>
      </c>
      <c r="Y94" s="641" t="s">
        <v>30</v>
      </c>
      <c r="Z94" s="642" t="s">
        <v>29</v>
      </c>
      <c r="AA94" s="641" t="s">
        <v>30</v>
      </c>
      <c r="AB94" s="642" t="s">
        <v>29</v>
      </c>
      <c r="AC94" s="641" t="s">
        <v>30</v>
      </c>
      <c r="AD94" s="642" t="s">
        <v>29</v>
      </c>
      <c r="AE94" s="641" t="s">
        <v>30</v>
      </c>
      <c r="AF94" s="642" t="s">
        <v>29</v>
      </c>
      <c r="AG94" s="641" t="s">
        <v>30</v>
      </c>
      <c r="AH94" s="642" t="s">
        <v>29</v>
      </c>
      <c r="AI94" s="641" t="s">
        <v>30</v>
      </c>
      <c r="AJ94" s="642" t="s">
        <v>29</v>
      </c>
      <c r="AK94" s="641" t="s">
        <v>30</v>
      </c>
      <c r="AL94" s="642" t="s">
        <v>29</v>
      </c>
      <c r="AM94" s="619" t="s">
        <v>30</v>
      </c>
      <c r="AN94" s="682" t="s">
        <v>143</v>
      </c>
      <c r="AO94" s="620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0.5" x14ac:dyDescent="0.25">
      <c r="A95" s="683" t="s">
        <v>32</v>
      </c>
      <c r="B95" s="684"/>
      <c r="C95" s="578">
        <f>SUM(D95+E95)</f>
        <v>29</v>
      </c>
      <c r="D95" s="623">
        <f>SUM(F95+H95+J95+L95+N95+P95+R95+T95+V95+X95+Z95+AB95+AD95+AF95+AH95+AJ95+AL95)</f>
        <v>11</v>
      </c>
      <c r="E95" s="685">
        <f>SUM(G95+I95+K95+M95+O95+Q95+S95+U95+W95+Y95+AA95+AC95+AE95+AG95+AI95+AK95+AM95)</f>
        <v>18</v>
      </c>
      <c r="F95" s="686">
        <v>5</v>
      </c>
      <c r="G95" s="687">
        <v>3</v>
      </c>
      <c r="H95" s="686">
        <v>1</v>
      </c>
      <c r="I95" s="687">
        <v>1</v>
      </c>
      <c r="J95" s="686">
        <v>1</v>
      </c>
      <c r="K95" s="687"/>
      <c r="L95" s="686"/>
      <c r="M95" s="687"/>
      <c r="N95" s="686"/>
      <c r="O95" s="687"/>
      <c r="P95" s="686"/>
      <c r="Q95" s="687"/>
      <c r="R95" s="686"/>
      <c r="S95" s="687">
        <v>1</v>
      </c>
      <c r="T95" s="686"/>
      <c r="U95" s="687"/>
      <c r="V95" s="686"/>
      <c r="W95" s="687">
        <v>1</v>
      </c>
      <c r="X95" s="686"/>
      <c r="Y95" s="687">
        <v>1</v>
      </c>
      <c r="Z95" s="686"/>
      <c r="AA95" s="687">
        <v>1</v>
      </c>
      <c r="AB95" s="686"/>
      <c r="AC95" s="687"/>
      <c r="AD95" s="686">
        <v>1</v>
      </c>
      <c r="AE95" s="687">
        <v>5</v>
      </c>
      <c r="AF95" s="686"/>
      <c r="AG95" s="687">
        <v>3</v>
      </c>
      <c r="AH95" s="686">
        <v>2</v>
      </c>
      <c r="AI95" s="687">
        <v>1</v>
      </c>
      <c r="AJ95" s="686">
        <v>1</v>
      </c>
      <c r="AK95" s="687">
        <v>1</v>
      </c>
      <c r="AL95" s="686"/>
      <c r="AM95" s="627"/>
      <c r="AN95" s="688"/>
      <c r="AO95" s="579">
        <v>15</v>
      </c>
      <c r="AP95" s="688">
        <v>28</v>
      </c>
      <c r="AQ95" s="657"/>
      <c r="AR95" s="580">
        <v>0</v>
      </c>
      <c r="AS95" s="580">
        <v>0</v>
      </c>
      <c r="AT95" s="580">
        <v>14</v>
      </c>
      <c r="AU95" s="689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0.5" x14ac:dyDescent="0.25">
      <c r="A96" s="690" t="s">
        <v>33</v>
      </c>
      <c r="B96" s="691" t="s">
        <v>145</v>
      </c>
      <c r="C96" s="139">
        <f>SUM(D96:E96)</f>
        <v>0</v>
      </c>
      <c r="D96" s="692"/>
      <c r="E96" s="685">
        <f>SUM(K96+M96+O96+Q96+S96+U96+W96+Y96+AA96+AC96+AE96+AG96+AI96+AK96+AM96)</f>
        <v>0</v>
      </c>
      <c r="F96" s="693"/>
      <c r="G96" s="581"/>
      <c r="H96" s="693"/>
      <c r="I96" s="581"/>
      <c r="J96" s="693"/>
      <c r="K96" s="553"/>
      <c r="L96" s="693"/>
      <c r="M96" s="553"/>
      <c r="N96" s="693"/>
      <c r="O96" s="553"/>
      <c r="P96" s="693"/>
      <c r="Q96" s="553"/>
      <c r="R96" s="693"/>
      <c r="S96" s="553"/>
      <c r="T96" s="693"/>
      <c r="U96" s="553"/>
      <c r="V96" s="693"/>
      <c r="W96" s="553"/>
      <c r="X96" s="693"/>
      <c r="Y96" s="553"/>
      <c r="Z96" s="693"/>
      <c r="AA96" s="553"/>
      <c r="AB96" s="693"/>
      <c r="AC96" s="18"/>
      <c r="AD96" s="693"/>
      <c r="AE96" s="553"/>
      <c r="AF96" s="693"/>
      <c r="AG96" s="553"/>
      <c r="AH96" s="693"/>
      <c r="AI96" s="553"/>
      <c r="AJ96" s="693"/>
      <c r="AK96" s="553"/>
      <c r="AL96" s="693"/>
      <c r="AM96" s="98"/>
      <c r="AN96" s="142"/>
      <c r="AO96" s="102"/>
      <c r="AP96" s="142"/>
      <c r="AQ96" s="143"/>
      <c r="AR96" s="101"/>
      <c r="AS96" s="101"/>
      <c r="AT96" s="101"/>
      <c r="AU96" s="20"/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0.5" x14ac:dyDescent="0.25">
      <c r="A97" s="144"/>
      <c r="B97" s="111" t="s">
        <v>146</v>
      </c>
      <c r="C97" s="145">
        <f t="shared" ref="C97:C103" si="42">SUM(D97+E97)</f>
        <v>5</v>
      </c>
      <c r="D97" s="146">
        <f>SUM(F97+H97+J97+L97+N97+P97+R97+T97+V97+X97+Z97+AB97+AD97+AF97+AH97+AJ97+AL97)</f>
        <v>1</v>
      </c>
      <c r="E97" s="147">
        <f>SUM(G97+I97+K97+M97+O97+Q97+S97+U97+W97+Y97+AA97+AC97+AE97+AG97+AI97+AK97+AM97)</f>
        <v>4</v>
      </c>
      <c r="F97" s="15"/>
      <c r="G97" s="28"/>
      <c r="H97" s="15"/>
      <c r="I97" s="28"/>
      <c r="J97" s="15"/>
      <c r="K97" s="28"/>
      <c r="L97" s="15"/>
      <c r="M97" s="28"/>
      <c r="N97" s="15"/>
      <c r="O97" s="28"/>
      <c r="P97" s="15">
        <v>1</v>
      </c>
      <c r="Q97" s="25">
        <v>2</v>
      </c>
      <c r="R97" s="15"/>
      <c r="S97" s="25"/>
      <c r="T97" s="15"/>
      <c r="U97" s="25">
        <v>2</v>
      </c>
      <c r="V97" s="15"/>
      <c r="W97" s="25"/>
      <c r="X97" s="15"/>
      <c r="Y97" s="25"/>
      <c r="Z97" s="15"/>
      <c r="AA97" s="25"/>
      <c r="AB97" s="15"/>
      <c r="AC97" s="25"/>
      <c r="AD97" s="15"/>
      <c r="AE97" s="25"/>
      <c r="AF97" s="15"/>
      <c r="AG97" s="25"/>
      <c r="AH97" s="15"/>
      <c r="AI97" s="25"/>
      <c r="AJ97" s="15"/>
      <c r="AK97" s="25"/>
      <c r="AL97" s="148"/>
      <c r="AM97" s="112"/>
      <c r="AN97" s="149"/>
      <c r="AO97" s="112">
        <v>2</v>
      </c>
      <c r="AP97" s="149">
        <v>5</v>
      </c>
      <c r="AQ97" s="24"/>
      <c r="AR97" s="16">
        <v>0</v>
      </c>
      <c r="AS97" s="16">
        <v>0</v>
      </c>
      <c r="AT97" s="16">
        <v>3</v>
      </c>
      <c r="AU97" s="28">
        <v>0</v>
      </c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0.5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0.5" x14ac:dyDescent="0.25">
      <c r="A99" s="94" t="s">
        <v>34</v>
      </c>
      <c r="B99" s="162"/>
      <c r="C99" s="163">
        <f t="shared" si="42"/>
        <v>0</v>
      </c>
      <c r="D99" s="164">
        <f t="shared" ref="D99:E103" si="43">SUM(F99+H99+J99+L99+N99+P99+R99+T99+V99+X99+Z99+AB99+AD99+AF99+AH99+AJ99+AL99)</f>
        <v>0</v>
      </c>
      <c r="E99" s="165">
        <f t="shared" si="43"/>
        <v>0</v>
      </c>
      <c r="F99" s="99"/>
      <c r="G99" s="20"/>
      <c r="H99" s="99"/>
      <c r="I99" s="20"/>
      <c r="J99" s="99"/>
      <c r="K99" s="100"/>
      <c r="L99" s="99"/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/>
      <c r="AP99" s="142"/>
      <c r="AQ99" s="143"/>
      <c r="AR99" s="101"/>
      <c r="AS99" s="101"/>
      <c r="AT99" s="101"/>
      <c r="AU99" s="20"/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0.5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0.5" x14ac:dyDescent="0.25">
      <c r="A101" s="169" t="s">
        <v>149</v>
      </c>
      <c r="B101" s="170"/>
      <c r="C101" s="171">
        <f t="shared" si="42"/>
        <v>0</v>
      </c>
      <c r="D101" s="172">
        <f t="shared" si="43"/>
        <v>0</v>
      </c>
      <c r="E101" s="147">
        <f t="shared" si="43"/>
        <v>0</v>
      </c>
      <c r="F101" s="15"/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/>
      <c r="AO101" s="112"/>
      <c r="AP101" s="149"/>
      <c r="AQ101" s="24"/>
      <c r="AR101" s="16"/>
      <c r="AS101" s="16"/>
      <c r="AT101" s="16"/>
      <c r="AU101" s="28"/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0.5" x14ac:dyDescent="0.25">
      <c r="A102" s="97" t="s">
        <v>150</v>
      </c>
      <c r="B102" s="167"/>
      <c r="C102" s="168">
        <f t="shared" si="42"/>
        <v>0</v>
      </c>
      <c r="D102" s="146">
        <f t="shared" si="43"/>
        <v>0</v>
      </c>
      <c r="E102" s="147">
        <f t="shared" si="43"/>
        <v>0</v>
      </c>
      <c r="F102" s="15"/>
      <c r="G102" s="28"/>
      <c r="H102" s="15"/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/>
      <c r="AO102" s="112"/>
      <c r="AP102" s="149"/>
      <c r="AQ102" s="24"/>
      <c r="AR102" s="16"/>
      <c r="AS102" s="16"/>
      <c r="AT102" s="16"/>
      <c r="AU102" s="28"/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0.5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x14ac:dyDescent="0.25">
      <c r="A104" s="1360" t="s">
        <v>4</v>
      </c>
      <c r="B104" s="1394"/>
      <c r="C104" s="179">
        <f t="shared" ref="C104:AU104" si="44">SUM(C95:C103)</f>
        <v>34</v>
      </c>
      <c r="D104" s="180">
        <f t="shared" si="44"/>
        <v>12</v>
      </c>
      <c r="E104" s="154">
        <f t="shared" si="44"/>
        <v>22</v>
      </c>
      <c r="F104" s="181">
        <f t="shared" si="44"/>
        <v>5</v>
      </c>
      <c r="G104" s="182">
        <f t="shared" si="44"/>
        <v>3</v>
      </c>
      <c r="H104" s="181">
        <f t="shared" si="44"/>
        <v>1</v>
      </c>
      <c r="I104" s="182">
        <f t="shared" si="44"/>
        <v>1</v>
      </c>
      <c r="J104" s="582">
        <f t="shared" si="44"/>
        <v>1</v>
      </c>
      <c r="K104" s="583">
        <f t="shared" si="44"/>
        <v>0</v>
      </c>
      <c r="L104" s="582">
        <f t="shared" si="44"/>
        <v>0</v>
      </c>
      <c r="M104" s="583">
        <f t="shared" si="44"/>
        <v>0</v>
      </c>
      <c r="N104" s="582">
        <f t="shared" si="44"/>
        <v>0</v>
      </c>
      <c r="O104" s="583">
        <f t="shared" si="44"/>
        <v>0</v>
      </c>
      <c r="P104" s="582">
        <f t="shared" si="44"/>
        <v>1</v>
      </c>
      <c r="Q104" s="583">
        <f t="shared" si="44"/>
        <v>2</v>
      </c>
      <c r="R104" s="582">
        <f t="shared" si="44"/>
        <v>0</v>
      </c>
      <c r="S104" s="583">
        <f t="shared" si="44"/>
        <v>1</v>
      </c>
      <c r="T104" s="582">
        <f t="shared" si="44"/>
        <v>0</v>
      </c>
      <c r="U104" s="583">
        <f t="shared" si="44"/>
        <v>2</v>
      </c>
      <c r="V104" s="582">
        <f t="shared" si="44"/>
        <v>0</v>
      </c>
      <c r="W104" s="583">
        <f t="shared" si="44"/>
        <v>1</v>
      </c>
      <c r="X104" s="582">
        <f t="shared" si="44"/>
        <v>0</v>
      </c>
      <c r="Y104" s="583">
        <f t="shared" si="44"/>
        <v>1</v>
      </c>
      <c r="Z104" s="582">
        <f t="shared" si="44"/>
        <v>0</v>
      </c>
      <c r="AA104" s="583">
        <f t="shared" si="44"/>
        <v>1</v>
      </c>
      <c r="AB104" s="582">
        <f t="shared" si="44"/>
        <v>0</v>
      </c>
      <c r="AC104" s="583">
        <f t="shared" si="44"/>
        <v>0</v>
      </c>
      <c r="AD104" s="582">
        <f t="shared" si="44"/>
        <v>1</v>
      </c>
      <c r="AE104" s="583">
        <f t="shared" si="44"/>
        <v>5</v>
      </c>
      <c r="AF104" s="582">
        <f t="shared" si="44"/>
        <v>0</v>
      </c>
      <c r="AG104" s="583">
        <f t="shared" si="44"/>
        <v>3</v>
      </c>
      <c r="AH104" s="582">
        <f t="shared" si="44"/>
        <v>2</v>
      </c>
      <c r="AI104" s="583">
        <f t="shared" si="44"/>
        <v>1</v>
      </c>
      <c r="AJ104" s="582">
        <f t="shared" si="44"/>
        <v>1</v>
      </c>
      <c r="AK104" s="583">
        <f t="shared" si="44"/>
        <v>1</v>
      </c>
      <c r="AL104" s="694">
        <f t="shared" si="44"/>
        <v>0</v>
      </c>
      <c r="AM104" s="584">
        <f t="shared" si="44"/>
        <v>0</v>
      </c>
      <c r="AN104" s="695">
        <f t="shared" si="44"/>
        <v>0</v>
      </c>
      <c r="AO104" s="188">
        <f t="shared" si="44"/>
        <v>17</v>
      </c>
      <c r="AP104" s="695">
        <f t="shared" si="44"/>
        <v>33</v>
      </c>
      <c r="AQ104" s="189">
        <f t="shared" si="44"/>
        <v>0</v>
      </c>
      <c r="AR104" s="190">
        <f t="shared" si="44"/>
        <v>0</v>
      </c>
      <c r="AS104" s="190">
        <f t="shared" si="44"/>
        <v>0</v>
      </c>
      <c r="AT104" s="190">
        <f t="shared" si="44"/>
        <v>17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1.25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1.25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0.5" customHeight="1" x14ac:dyDescent="0.25">
      <c r="A107" s="1387" t="s">
        <v>154</v>
      </c>
      <c r="B107" s="1360" t="s">
        <v>4</v>
      </c>
      <c r="C107" s="1391"/>
      <c r="D107" s="1394"/>
      <c r="E107" s="1360" t="s">
        <v>5</v>
      </c>
      <c r="F107" s="1391"/>
      <c r="G107" s="1391"/>
      <c r="H107" s="1391"/>
      <c r="I107" s="1391"/>
      <c r="J107" s="1391"/>
      <c r="K107" s="1391"/>
      <c r="L107" s="1391"/>
      <c r="M107" s="1391"/>
      <c r="N107" s="1391"/>
      <c r="O107" s="1391"/>
      <c r="P107" s="1398"/>
      <c r="Q107" s="1399" t="s">
        <v>155</v>
      </c>
      <c r="R107" s="1393" t="s">
        <v>156</v>
      </c>
      <c r="S107" s="1393" t="s">
        <v>157</v>
      </c>
      <c r="T107" s="1368" t="s">
        <v>7</v>
      </c>
      <c r="U107" s="1508" t="s">
        <v>8</v>
      </c>
      <c r="V107" s="1393" t="s">
        <v>9</v>
      </c>
      <c r="W107" s="1393" t="s">
        <v>10</v>
      </c>
    </row>
    <row r="108" spans="1:96" s="5" customFormat="1" ht="21" x14ac:dyDescent="0.25">
      <c r="A108" s="1125"/>
      <c r="B108" s="532" t="s">
        <v>75</v>
      </c>
      <c r="C108" s="645" t="s">
        <v>29</v>
      </c>
      <c r="D108" s="534" t="s">
        <v>30</v>
      </c>
      <c r="E108" s="532" t="s">
        <v>158</v>
      </c>
      <c r="F108" s="548" t="s">
        <v>159</v>
      </c>
      <c r="G108" s="548" t="s">
        <v>160</v>
      </c>
      <c r="H108" s="548" t="s">
        <v>161</v>
      </c>
      <c r="I108" s="548" t="s">
        <v>162</v>
      </c>
      <c r="J108" s="548" t="s">
        <v>163</v>
      </c>
      <c r="K108" s="548" t="s">
        <v>164</v>
      </c>
      <c r="L108" s="548" t="s">
        <v>165</v>
      </c>
      <c r="M108" s="548" t="s">
        <v>166</v>
      </c>
      <c r="N108" s="548" t="s">
        <v>167</v>
      </c>
      <c r="O108" s="548" t="s">
        <v>168</v>
      </c>
      <c r="P108" s="585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0.5" x14ac:dyDescent="0.25">
      <c r="A109" s="97" t="s">
        <v>170</v>
      </c>
      <c r="B109" s="696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0.5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0.5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0.5" x14ac:dyDescent="0.25">
      <c r="A112" s="656" t="s">
        <v>4</v>
      </c>
      <c r="B112" s="586">
        <f t="shared" ref="B112:W112" si="53">SUM(B109:B111)</f>
        <v>0</v>
      </c>
      <c r="C112" s="697">
        <f t="shared" si="53"/>
        <v>0</v>
      </c>
      <c r="D112" s="587">
        <f t="shared" si="53"/>
        <v>0</v>
      </c>
      <c r="E112" s="578">
        <f t="shared" si="53"/>
        <v>0</v>
      </c>
      <c r="F112" s="588">
        <f t="shared" si="53"/>
        <v>0</v>
      </c>
      <c r="G112" s="588">
        <f t="shared" si="53"/>
        <v>0</v>
      </c>
      <c r="H112" s="588">
        <f t="shared" si="53"/>
        <v>0</v>
      </c>
      <c r="I112" s="588">
        <f t="shared" si="53"/>
        <v>0</v>
      </c>
      <c r="J112" s="588">
        <f t="shared" si="53"/>
        <v>0</v>
      </c>
      <c r="K112" s="588">
        <f t="shared" si="53"/>
        <v>0</v>
      </c>
      <c r="L112" s="588">
        <f t="shared" si="53"/>
        <v>0</v>
      </c>
      <c r="M112" s="588">
        <f t="shared" si="53"/>
        <v>0</v>
      </c>
      <c r="N112" s="588">
        <f t="shared" si="53"/>
        <v>0</v>
      </c>
      <c r="O112" s="588">
        <f t="shared" si="53"/>
        <v>0</v>
      </c>
      <c r="P112" s="589">
        <f t="shared" si="53"/>
        <v>0</v>
      </c>
      <c r="Q112" s="698">
        <f t="shared" si="53"/>
        <v>0</v>
      </c>
      <c r="R112" s="699">
        <f t="shared" si="53"/>
        <v>0</v>
      </c>
      <c r="S112" s="699">
        <f t="shared" si="53"/>
        <v>0</v>
      </c>
      <c r="T112" s="699">
        <f t="shared" si="53"/>
        <v>0</v>
      </c>
      <c r="U112" s="699">
        <f t="shared" si="53"/>
        <v>0</v>
      </c>
      <c r="V112" s="699">
        <f t="shared" si="53"/>
        <v>0</v>
      </c>
      <c r="W112" s="699">
        <f t="shared" si="53"/>
        <v>0</v>
      </c>
    </row>
    <row r="113" spans="1:96" s="4" customFormat="1" ht="11.25" x14ac:dyDescent="0.25">
      <c r="A113" s="1511" t="s">
        <v>173</v>
      </c>
      <c r="B113" s="1511"/>
      <c r="C113" s="1511"/>
      <c r="D113" s="1511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1387" t="s">
        <v>154</v>
      </c>
      <c r="B114" s="1360" t="s">
        <v>4</v>
      </c>
      <c r="C114" s="1391"/>
      <c r="D114" s="1394"/>
      <c r="E114" s="1360" t="s">
        <v>5</v>
      </c>
      <c r="F114" s="1391"/>
      <c r="G114" s="1391"/>
      <c r="H114" s="1391"/>
      <c r="I114" s="1391"/>
      <c r="J114" s="1391"/>
      <c r="K114" s="1391"/>
      <c r="L114" s="1398"/>
      <c r="M114" s="1399" t="s">
        <v>174</v>
      </c>
      <c r="N114" s="1393" t="s">
        <v>155</v>
      </c>
      <c r="O114" s="1393" t="s">
        <v>137</v>
      </c>
      <c r="P114" s="1393" t="s">
        <v>175</v>
      </c>
      <c r="Q114" s="1368" t="s">
        <v>7</v>
      </c>
      <c r="R114" s="1508" t="s">
        <v>8</v>
      </c>
      <c r="S114" s="1393" t="s">
        <v>9</v>
      </c>
      <c r="T114" s="1393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42" x14ac:dyDescent="0.25">
      <c r="A115" s="1125"/>
      <c r="B115" s="532" t="s">
        <v>75</v>
      </c>
      <c r="C115" s="205" t="s">
        <v>29</v>
      </c>
      <c r="D115" s="534" t="s">
        <v>30</v>
      </c>
      <c r="E115" s="532" t="s">
        <v>176</v>
      </c>
      <c r="F115" s="548" t="s">
        <v>177</v>
      </c>
      <c r="G115" s="548" t="s">
        <v>178</v>
      </c>
      <c r="H115" s="548" t="s">
        <v>179</v>
      </c>
      <c r="I115" s="548" t="s">
        <v>180</v>
      </c>
      <c r="J115" s="548" t="s">
        <v>181</v>
      </c>
      <c r="K115" s="548" t="s">
        <v>182</v>
      </c>
      <c r="L115" s="585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x14ac:dyDescent="0.25">
      <c r="A118" s="542" t="s">
        <v>4</v>
      </c>
      <c r="B118" s="586">
        <f t="shared" ref="B118:T118" si="55">SUM(B116:B117)</f>
        <v>0</v>
      </c>
      <c r="C118" s="697">
        <f t="shared" si="55"/>
        <v>0</v>
      </c>
      <c r="D118" s="587">
        <f t="shared" si="55"/>
        <v>0</v>
      </c>
      <c r="E118" s="578">
        <f t="shared" si="55"/>
        <v>0</v>
      </c>
      <c r="F118" s="588">
        <f t="shared" si="55"/>
        <v>0</v>
      </c>
      <c r="G118" s="588">
        <f t="shared" si="55"/>
        <v>0</v>
      </c>
      <c r="H118" s="588">
        <f t="shared" si="55"/>
        <v>0</v>
      </c>
      <c r="I118" s="588">
        <f t="shared" si="55"/>
        <v>0</v>
      </c>
      <c r="J118" s="588">
        <f t="shared" si="55"/>
        <v>0</v>
      </c>
      <c r="K118" s="588">
        <f t="shared" si="55"/>
        <v>0</v>
      </c>
      <c r="L118" s="589">
        <f t="shared" si="55"/>
        <v>0</v>
      </c>
      <c r="M118" s="698">
        <f t="shared" si="55"/>
        <v>0</v>
      </c>
      <c r="N118" s="699">
        <f t="shared" si="55"/>
        <v>0</v>
      </c>
      <c r="O118" s="699">
        <f t="shared" si="55"/>
        <v>0</v>
      </c>
      <c r="P118" s="699">
        <f t="shared" si="55"/>
        <v>0</v>
      </c>
      <c r="Q118" s="699">
        <f t="shared" si="55"/>
        <v>0</v>
      </c>
      <c r="R118" s="699">
        <f t="shared" si="55"/>
        <v>0</v>
      </c>
      <c r="S118" s="699">
        <f t="shared" si="55"/>
        <v>0</v>
      </c>
      <c r="T118" s="699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1.25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1.25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0.5" customHeight="1" x14ac:dyDescent="0.25">
      <c r="A121" s="1422" t="s">
        <v>187</v>
      </c>
      <c r="B121" s="1422" t="s">
        <v>188</v>
      </c>
      <c r="C121" s="1355" t="s">
        <v>5</v>
      </c>
      <c r="D121" s="1356"/>
      <c r="E121" s="1356"/>
      <c r="F121" s="1356"/>
      <c r="G121" s="1356"/>
      <c r="H121" s="1356"/>
      <c r="I121" s="1356"/>
      <c r="J121" s="1356"/>
      <c r="K121" s="1356"/>
      <c r="L121" s="1356"/>
      <c r="M121" s="1356"/>
      <c r="N121" s="1356"/>
      <c r="O121" s="1356"/>
      <c r="P121" s="1356"/>
      <c r="Q121" s="1356"/>
      <c r="R121" s="1356"/>
      <c r="S121" s="1411"/>
      <c r="T121" s="1509" t="s">
        <v>48</v>
      </c>
      <c r="U121" s="1510"/>
      <c r="V121" s="1508" t="s">
        <v>7</v>
      </c>
      <c r="W121" s="1508" t="s">
        <v>8</v>
      </c>
      <c r="X121" s="1387" t="s">
        <v>9</v>
      </c>
      <c r="Y121" s="1387" t="s">
        <v>10</v>
      </c>
      <c r="Z121" s="1393" t="s">
        <v>189</v>
      </c>
      <c r="AA121" s="1414" t="s">
        <v>190</v>
      </c>
    </row>
    <row r="122" spans="1:96" s="5" customFormat="1" ht="10.5" x14ac:dyDescent="0.25">
      <c r="A122" s="1422"/>
      <c r="B122" s="1422"/>
      <c r="C122" s="532" t="s">
        <v>12</v>
      </c>
      <c r="D122" s="548" t="s">
        <v>13</v>
      </c>
      <c r="E122" s="635" t="s">
        <v>14</v>
      </c>
      <c r="F122" s="548" t="s">
        <v>15</v>
      </c>
      <c r="G122" s="549" t="s">
        <v>16</v>
      </c>
      <c r="H122" s="549" t="s">
        <v>17</v>
      </c>
      <c r="I122" s="549" t="s">
        <v>18</v>
      </c>
      <c r="J122" s="549" t="s">
        <v>19</v>
      </c>
      <c r="K122" s="549" t="s">
        <v>20</v>
      </c>
      <c r="L122" s="549" t="s">
        <v>21</v>
      </c>
      <c r="M122" s="549" t="s">
        <v>22</v>
      </c>
      <c r="N122" s="549" t="s">
        <v>23</v>
      </c>
      <c r="O122" s="549" t="s">
        <v>24</v>
      </c>
      <c r="P122" s="549" t="s">
        <v>25</v>
      </c>
      <c r="Q122" s="549" t="s">
        <v>26</v>
      </c>
      <c r="R122" s="549" t="s">
        <v>27</v>
      </c>
      <c r="S122" s="590" t="s">
        <v>28</v>
      </c>
      <c r="T122" s="682" t="s">
        <v>29</v>
      </c>
      <c r="U122" s="658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0.5" x14ac:dyDescent="0.25">
      <c r="A123" s="591" t="s">
        <v>191</v>
      </c>
      <c r="B123" s="700">
        <f>SUM(C123:S123)</f>
        <v>4</v>
      </c>
      <c r="C123" s="212"/>
      <c r="D123" s="213"/>
      <c r="E123" s="213"/>
      <c r="F123" s="213">
        <v>3</v>
      </c>
      <c r="G123" s="213">
        <v>1</v>
      </c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4"/>
      <c r="T123" s="215">
        <v>1</v>
      </c>
      <c r="U123" s="216">
        <v>3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0.5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0.5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1.25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0.5" customHeight="1" x14ac:dyDescent="0.25">
      <c r="A127" s="1359" t="s">
        <v>195</v>
      </c>
      <c r="B127" s="1359" t="s">
        <v>3</v>
      </c>
      <c r="C127" s="1396" t="s">
        <v>4</v>
      </c>
      <c r="D127" s="1397"/>
      <c r="E127" s="1393"/>
      <c r="F127" s="1355" t="s">
        <v>135</v>
      </c>
      <c r="G127" s="1356"/>
      <c r="H127" s="1356"/>
      <c r="I127" s="1356"/>
      <c r="J127" s="1356"/>
      <c r="K127" s="1356"/>
      <c r="L127" s="1356"/>
      <c r="M127" s="1356"/>
      <c r="N127" s="1356"/>
      <c r="O127" s="1356"/>
      <c r="P127" s="1356"/>
      <c r="Q127" s="1356"/>
      <c r="R127" s="1356"/>
      <c r="S127" s="1356"/>
      <c r="T127" s="1356"/>
      <c r="U127" s="1356"/>
      <c r="V127" s="1356"/>
      <c r="W127" s="1356"/>
      <c r="X127" s="1356"/>
      <c r="Y127" s="1356"/>
      <c r="Z127" s="1356"/>
      <c r="AA127" s="1356"/>
      <c r="AB127" s="1356"/>
      <c r="AC127" s="1356"/>
      <c r="AD127" s="1356"/>
      <c r="AE127" s="1356"/>
      <c r="AF127" s="1356"/>
      <c r="AG127" s="1356"/>
      <c r="AH127" s="1356"/>
      <c r="AI127" s="1356"/>
      <c r="AJ127" s="1356"/>
      <c r="AK127" s="1356"/>
      <c r="AL127" s="1356"/>
      <c r="AM127" s="1411"/>
      <c r="AN127" s="1507" t="s">
        <v>7</v>
      </c>
      <c r="AO127" s="1505" t="s">
        <v>8</v>
      </c>
      <c r="AP127" s="1506" t="s">
        <v>9</v>
      </c>
      <c r="AQ127" s="1506" t="s">
        <v>10</v>
      </c>
      <c r="AR127" s="1506" t="s">
        <v>189</v>
      </c>
      <c r="AS127" s="1414" t="s">
        <v>190</v>
      </c>
    </row>
    <row r="128" spans="1:96" s="5" customFormat="1" ht="10.5" x14ac:dyDescent="0.25">
      <c r="A128" s="1082"/>
      <c r="B128" s="1082"/>
      <c r="C128" s="1139"/>
      <c r="D128" s="1140"/>
      <c r="E128" s="1135"/>
      <c r="F128" s="1360" t="s">
        <v>12</v>
      </c>
      <c r="G128" s="1394"/>
      <c r="H128" s="1360" t="s">
        <v>13</v>
      </c>
      <c r="I128" s="1394"/>
      <c r="J128" s="1360" t="s">
        <v>141</v>
      </c>
      <c r="K128" s="1394"/>
      <c r="L128" s="1360" t="s">
        <v>15</v>
      </c>
      <c r="M128" s="1391"/>
      <c r="N128" s="1360" t="s">
        <v>16</v>
      </c>
      <c r="O128" s="1394"/>
      <c r="P128" s="1355" t="s">
        <v>17</v>
      </c>
      <c r="Q128" s="1395"/>
      <c r="R128" s="1355" t="s">
        <v>18</v>
      </c>
      <c r="S128" s="1395"/>
      <c r="T128" s="1355" t="s">
        <v>19</v>
      </c>
      <c r="U128" s="1395"/>
      <c r="V128" s="1355" t="s">
        <v>20</v>
      </c>
      <c r="W128" s="1395"/>
      <c r="X128" s="1355" t="s">
        <v>21</v>
      </c>
      <c r="Y128" s="1395"/>
      <c r="Z128" s="1355" t="s">
        <v>22</v>
      </c>
      <c r="AA128" s="1395"/>
      <c r="AB128" s="1355" t="s">
        <v>23</v>
      </c>
      <c r="AC128" s="1395"/>
      <c r="AD128" s="1355" t="s">
        <v>24</v>
      </c>
      <c r="AE128" s="1395"/>
      <c r="AF128" s="1355" t="s">
        <v>25</v>
      </c>
      <c r="AG128" s="1395"/>
      <c r="AH128" s="1355" t="s">
        <v>26</v>
      </c>
      <c r="AI128" s="1395"/>
      <c r="AJ128" s="1355" t="s">
        <v>27</v>
      </c>
      <c r="AK128" s="1395"/>
      <c r="AL128" s="1355" t="s">
        <v>28</v>
      </c>
      <c r="AM128" s="1411"/>
      <c r="AN128" s="1507"/>
      <c r="AO128" s="1505"/>
      <c r="AP128" s="1164"/>
      <c r="AQ128" s="1164"/>
      <c r="AR128" s="1164"/>
      <c r="AS128" s="1167"/>
    </row>
    <row r="129" spans="1:95" s="5" customFormat="1" ht="10.5" x14ac:dyDescent="0.25">
      <c r="A129" s="1083"/>
      <c r="B129" s="1083"/>
      <c r="C129" s="571" t="s">
        <v>142</v>
      </c>
      <c r="D129" s="635" t="s">
        <v>29</v>
      </c>
      <c r="E129" s="643" t="s">
        <v>30</v>
      </c>
      <c r="F129" s="532" t="s">
        <v>29</v>
      </c>
      <c r="G129" s="643" t="s">
        <v>30</v>
      </c>
      <c r="H129" s="532" t="s">
        <v>29</v>
      </c>
      <c r="I129" s="643" t="s">
        <v>30</v>
      </c>
      <c r="J129" s="532" t="s">
        <v>29</v>
      </c>
      <c r="K129" s="643" t="s">
        <v>30</v>
      </c>
      <c r="L129" s="635" t="s">
        <v>29</v>
      </c>
      <c r="M129" s="592" t="s">
        <v>30</v>
      </c>
      <c r="N129" s="532" t="s">
        <v>29</v>
      </c>
      <c r="O129" s="534" t="s">
        <v>30</v>
      </c>
      <c r="P129" s="532" t="s">
        <v>29</v>
      </c>
      <c r="Q129" s="534" t="s">
        <v>30</v>
      </c>
      <c r="R129" s="635" t="s">
        <v>29</v>
      </c>
      <c r="S129" s="534" t="s">
        <v>30</v>
      </c>
      <c r="T129" s="635" t="s">
        <v>29</v>
      </c>
      <c r="U129" s="534" t="s">
        <v>30</v>
      </c>
      <c r="V129" s="532" t="s">
        <v>29</v>
      </c>
      <c r="W129" s="534" t="s">
        <v>30</v>
      </c>
      <c r="X129" s="635" t="s">
        <v>29</v>
      </c>
      <c r="Y129" s="534" t="s">
        <v>30</v>
      </c>
      <c r="Z129" s="635" t="s">
        <v>29</v>
      </c>
      <c r="AA129" s="534" t="s">
        <v>30</v>
      </c>
      <c r="AB129" s="635" t="s">
        <v>29</v>
      </c>
      <c r="AC129" s="534" t="s">
        <v>30</v>
      </c>
      <c r="AD129" s="635" t="s">
        <v>29</v>
      </c>
      <c r="AE129" s="534" t="s">
        <v>30</v>
      </c>
      <c r="AF129" s="635" t="s">
        <v>29</v>
      </c>
      <c r="AG129" s="534" t="s">
        <v>30</v>
      </c>
      <c r="AH129" s="635" t="s">
        <v>29</v>
      </c>
      <c r="AI129" s="534" t="s">
        <v>30</v>
      </c>
      <c r="AJ129" s="635" t="s">
        <v>29</v>
      </c>
      <c r="AK129" s="534" t="s">
        <v>30</v>
      </c>
      <c r="AL129" s="635" t="s">
        <v>29</v>
      </c>
      <c r="AM129" s="585" t="s">
        <v>30</v>
      </c>
      <c r="AN129" s="1507"/>
      <c r="AO129" s="1505"/>
      <c r="AP129" s="1165"/>
      <c r="AQ129" s="1165"/>
      <c r="AR129" s="1165"/>
      <c r="AS129" s="1168"/>
    </row>
    <row r="130" spans="1:95" s="5" customFormat="1" ht="10.5" x14ac:dyDescent="0.25">
      <c r="A130" s="1374" t="s">
        <v>196</v>
      </c>
      <c r="B130" s="701" t="s">
        <v>31</v>
      </c>
      <c r="C130" s="702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593">
        <f t="shared" ref="E130:E139" si="65">SUM(G130+I130+K130+M130+O130+Q130+S130+U130+W130+Y130+AA130+AC130+AE130+AG130+AI130+AK130+AM130)</f>
        <v>0</v>
      </c>
      <c r="F130" s="703"/>
      <c r="G130" s="594"/>
      <c r="H130" s="703"/>
      <c r="I130" s="594"/>
      <c r="J130" s="703"/>
      <c r="K130" s="594"/>
      <c r="L130" s="704"/>
      <c r="M130" s="595"/>
      <c r="N130" s="703"/>
      <c r="O130" s="241"/>
      <c r="P130" s="703"/>
      <c r="Q130" s="241"/>
      <c r="R130" s="704"/>
      <c r="S130" s="241"/>
      <c r="T130" s="704"/>
      <c r="U130" s="241"/>
      <c r="V130" s="703"/>
      <c r="W130" s="594"/>
      <c r="X130" s="704"/>
      <c r="Y130" s="594"/>
      <c r="Z130" s="704"/>
      <c r="AA130" s="241"/>
      <c r="AB130" s="704"/>
      <c r="AC130" s="241"/>
      <c r="AD130" s="704"/>
      <c r="AE130" s="241"/>
      <c r="AF130" s="704"/>
      <c r="AG130" s="241"/>
      <c r="AH130" s="704"/>
      <c r="AI130" s="241"/>
      <c r="AJ130" s="704"/>
      <c r="AK130" s="241"/>
      <c r="AL130" s="704"/>
      <c r="AM130" s="595"/>
      <c r="AN130" s="596"/>
      <c r="AO130" s="594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0.5" x14ac:dyDescent="0.25">
      <c r="A131" s="1106"/>
      <c r="B131" s="111" t="s">
        <v>197</v>
      </c>
      <c r="C131" s="243">
        <f t="shared" si="63"/>
        <v>0</v>
      </c>
      <c r="D131" s="244">
        <f t="shared" si="64"/>
        <v>0</v>
      </c>
      <c r="E131" s="245">
        <f t="shared" si="65"/>
        <v>0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/>
      <c r="P131" s="212"/>
      <c r="Q131" s="248"/>
      <c r="R131" s="246"/>
      <c r="S131" s="248"/>
      <c r="T131" s="246"/>
      <c r="U131" s="248"/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/>
      <c r="AO131" s="219"/>
      <c r="AP131" s="213"/>
      <c r="AQ131" s="213"/>
      <c r="AR131" s="213"/>
      <c r="AS131" s="248"/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0.5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0.5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0.5" x14ac:dyDescent="0.25">
      <c r="A134" s="1106"/>
      <c r="B134" s="111" t="s">
        <v>199</v>
      </c>
      <c r="C134" s="243">
        <f t="shared" si="63"/>
        <v>31</v>
      </c>
      <c r="D134" s="244">
        <f t="shared" si="64"/>
        <v>17</v>
      </c>
      <c r="E134" s="245">
        <f t="shared" si="65"/>
        <v>14</v>
      </c>
      <c r="F134" s="212"/>
      <c r="G134" s="219"/>
      <c r="H134" s="212">
        <v>2</v>
      </c>
      <c r="I134" s="219">
        <v>1</v>
      </c>
      <c r="J134" s="212">
        <v>10</v>
      </c>
      <c r="K134" s="219">
        <v>4</v>
      </c>
      <c r="L134" s="246">
        <v>4</v>
      </c>
      <c r="M134" s="247">
        <v>8</v>
      </c>
      <c r="N134" s="212"/>
      <c r="O134" s="248"/>
      <c r="P134" s="212">
        <v>1</v>
      </c>
      <c r="Q134" s="248"/>
      <c r="R134" s="246"/>
      <c r="S134" s="248">
        <v>1</v>
      </c>
      <c r="T134" s="246"/>
      <c r="U134" s="248"/>
      <c r="V134" s="212"/>
      <c r="W134" s="219"/>
      <c r="X134" s="246"/>
      <c r="Y134" s="219"/>
      <c r="Z134" s="246"/>
      <c r="AA134" s="248"/>
      <c r="AB134" s="246"/>
      <c r="AC134" s="248"/>
      <c r="AD134" s="246"/>
      <c r="AE134" s="248"/>
      <c r="AF134" s="246"/>
      <c r="AG134" s="248"/>
      <c r="AH134" s="246"/>
      <c r="AI134" s="248"/>
      <c r="AJ134" s="246"/>
      <c r="AK134" s="248"/>
      <c r="AL134" s="246"/>
      <c r="AM134" s="247"/>
      <c r="AN134" s="222">
        <v>0</v>
      </c>
      <c r="AO134" s="219">
        <v>0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0.5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0.5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0.5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0.5" x14ac:dyDescent="0.25">
      <c r="A140" s="1107"/>
      <c r="B140" s="260" t="s">
        <v>4</v>
      </c>
      <c r="C140" s="261">
        <f t="shared" si="63"/>
        <v>31</v>
      </c>
      <c r="D140" s="262">
        <f t="shared" ref="D140:AS140" si="79">SUM(D130:D139)</f>
        <v>17</v>
      </c>
      <c r="E140" s="263">
        <f t="shared" si="79"/>
        <v>14</v>
      </c>
      <c r="F140" s="179">
        <f t="shared" si="79"/>
        <v>0</v>
      </c>
      <c r="G140" s="264">
        <f t="shared" si="79"/>
        <v>0</v>
      </c>
      <c r="H140" s="179">
        <f t="shared" si="79"/>
        <v>2</v>
      </c>
      <c r="I140" s="264">
        <f t="shared" si="79"/>
        <v>1</v>
      </c>
      <c r="J140" s="179">
        <f t="shared" si="79"/>
        <v>10</v>
      </c>
      <c r="K140" s="264">
        <f t="shared" si="79"/>
        <v>4</v>
      </c>
      <c r="L140" s="180">
        <f t="shared" si="79"/>
        <v>4</v>
      </c>
      <c r="M140" s="265">
        <f t="shared" si="79"/>
        <v>8</v>
      </c>
      <c r="N140" s="179">
        <f t="shared" si="79"/>
        <v>0</v>
      </c>
      <c r="O140" s="266">
        <f t="shared" si="79"/>
        <v>0</v>
      </c>
      <c r="P140" s="179">
        <f t="shared" si="79"/>
        <v>1</v>
      </c>
      <c r="Q140" s="266">
        <f t="shared" si="79"/>
        <v>0</v>
      </c>
      <c r="R140" s="267">
        <f t="shared" si="79"/>
        <v>0</v>
      </c>
      <c r="S140" s="266">
        <f t="shared" si="79"/>
        <v>1</v>
      </c>
      <c r="T140" s="179">
        <f t="shared" si="79"/>
        <v>0</v>
      </c>
      <c r="U140" s="264">
        <f t="shared" si="79"/>
        <v>0</v>
      </c>
      <c r="V140" s="268">
        <f t="shared" si="79"/>
        <v>0</v>
      </c>
      <c r="W140" s="266">
        <f t="shared" si="79"/>
        <v>0</v>
      </c>
      <c r="X140" s="180">
        <f t="shared" si="79"/>
        <v>0</v>
      </c>
      <c r="Y140" s="264">
        <f t="shared" si="79"/>
        <v>0</v>
      </c>
      <c r="Z140" s="268">
        <f t="shared" si="79"/>
        <v>0</v>
      </c>
      <c r="AA140" s="264">
        <f t="shared" si="79"/>
        <v>0</v>
      </c>
      <c r="AB140" s="268">
        <f t="shared" si="79"/>
        <v>0</v>
      </c>
      <c r="AC140" s="264">
        <f t="shared" si="79"/>
        <v>0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0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0</v>
      </c>
      <c r="AL140" s="268">
        <f t="shared" si="79"/>
        <v>0</v>
      </c>
      <c r="AM140" s="267">
        <f t="shared" si="79"/>
        <v>0</v>
      </c>
      <c r="AN140" s="269">
        <f t="shared" si="79"/>
        <v>0</v>
      </c>
      <c r="AO140" s="264">
        <f t="shared" ref="AO140" si="80">SUM(AO130:AO139)</f>
        <v>0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0.5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0.5" x14ac:dyDescent="0.25">
      <c r="A142" s="1106"/>
      <c r="B142" s="111" t="s">
        <v>197</v>
      </c>
      <c r="C142" s="243">
        <f t="shared" si="63"/>
        <v>0</v>
      </c>
      <c r="D142" s="244">
        <f t="shared" si="81"/>
        <v>0</v>
      </c>
      <c r="E142" s="245">
        <f t="shared" si="82"/>
        <v>0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/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/>
      <c r="AO142" s="219"/>
      <c r="AP142" s="213"/>
      <c r="AQ142" s="213"/>
      <c r="AR142" s="213"/>
      <c r="AS142" s="248"/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0.5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0.5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0.5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0.5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0.5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0.5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0.5" x14ac:dyDescent="0.25">
      <c r="A151" s="1107"/>
      <c r="B151" s="260" t="s">
        <v>4</v>
      </c>
      <c r="C151" s="261">
        <f t="shared" si="63"/>
        <v>0</v>
      </c>
      <c r="D151" s="262">
        <f t="shared" ref="D151:AS151" si="96">SUM(D141:D150)</f>
        <v>0</v>
      </c>
      <c r="E151" s="263">
        <f t="shared" si="96"/>
        <v>0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0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1.25" x14ac:dyDescent="0.25">
      <c r="A152" s="281" t="s">
        <v>205</v>
      </c>
    </row>
    <row r="153" spans="1:95" ht="15" customHeight="1" x14ac:dyDescent="0.25">
      <c r="A153" s="1501" t="s">
        <v>206</v>
      </c>
      <c r="B153" s="1501" t="s">
        <v>3</v>
      </c>
      <c r="C153" s="1336" t="s">
        <v>4</v>
      </c>
      <c r="D153" s="1502"/>
      <c r="E153" s="1333"/>
      <c r="F153" s="1360" t="s">
        <v>135</v>
      </c>
      <c r="G153" s="1391"/>
      <c r="H153" s="1391"/>
      <c r="I153" s="1391"/>
      <c r="J153" s="1391"/>
      <c r="K153" s="1391"/>
      <c r="L153" s="1391"/>
      <c r="M153" s="1391"/>
      <c r="N153" s="1391"/>
      <c r="O153" s="1391"/>
      <c r="P153" s="1391"/>
      <c r="Q153" s="1391"/>
      <c r="R153" s="1391"/>
      <c r="S153" s="1391"/>
      <c r="T153" s="1391"/>
      <c r="U153" s="1391"/>
      <c r="V153" s="1391"/>
      <c r="W153" s="1391"/>
      <c r="X153" s="1391"/>
      <c r="Y153" s="1391"/>
      <c r="Z153" s="1391"/>
      <c r="AA153" s="1391"/>
      <c r="AB153" s="1391"/>
      <c r="AC153" s="1391"/>
      <c r="AD153" s="1391"/>
      <c r="AE153" s="1391"/>
      <c r="AF153" s="1391"/>
      <c r="AG153" s="1398"/>
      <c r="AH153" s="1503" t="s">
        <v>9</v>
      </c>
      <c r="AI153" s="1333" t="s">
        <v>10</v>
      </c>
    </row>
    <row r="154" spans="1:95" x14ac:dyDescent="0.25">
      <c r="A154" s="1082"/>
      <c r="B154" s="1082"/>
      <c r="C154" s="1139"/>
      <c r="D154" s="1140"/>
      <c r="E154" s="1135"/>
      <c r="F154" s="1458" t="s">
        <v>15</v>
      </c>
      <c r="G154" s="1500"/>
      <c r="H154" s="1458" t="s">
        <v>16</v>
      </c>
      <c r="I154" s="1500"/>
      <c r="J154" s="1453" t="s">
        <v>17</v>
      </c>
      <c r="K154" s="1499"/>
      <c r="L154" s="1453" t="s">
        <v>18</v>
      </c>
      <c r="M154" s="1499"/>
      <c r="N154" s="1453" t="s">
        <v>19</v>
      </c>
      <c r="O154" s="1499"/>
      <c r="P154" s="1453" t="s">
        <v>20</v>
      </c>
      <c r="Q154" s="1499"/>
      <c r="R154" s="1453" t="s">
        <v>21</v>
      </c>
      <c r="S154" s="1499"/>
      <c r="T154" s="1453" t="s">
        <v>22</v>
      </c>
      <c r="U154" s="1499"/>
      <c r="V154" s="1453" t="s">
        <v>23</v>
      </c>
      <c r="W154" s="1499"/>
      <c r="X154" s="1453" t="s">
        <v>24</v>
      </c>
      <c r="Y154" s="1499"/>
      <c r="Z154" s="1453" t="s">
        <v>25</v>
      </c>
      <c r="AA154" s="1499"/>
      <c r="AB154" s="1453" t="s">
        <v>26</v>
      </c>
      <c r="AC154" s="1499"/>
      <c r="AD154" s="1453" t="s">
        <v>27</v>
      </c>
      <c r="AE154" s="1499"/>
      <c r="AF154" s="1453" t="s">
        <v>28</v>
      </c>
      <c r="AG154" s="1504"/>
      <c r="AH154" s="1157"/>
      <c r="AI154" s="1134"/>
    </row>
    <row r="155" spans="1:95" x14ac:dyDescent="0.25">
      <c r="A155" s="1083"/>
      <c r="B155" s="1083"/>
      <c r="C155" s="571" t="s">
        <v>142</v>
      </c>
      <c r="D155" s="705" t="s">
        <v>29</v>
      </c>
      <c r="E155" s="706" t="s">
        <v>30</v>
      </c>
      <c r="F155" s="532" t="s">
        <v>29</v>
      </c>
      <c r="G155" s="706" t="s">
        <v>30</v>
      </c>
      <c r="H155" s="532" t="s">
        <v>29</v>
      </c>
      <c r="I155" s="706" t="s">
        <v>30</v>
      </c>
      <c r="J155" s="532" t="s">
        <v>29</v>
      </c>
      <c r="K155" s="706" t="s">
        <v>30</v>
      </c>
      <c r="L155" s="532" t="s">
        <v>29</v>
      </c>
      <c r="M155" s="706" t="s">
        <v>30</v>
      </c>
      <c r="N155" s="532" t="s">
        <v>29</v>
      </c>
      <c r="O155" s="706" t="s">
        <v>30</v>
      </c>
      <c r="P155" s="532" t="s">
        <v>29</v>
      </c>
      <c r="Q155" s="706" t="s">
        <v>30</v>
      </c>
      <c r="R155" s="532" t="s">
        <v>29</v>
      </c>
      <c r="S155" s="706" t="s">
        <v>30</v>
      </c>
      <c r="T155" s="532" t="s">
        <v>29</v>
      </c>
      <c r="U155" s="706" t="s">
        <v>30</v>
      </c>
      <c r="V155" s="532" t="s">
        <v>29</v>
      </c>
      <c r="W155" s="706" t="s">
        <v>30</v>
      </c>
      <c r="X155" s="532" t="s">
        <v>29</v>
      </c>
      <c r="Y155" s="706" t="s">
        <v>30</v>
      </c>
      <c r="Z155" s="532" t="s">
        <v>29</v>
      </c>
      <c r="AA155" s="706" t="s">
        <v>30</v>
      </c>
      <c r="AB155" s="532" t="s">
        <v>29</v>
      </c>
      <c r="AC155" s="706" t="s">
        <v>30</v>
      </c>
      <c r="AD155" s="532" t="s">
        <v>29</v>
      </c>
      <c r="AE155" s="706" t="s">
        <v>30</v>
      </c>
      <c r="AF155" s="532" t="s">
        <v>29</v>
      </c>
      <c r="AG155" s="707" t="s">
        <v>30</v>
      </c>
      <c r="AH155" s="1158"/>
      <c r="AI155" s="1135"/>
    </row>
    <row r="156" spans="1:95" x14ac:dyDescent="0.25">
      <c r="A156" s="1493" t="s">
        <v>207</v>
      </c>
      <c r="B156" s="691" t="s">
        <v>31</v>
      </c>
      <c r="C156" s="708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593">
        <f t="shared" si="99"/>
        <v>0</v>
      </c>
      <c r="F156" s="674"/>
      <c r="G156" s="18"/>
      <c r="H156" s="674"/>
      <c r="I156" s="18"/>
      <c r="J156" s="674"/>
      <c r="K156" s="18"/>
      <c r="L156" s="674"/>
      <c r="M156" s="18"/>
      <c r="N156" s="674"/>
      <c r="O156" s="18"/>
      <c r="P156" s="674"/>
      <c r="Q156" s="18"/>
      <c r="R156" s="674"/>
      <c r="S156" s="18"/>
      <c r="T156" s="674"/>
      <c r="U156" s="18"/>
      <c r="V156" s="674"/>
      <c r="W156" s="18"/>
      <c r="X156" s="674"/>
      <c r="Y156" s="18"/>
      <c r="Z156" s="674"/>
      <c r="AA156" s="18"/>
      <c r="AB156" s="674"/>
      <c r="AC156" s="18"/>
      <c r="AD156" s="674"/>
      <c r="AE156" s="18"/>
      <c r="AF156" s="674"/>
      <c r="AG156" s="98"/>
      <c r="AH156" s="597"/>
      <c r="AI156" s="553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x14ac:dyDescent="0.25">
      <c r="A157" s="1106"/>
      <c r="B157" s="287" t="s">
        <v>32</v>
      </c>
      <c r="C157" s="709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x14ac:dyDescent="0.25">
      <c r="A158" s="1106"/>
      <c r="B158" s="289" t="s">
        <v>34</v>
      </c>
      <c r="C158" s="709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x14ac:dyDescent="0.25">
      <c r="A159" s="1107"/>
      <c r="B159" s="151" t="s">
        <v>208</v>
      </c>
      <c r="C159" s="710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x14ac:dyDescent="0.25">
      <c r="A160" s="1472" t="s">
        <v>209</v>
      </c>
      <c r="B160" s="691" t="s">
        <v>31</v>
      </c>
      <c r="C160" s="708">
        <f t="shared" si="98"/>
        <v>0</v>
      </c>
      <c r="D160" s="238">
        <f t="shared" si="99"/>
        <v>0</v>
      </c>
      <c r="E160" s="593">
        <f t="shared" si="99"/>
        <v>0</v>
      </c>
      <c r="F160" s="674"/>
      <c r="G160" s="18"/>
      <c r="H160" s="674"/>
      <c r="I160" s="18"/>
      <c r="J160" s="674"/>
      <c r="K160" s="18"/>
      <c r="L160" s="674"/>
      <c r="M160" s="18"/>
      <c r="N160" s="674"/>
      <c r="O160" s="18"/>
      <c r="P160" s="674"/>
      <c r="Q160" s="18"/>
      <c r="R160" s="674"/>
      <c r="S160" s="18"/>
      <c r="T160" s="674"/>
      <c r="U160" s="18"/>
      <c r="V160" s="674"/>
      <c r="W160" s="18"/>
      <c r="X160" s="674"/>
      <c r="Y160" s="18"/>
      <c r="Z160" s="674"/>
      <c r="AA160" s="18"/>
      <c r="AB160" s="674"/>
      <c r="AC160" s="18"/>
      <c r="AD160" s="674"/>
      <c r="AE160" s="18"/>
      <c r="AF160" s="674"/>
      <c r="AG160" s="98"/>
      <c r="AH160" s="597"/>
      <c r="AI160" s="553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x14ac:dyDescent="0.25">
      <c r="A161" s="1106"/>
      <c r="B161" s="287" t="s">
        <v>32</v>
      </c>
      <c r="C161" s="709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x14ac:dyDescent="0.25">
      <c r="A162" s="1106"/>
      <c r="B162" s="289" t="s">
        <v>34</v>
      </c>
      <c r="C162" s="709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x14ac:dyDescent="0.25">
      <c r="A163" s="1107"/>
      <c r="B163" s="151" t="s">
        <v>208</v>
      </c>
      <c r="C163" s="710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1.25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0.5" customHeight="1" x14ac:dyDescent="0.25">
      <c r="A165" s="1457" t="s">
        <v>38</v>
      </c>
      <c r="B165" s="1494" t="s">
        <v>4</v>
      </c>
      <c r="C165" s="1495"/>
      <c r="D165" s="1491"/>
      <c r="E165" s="1458" t="s">
        <v>135</v>
      </c>
      <c r="F165" s="1496"/>
      <c r="G165" s="1496"/>
      <c r="H165" s="1496"/>
      <c r="I165" s="1496"/>
      <c r="J165" s="1496"/>
      <c r="K165" s="1496"/>
      <c r="L165" s="1496"/>
      <c r="M165" s="1496"/>
      <c r="N165" s="1496"/>
      <c r="O165" s="1496"/>
      <c r="P165" s="1496"/>
      <c r="Q165" s="1496"/>
      <c r="R165" s="1496"/>
      <c r="S165" s="1496"/>
      <c r="T165" s="1496"/>
      <c r="U165" s="1496"/>
      <c r="V165" s="1496"/>
      <c r="W165" s="1496"/>
      <c r="X165" s="1496"/>
      <c r="Y165" s="1496"/>
      <c r="Z165" s="1496"/>
      <c r="AA165" s="1496"/>
      <c r="AB165" s="1496"/>
      <c r="AC165" s="1496"/>
      <c r="AD165" s="1496"/>
      <c r="AE165" s="1496"/>
      <c r="AF165" s="1497"/>
      <c r="AG165" s="1498" t="s">
        <v>211</v>
      </c>
      <c r="AH165" s="1490" t="s">
        <v>9</v>
      </c>
      <c r="AI165" s="1491" t="s">
        <v>10</v>
      </c>
    </row>
    <row r="166" spans="1:90" s="5" customFormat="1" ht="10.5" x14ac:dyDescent="0.25">
      <c r="A166" s="1082"/>
      <c r="B166" s="1139"/>
      <c r="C166" s="1140"/>
      <c r="D166" s="1135"/>
      <c r="E166" s="1458" t="s">
        <v>15</v>
      </c>
      <c r="F166" s="1459"/>
      <c r="G166" s="1458" t="s">
        <v>16</v>
      </c>
      <c r="H166" s="1459"/>
      <c r="I166" s="1453" t="s">
        <v>17</v>
      </c>
      <c r="J166" s="1455"/>
      <c r="K166" s="1453" t="s">
        <v>18</v>
      </c>
      <c r="L166" s="1455"/>
      <c r="M166" s="1453" t="s">
        <v>19</v>
      </c>
      <c r="N166" s="1455"/>
      <c r="O166" s="1453" t="s">
        <v>20</v>
      </c>
      <c r="P166" s="1455"/>
      <c r="Q166" s="1453" t="s">
        <v>21</v>
      </c>
      <c r="R166" s="1455"/>
      <c r="S166" s="1453" t="s">
        <v>22</v>
      </c>
      <c r="T166" s="1455"/>
      <c r="U166" s="1453" t="s">
        <v>23</v>
      </c>
      <c r="V166" s="1455"/>
      <c r="W166" s="1453" t="s">
        <v>24</v>
      </c>
      <c r="X166" s="1455"/>
      <c r="Y166" s="1453" t="s">
        <v>25</v>
      </c>
      <c r="Z166" s="1455"/>
      <c r="AA166" s="1453" t="s">
        <v>26</v>
      </c>
      <c r="AB166" s="1455"/>
      <c r="AC166" s="1453" t="s">
        <v>27</v>
      </c>
      <c r="AD166" s="1455"/>
      <c r="AE166" s="1453" t="s">
        <v>28</v>
      </c>
      <c r="AF166" s="1492"/>
      <c r="AG166" s="1144"/>
      <c r="AH166" s="1131"/>
      <c r="AI166" s="1134"/>
    </row>
    <row r="167" spans="1:90" s="5" customFormat="1" ht="10.5" x14ac:dyDescent="0.25">
      <c r="A167" s="1083"/>
      <c r="B167" s="571" t="s">
        <v>142</v>
      </c>
      <c r="C167" s="548" t="s">
        <v>29</v>
      </c>
      <c r="D167" s="711" t="s">
        <v>30</v>
      </c>
      <c r="E167" s="532" t="s">
        <v>29</v>
      </c>
      <c r="F167" s="711" t="s">
        <v>30</v>
      </c>
      <c r="G167" s="532" t="s">
        <v>29</v>
      </c>
      <c r="H167" s="711" t="s">
        <v>30</v>
      </c>
      <c r="I167" s="532" t="s">
        <v>29</v>
      </c>
      <c r="J167" s="711" t="s">
        <v>30</v>
      </c>
      <c r="K167" s="532" t="s">
        <v>29</v>
      </c>
      <c r="L167" s="711" t="s">
        <v>30</v>
      </c>
      <c r="M167" s="532" t="s">
        <v>29</v>
      </c>
      <c r="N167" s="711" t="s">
        <v>30</v>
      </c>
      <c r="O167" s="532" t="s">
        <v>29</v>
      </c>
      <c r="P167" s="711" t="s">
        <v>30</v>
      </c>
      <c r="Q167" s="532" t="s">
        <v>29</v>
      </c>
      <c r="R167" s="711" t="s">
        <v>30</v>
      </c>
      <c r="S167" s="532" t="s">
        <v>29</v>
      </c>
      <c r="T167" s="711" t="s">
        <v>30</v>
      </c>
      <c r="U167" s="532" t="s">
        <v>29</v>
      </c>
      <c r="V167" s="711" t="s">
        <v>30</v>
      </c>
      <c r="W167" s="532" t="s">
        <v>29</v>
      </c>
      <c r="X167" s="711" t="s">
        <v>30</v>
      </c>
      <c r="Y167" s="532" t="s">
        <v>29</v>
      </c>
      <c r="Z167" s="711" t="s">
        <v>30</v>
      </c>
      <c r="AA167" s="532" t="s">
        <v>29</v>
      </c>
      <c r="AB167" s="711" t="s">
        <v>30</v>
      </c>
      <c r="AC167" s="532" t="s">
        <v>29</v>
      </c>
      <c r="AD167" s="711" t="s">
        <v>30</v>
      </c>
      <c r="AE167" s="532" t="s">
        <v>29</v>
      </c>
      <c r="AF167" s="712" t="s">
        <v>30</v>
      </c>
      <c r="AG167" s="1145"/>
      <c r="AH167" s="1132"/>
      <c r="AI167" s="1135"/>
    </row>
    <row r="168" spans="1:90" s="5" customFormat="1" ht="10.5" x14ac:dyDescent="0.25">
      <c r="A168" s="293" t="s">
        <v>191</v>
      </c>
      <c r="B168" s="702">
        <f>SUM(C168:D168)</f>
        <v>0</v>
      </c>
      <c r="C168" s="238">
        <f t="shared" ref="C168:D170" si="105">+E168+G168+I168+K168+M168+O168+Q168+S168+U168+W168+Y168+AA168+AC168+AE168</f>
        <v>0</v>
      </c>
      <c r="D168" s="593">
        <f t="shared" si="105"/>
        <v>0</v>
      </c>
      <c r="E168" s="674"/>
      <c r="F168" s="18"/>
      <c r="G168" s="674"/>
      <c r="H168" s="18"/>
      <c r="I168" s="674"/>
      <c r="J168" s="18"/>
      <c r="K168" s="674"/>
      <c r="L168" s="18"/>
      <c r="M168" s="674"/>
      <c r="N168" s="18"/>
      <c r="O168" s="674"/>
      <c r="P168" s="18"/>
      <c r="Q168" s="674"/>
      <c r="R168" s="18"/>
      <c r="S168" s="674"/>
      <c r="T168" s="18"/>
      <c r="U168" s="674"/>
      <c r="V168" s="18"/>
      <c r="W168" s="674"/>
      <c r="X168" s="18"/>
      <c r="Y168" s="674"/>
      <c r="Z168" s="18"/>
      <c r="AA168" s="674"/>
      <c r="AB168" s="18"/>
      <c r="AC168" s="674"/>
      <c r="AD168" s="18"/>
      <c r="AE168" s="674"/>
      <c r="AF168" s="600"/>
      <c r="AG168" s="601"/>
      <c r="AH168" s="674"/>
      <c r="AI168" s="553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0.5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0.5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0.5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1.25" x14ac:dyDescent="0.25">
      <c r="A172" s="281" t="s">
        <v>214</v>
      </c>
    </row>
    <row r="173" spans="1:90" s="5" customFormat="1" ht="10.5" customHeight="1" x14ac:dyDescent="0.25">
      <c r="A173" s="1466" t="s">
        <v>215</v>
      </c>
      <c r="B173" s="1466" t="s">
        <v>188</v>
      </c>
      <c r="C173" s="1480" t="s">
        <v>216</v>
      </c>
      <c r="D173" s="1481"/>
      <c r="E173" s="1466" t="s">
        <v>217</v>
      </c>
      <c r="F173" s="1480" t="s">
        <v>5</v>
      </c>
      <c r="G173" s="1481"/>
      <c r="H173" s="1481"/>
      <c r="I173" s="1481"/>
      <c r="J173" s="1481"/>
      <c r="K173" s="1481"/>
      <c r="L173" s="1481"/>
      <c r="M173" s="1481"/>
      <c r="N173" s="1481"/>
      <c r="O173" s="1481"/>
      <c r="P173" s="1481"/>
      <c r="Q173" s="1481"/>
      <c r="R173" s="1481"/>
      <c r="S173" s="1481"/>
      <c r="T173" s="1482"/>
    </row>
    <row r="174" spans="1:90" s="5" customFormat="1" ht="21" x14ac:dyDescent="0.25">
      <c r="A174" s="1096"/>
      <c r="B174" s="1096"/>
      <c r="C174" s="524" t="s">
        <v>191</v>
      </c>
      <c r="D174" s="713" t="s">
        <v>218</v>
      </c>
      <c r="E174" s="1096"/>
      <c r="F174" s="524" t="s">
        <v>219</v>
      </c>
      <c r="G174" s="602" t="s">
        <v>220</v>
      </c>
      <c r="H174" s="602" t="s">
        <v>221</v>
      </c>
      <c r="I174" s="602" t="s">
        <v>222</v>
      </c>
      <c r="J174" s="602" t="s">
        <v>223</v>
      </c>
      <c r="K174" s="602" t="s">
        <v>224</v>
      </c>
      <c r="L174" s="602" t="s">
        <v>225</v>
      </c>
      <c r="M174" s="602" t="s">
        <v>226</v>
      </c>
      <c r="N174" s="602" t="s">
        <v>227</v>
      </c>
      <c r="O174" s="602" t="s">
        <v>228</v>
      </c>
      <c r="P174" s="602" t="s">
        <v>229</v>
      </c>
      <c r="Q174" s="602" t="s">
        <v>230</v>
      </c>
      <c r="R174" s="602" t="s">
        <v>231</v>
      </c>
      <c r="S174" s="602" t="s">
        <v>232</v>
      </c>
      <c r="T174" s="713" t="s">
        <v>233</v>
      </c>
    </row>
    <row r="175" spans="1:90" s="5" customFormat="1" ht="10.5" x14ac:dyDescent="0.25">
      <c r="A175" s="293" t="s">
        <v>32</v>
      </c>
      <c r="B175" s="691">
        <f>SUM(C175:D175)</f>
        <v>0</v>
      </c>
      <c r="C175" s="99"/>
      <c r="D175" s="143"/>
      <c r="E175" s="691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0.5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0.5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0.5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1.25" x14ac:dyDescent="0.25">
      <c r="A179" s="281" t="s">
        <v>235</v>
      </c>
    </row>
    <row r="180" spans="1:20" s="5" customFormat="1" ht="10.5" x14ac:dyDescent="0.25">
      <c r="A180" s="1457" t="s">
        <v>236</v>
      </c>
      <c r="B180" s="1461" t="s">
        <v>237</v>
      </c>
      <c r="C180" s="1463"/>
      <c r="D180" s="1462"/>
      <c r="E180" s="1461" t="s">
        <v>238</v>
      </c>
      <c r="F180" s="1463"/>
      <c r="G180" s="1462"/>
    </row>
    <row r="181" spans="1:20" s="5" customFormat="1" ht="10.5" x14ac:dyDescent="0.25">
      <c r="A181" s="1083"/>
      <c r="B181" s="603" t="s">
        <v>142</v>
      </c>
      <c r="C181" s="524" t="s">
        <v>29</v>
      </c>
      <c r="D181" s="713" t="s">
        <v>30</v>
      </c>
      <c r="E181" s="603" t="s">
        <v>142</v>
      </c>
      <c r="F181" s="524" t="s">
        <v>29</v>
      </c>
      <c r="G181" s="713" t="s">
        <v>30</v>
      </c>
    </row>
    <row r="182" spans="1:20" s="5" customFormat="1" ht="10.5" x14ac:dyDescent="0.25">
      <c r="A182" s="293" t="s">
        <v>239</v>
      </c>
      <c r="B182" s="714">
        <f>SUM(C182:D182)</f>
        <v>0</v>
      </c>
      <c r="C182" s="715"/>
      <c r="D182" s="604"/>
      <c r="E182" s="714">
        <f>SUM(F182:G182)</f>
        <v>0</v>
      </c>
      <c r="F182" s="715"/>
      <c r="G182" s="604"/>
    </row>
    <row r="183" spans="1:20" s="5" customFormat="1" ht="10.5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1.25" x14ac:dyDescent="0.25">
      <c r="A184" s="325" t="s">
        <v>241</v>
      </c>
    </row>
    <row r="185" spans="1:20" ht="15" customHeight="1" x14ac:dyDescent="0.25">
      <c r="A185" s="1473" t="s">
        <v>242</v>
      </c>
      <c r="B185" s="1474" t="s">
        <v>188</v>
      </c>
      <c r="C185" s="1475" t="s">
        <v>243</v>
      </c>
      <c r="D185" s="1476"/>
      <c r="E185" s="1477"/>
      <c r="F185" s="1466" t="s">
        <v>217</v>
      </c>
      <c r="G185" s="1478" t="s">
        <v>5</v>
      </c>
      <c r="H185" s="1479"/>
      <c r="I185" s="1479"/>
      <c r="J185" s="1479"/>
      <c r="K185" s="1479"/>
      <c r="L185" s="1473"/>
    </row>
    <row r="186" spans="1:20" ht="21" x14ac:dyDescent="0.25">
      <c r="A186" s="1109"/>
      <c r="B186" s="1111"/>
      <c r="C186" s="519" t="s">
        <v>244</v>
      </c>
      <c r="D186" s="605" t="s">
        <v>192</v>
      </c>
      <c r="E186" s="716" t="s">
        <v>245</v>
      </c>
      <c r="F186" s="1096"/>
      <c r="G186" s="717" t="s">
        <v>246</v>
      </c>
      <c r="H186" s="718" t="s">
        <v>247</v>
      </c>
      <c r="I186" s="718" t="s">
        <v>248</v>
      </c>
      <c r="J186" s="718" t="s">
        <v>249</v>
      </c>
      <c r="K186" s="718" t="s">
        <v>250</v>
      </c>
      <c r="L186" s="518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691">
        <f>SUM(G187:L187)</f>
        <v>0</v>
      </c>
      <c r="G187" s="674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1.25" x14ac:dyDescent="0.25">
      <c r="A190" s="1456" t="s">
        <v>255</v>
      </c>
      <c r="B190" s="1456"/>
      <c r="C190" s="1456"/>
    </row>
    <row r="191" spans="1:20" ht="15" customHeight="1" x14ac:dyDescent="0.25">
      <c r="A191" s="1483" t="s">
        <v>256</v>
      </c>
      <c r="B191" s="1484"/>
      <c r="C191" s="1485" t="s">
        <v>257</v>
      </c>
      <c r="D191" s="1486" t="s">
        <v>258</v>
      </c>
      <c r="E191" s="1487"/>
      <c r="F191" s="1487"/>
      <c r="G191" s="1487"/>
      <c r="H191" s="1487"/>
      <c r="I191" s="1487"/>
      <c r="J191" s="1488"/>
      <c r="K191" s="1489" t="s">
        <v>259</v>
      </c>
      <c r="L191" s="1489"/>
      <c r="M191" s="1489"/>
      <c r="N191" s="1459"/>
    </row>
    <row r="192" spans="1:20" ht="21" x14ac:dyDescent="0.25">
      <c r="A192" s="1122"/>
      <c r="B192" s="1123"/>
      <c r="C192" s="1125"/>
      <c r="D192" s="519" t="s">
        <v>244</v>
      </c>
      <c r="E192" s="605" t="s">
        <v>260</v>
      </c>
      <c r="F192" s="605" t="s">
        <v>261</v>
      </c>
      <c r="G192" s="716" t="s">
        <v>262</v>
      </c>
      <c r="H192" s="719" t="s">
        <v>217</v>
      </c>
      <c r="I192" s="519" t="s">
        <v>263</v>
      </c>
      <c r="J192" s="716" t="s">
        <v>264</v>
      </c>
      <c r="K192" s="519" t="s">
        <v>265</v>
      </c>
      <c r="L192" s="605" t="s">
        <v>266</v>
      </c>
      <c r="M192" s="605" t="s">
        <v>267</v>
      </c>
      <c r="N192" s="720" t="s">
        <v>268</v>
      </c>
    </row>
    <row r="193" spans="1:91" x14ac:dyDescent="0.25">
      <c r="A193" s="1472" t="s">
        <v>269</v>
      </c>
      <c r="B193" s="721" t="s">
        <v>270</v>
      </c>
      <c r="C193" s="691">
        <f>SUM(E193+G193)</f>
        <v>0</v>
      </c>
      <c r="D193" s="722"/>
      <c r="E193" s="16"/>
      <c r="F193" s="311"/>
      <c r="G193" s="24"/>
      <c r="H193" s="691">
        <f>+K193+L193+M193</f>
        <v>0</v>
      </c>
      <c r="I193" s="722"/>
      <c r="J193" s="606"/>
      <c r="K193" s="24"/>
      <c r="L193" s="16"/>
      <c r="M193" s="16"/>
      <c r="N193" s="340"/>
    </row>
    <row r="194" spans="1:9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1.25" x14ac:dyDescent="0.25">
      <c r="A197" s="325" t="s">
        <v>274</v>
      </c>
    </row>
    <row r="198" spans="1:91" s="5" customFormat="1" ht="10.5" customHeight="1" x14ac:dyDescent="0.25">
      <c r="A198" s="1260" t="s">
        <v>242</v>
      </c>
      <c r="B198" s="1260" t="s">
        <v>275</v>
      </c>
      <c r="C198" s="1467" t="s">
        <v>276</v>
      </c>
      <c r="D198" s="1468" t="s">
        <v>259</v>
      </c>
      <c r="E198" s="1469"/>
      <c r="F198" s="1468" t="s">
        <v>277</v>
      </c>
      <c r="G198" s="1470"/>
      <c r="H198" s="1470"/>
      <c r="I198" s="1470"/>
      <c r="J198" s="1470"/>
      <c r="K198" s="1470"/>
      <c r="L198" s="1470"/>
      <c r="M198" s="1470"/>
      <c r="N198" s="1470"/>
      <c r="O198" s="1470"/>
      <c r="P198" s="1470"/>
      <c r="Q198" s="1470"/>
      <c r="R198" s="1470"/>
      <c r="S198" s="1470"/>
      <c r="T198" s="1471" t="s">
        <v>263</v>
      </c>
      <c r="U198" s="1460" t="s">
        <v>278</v>
      </c>
    </row>
    <row r="199" spans="1:91" s="5" customFormat="1" ht="21" x14ac:dyDescent="0.25">
      <c r="A199" s="1260"/>
      <c r="B199" s="1260"/>
      <c r="C199" s="1099"/>
      <c r="D199" s="524" t="s">
        <v>265</v>
      </c>
      <c r="E199" s="713" t="s">
        <v>279</v>
      </c>
      <c r="F199" s="526" t="s">
        <v>280</v>
      </c>
      <c r="G199" s="607" t="s">
        <v>281</v>
      </c>
      <c r="H199" s="607" t="s">
        <v>13</v>
      </c>
      <c r="I199" s="607" t="s">
        <v>141</v>
      </c>
      <c r="J199" s="607" t="s">
        <v>15</v>
      </c>
      <c r="K199" s="607" t="s">
        <v>282</v>
      </c>
      <c r="L199" s="607" t="s">
        <v>17</v>
      </c>
      <c r="M199" s="607" t="s">
        <v>18</v>
      </c>
      <c r="N199" s="607" t="s">
        <v>19</v>
      </c>
      <c r="O199" s="607" t="s">
        <v>20</v>
      </c>
      <c r="P199" s="607" t="s">
        <v>21</v>
      </c>
      <c r="Q199" s="607" t="s">
        <v>22</v>
      </c>
      <c r="R199" s="607" t="s">
        <v>23</v>
      </c>
      <c r="S199" s="528" t="s">
        <v>24</v>
      </c>
      <c r="T199" s="1104"/>
      <c r="U199" s="1087"/>
    </row>
    <row r="200" spans="1:91" s="5" customFormat="1" x14ac:dyDescent="0.25">
      <c r="A200" s="350" t="s">
        <v>283</v>
      </c>
      <c r="B200" s="15"/>
      <c r="C200" s="723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1.25" x14ac:dyDescent="0.25">
      <c r="A203" s="1451" t="s">
        <v>286</v>
      </c>
      <c r="B203" s="1451"/>
      <c r="C203" s="1451"/>
      <c r="D203" s="1451"/>
      <c r="E203" s="1451"/>
      <c r="F203" s="1451"/>
      <c r="G203" s="1451"/>
      <c r="H203" s="1451"/>
      <c r="I203" s="1451"/>
      <c r="J203" s="1451"/>
      <c r="CK203" s="5"/>
      <c r="CL203" s="5"/>
      <c r="CM203" s="5"/>
    </row>
    <row r="204" spans="1:91" ht="15" customHeight="1" x14ac:dyDescent="0.25">
      <c r="A204" s="1253" t="s">
        <v>287</v>
      </c>
      <c r="B204" s="1253" t="s">
        <v>288</v>
      </c>
      <c r="C204" s="1461" t="s">
        <v>259</v>
      </c>
      <c r="D204" s="1462"/>
      <c r="E204" s="1463" t="s">
        <v>277</v>
      </c>
      <c r="F204" s="1463"/>
      <c r="G204" s="1463"/>
      <c r="H204" s="1463"/>
      <c r="I204" s="1463"/>
      <c r="J204" s="1464"/>
      <c r="K204" s="1465" t="s">
        <v>263</v>
      </c>
      <c r="L204" s="1466" t="s">
        <v>278</v>
      </c>
      <c r="CK204" s="5"/>
      <c r="CL204" s="5"/>
      <c r="CM204" s="5"/>
    </row>
    <row r="205" spans="1:91" ht="21" x14ac:dyDescent="0.25">
      <c r="A205" s="1253"/>
      <c r="B205" s="1253"/>
      <c r="C205" s="524" t="s">
        <v>265</v>
      </c>
      <c r="D205" s="713" t="s">
        <v>279</v>
      </c>
      <c r="E205" s="724" t="s">
        <v>280</v>
      </c>
      <c r="F205" s="602" t="s">
        <v>281</v>
      </c>
      <c r="G205" s="602" t="s">
        <v>13</v>
      </c>
      <c r="H205" s="602" t="s">
        <v>141</v>
      </c>
      <c r="I205" s="602" t="s">
        <v>15</v>
      </c>
      <c r="J205" s="725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726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1.25" x14ac:dyDescent="0.25">
      <c r="A208" s="1451" t="s">
        <v>292</v>
      </c>
      <c r="B208" s="1451"/>
      <c r="C208" s="1451"/>
      <c r="D208" s="1451"/>
      <c r="E208" s="1451"/>
      <c r="F208" s="1451"/>
      <c r="G208" s="1451"/>
    </row>
    <row r="209" spans="1:7" x14ac:dyDescent="0.25">
      <c r="A209" s="1452" t="s">
        <v>293</v>
      </c>
      <c r="B209" s="1452" t="s">
        <v>188</v>
      </c>
      <c r="C209" s="1453" t="s">
        <v>277</v>
      </c>
      <c r="D209" s="1454"/>
      <c r="E209" s="1454"/>
      <c r="F209" s="1454"/>
      <c r="G209" s="1455"/>
    </row>
    <row r="210" spans="1:7" x14ac:dyDescent="0.25">
      <c r="A210" s="1076"/>
      <c r="B210" s="1076"/>
      <c r="C210" s="532" t="s">
        <v>12</v>
      </c>
      <c r="D210" s="705" t="s">
        <v>13</v>
      </c>
      <c r="E210" s="548" t="s">
        <v>141</v>
      </c>
      <c r="F210" s="548" t="s">
        <v>15</v>
      </c>
      <c r="G210" s="534" t="s">
        <v>16</v>
      </c>
    </row>
    <row r="211" spans="1:7" x14ac:dyDescent="0.25">
      <c r="A211" s="727" t="s">
        <v>294</v>
      </c>
      <c r="B211" s="536">
        <f>SUM(C211:G211)</f>
        <v>0</v>
      </c>
      <c r="C211" s="537"/>
      <c r="D211" s="608"/>
      <c r="E211" s="608"/>
      <c r="F211" s="728"/>
      <c r="G211" s="540"/>
    </row>
    <row r="212" spans="1:7" s="4" customFormat="1" ht="11.25" x14ac:dyDescent="0.25">
      <c r="A212" s="1456" t="s">
        <v>295</v>
      </c>
      <c r="B212" s="1456"/>
      <c r="C212" s="1456"/>
      <c r="D212" s="1456"/>
    </row>
    <row r="213" spans="1:7" x14ac:dyDescent="0.25">
      <c r="A213" s="1457" t="s">
        <v>296</v>
      </c>
      <c r="B213" s="1453" t="s">
        <v>297</v>
      </c>
      <c r="C213" s="1454"/>
      <c r="D213" s="1455"/>
    </row>
    <row r="214" spans="1:7" ht="15" customHeight="1" x14ac:dyDescent="0.25">
      <c r="A214" s="1082"/>
      <c r="B214" s="729" t="s">
        <v>298</v>
      </c>
      <c r="C214" s="1458" t="s">
        <v>299</v>
      </c>
      <c r="D214" s="1459"/>
    </row>
    <row r="215" spans="1:7" x14ac:dyDescent="0.25">
      <c r="A215" s="1083"/>
      <c r="B215" s="542" t="s">
        <v>300</v>
      </c>
      <c r="C215" s="532" t="s">
        <v>301</v>
      </c>
      <c r="D215" s="711" t="s">
        <v>302</v>
      </c>
    </row>
    <row r="216" spans="1:7" x14ac:dyDescent="0.25">
      <c r="A216" s="544" t="s">
        <v>303</v>
      </c>
      <c r="B216" s="545"/>
      <c r="C216" s="730"/>
      <c r="D216" s="547"/>
    </row>
    <row r="236" spans="1:2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79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00000000-0002-0000-0300-000000000000}">
      <formula1>0</formula1>
      <formula2>9.99999999999999E+41</formula2>
    </dataValidation>
    <dataValidation type="whole" allowBlank="1" showInputMessage="1" showErrorMessage="1" sqref="D96" xr:uid="{00000000-0002-0000-0300-000001000000}">
      <formula1>0</formula1>
      <formula2>9.99999999999999E+33</formula2>
    </dataValidation>
    <dataValidation type="whole" allowBlank="1" showInputMessage="1" showErrorMessage="1" sqref="C19:E23" xr:uid="{00000000-0002-0000-0300-000002000000}">
      <formula1>0</formula1>
      <formula2>9.99999999999999E+37</formula2>
    </dataValidation>
    <dataValidation allowBlank="1" prompt="Valor no Permitido" sqref="CC28:CD29 CA27:CB29 CC27 CK27:CM27 CE27:CJ29" xr:uid="{00000000-0002-0000-0300-000003000000}"/>
    <dataValidation type="whole" operator="greaterThanOrEqual" allowBlank="1" showInputMessage="1" showErrorMessage="1" errorTitle="Error" error="Favor Ingrese sólo Números." sqref="C28:Y29 C35:Y89" xr:uid="{00000000-0002-0000-0300-000004000000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00000000-0002-0000-0300-000005000000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S236"/>
  <sheetViews>
    <sheetView workbookViewId="0">
      <selection activeCell="A32" sqref="A32:A34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",[5]NOMBRE!B2, " (",[5]NOMBRE!C2,[5]NOMBRE!D2,[5]NOMBRE!E2,[5]NOMBRE!F2,[5]NOMBRE!G2,")")</f>
        <v>COMUNA: LINARES (07401)</v>
      </c>
    </row>
    <row r="3" spans="1:94" x14ac:dyDescent="0.1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94" x14ac:dyDescent="0.15">
      <c r="A4" s="1" t="str">
        <f>CONCATENATE("MES: ",[5]NOMBRE!B6, " (",[5]NOMBRE!C6,[5]NOMBRE!D6,")")</f>
        <v>MES: ABRIL (04)</v>
      </c>
    </row>
    <row r="5" spans="1:94" x14ac:dyDescent="0.25">
      <c r="A5" s="3" t="str">
        <f>CONCATENATE("AÑO: ",[5]NOMBRE!B7)</f>
        <v>AÑO: 2025</v>
      </c>
    </row>
    <row r="6" spans="1:94" ht="15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1.25" customHeight="1" x14ac:dyDescent="0.25">
      <c r="A8" s="1238" t="s">
        <v>2</v>
      </c>
      <c r="B8" s="1185"/>
      <c r="C8" s="1185"/>
    </row>
    <row r="9" spans="1:94" s="5" customFormat="1" ht="10.5" customHeight="1" x14ac:dyDescent="0.25">
      <c r="A9" s="1447" t="s">
        <v>3</v>
      </c>
      <c r="B9" s="1614" t="s">
        <v>4</v>
      </c>
      <c r="C9" s="1626" t="s">
        <v>5</v>
      </c>
      <c r="D9" s="1627"/>
      <c r="E9" s="1627"/>
      <c r="F9" s="1627"/>
      <c r="G9" s="1627"/>
      <c r="H9" s="1627"/>
      <c r="I9" s="1627"/>
      <c r="J9" s="1627"/>
      <c r="K9" s="1627"/>
      <c r="L9" s="1627"/>
      <c r="M9" s="1627"/>
      <c r="N9" s="1627"/>
      <c r="O9" s="1627"/>
      <c r="P9" s="1627"/>
      <c r="Q9" s="1627"/>
      <c r="R9" s="1627"/>
      <c r="S9" s="1628"/>
      <c r="T9" s="1629" t="s">
        <v>6</v>
      </c>
      <c r="U9" s="1630"/>
      <c r="V9" s="1623" t="s">
        <v>7</v>
      </c>
      <c r="W9" s="1623" t="s">
        <v>8</v>
      </c>
      <c r="X9" s="1610" t="s">
        <v>9</v>
      </c>
      <c r="Y9" s="1611" t="s">
        <v>10</v>
      </c>
      <c r="Z9" s="1611" t="s">
        <v>11</v>
      </c>
    </row>
    <row r="10" spans="1:94" s="5" customFormat="1" ht="10.5" x14ac:dyDescent="0.25">
      <c r="A10" s="1447"/>
      <c r="B10" s="1223"/>
      <c r="C10" s="532" t="s">
        <v>12</v>
      </c>
      <c r="D10" s="548" t="s">
        <v>13</v>
      </c>
      <c r="E10" s="780" t="s">
        <v>14</v>
      </c>
      <c r="F10" s="548" t="s">
        <v>15</v>
      </c>
      <c r="G10" s="549" t="s">
        <v>16</v>
      </c>
      <c r="H10" s="549" t="s">
        <v>17</v>
      </c>
      <c r="I10" s="549" t="s">
        <v>18</v>
      </c>
      <c r="J10" s="549" t="s">
        <v>19</v>
      </c>
      <c r="K10" s="549" t="s">
        <v>20</v>
      </c>
      <c r="L10" s="549" t="s">
        <v>21</v>
      </c>
      <c r="M10" s="549" t="s">
        <v>22</v>
      </c>
      <c r="N10" s="549" t="s">
        <v>23</v>
      </c>
      <c r="O10" s="549" t="s">
        <v>24</v>
      </c>
      <c r="P10" s="549" t="s">
        <v>25</v>
      </c>
      <c r="Q10" s="549" t="s">
        <v>26</v>
      </c>
      <c r="R10" s="549" t="s">
        <v>27</v>
      </c>
      <c r="S10" s="550" t="s">
        <v>28</v>
      </c>
      <c r="T10" s="551" t="s">
        <v>29</v>
      </c>
      <c r="U10" s="781" t="s">
        <v>30</v>
      </c>
      <c r="V10" s="1177"/>
      <c r="W10" s="1177"/>
      <c r="X10" s="1135"/>
      <c r="Y10" s="1125"/>
      <c r="Z10" s="1125"/>
    </row>
    <row r="11" spans="1:94" s="5" customFormat="1" ht="10.5" x14ac:dyDescent="0.25">
      <c r="A11" s="13" t="s">
        <v>31</v>
      </c>
      <c r="B11" s="14">
        <f>SUM(C11:S11)</f>
        <v>0</v>
      </c>
      <c r="C11" s="15"/>
      <c r="D11" s="16"/>
      <c r="E11" s="65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660"/>
      <c r="U11" s="661"/>
      <c r="V11" s="20"/>
      <c r="W11" s="20"/>
      <c r="X11" s="553"/>
      <c r="Y11" s="553"/>
      <c r="Z11" s="553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0.5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1.25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0.5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1.25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0.5" x14ac:dyDescent="0.25">
      <c r="A16" s="801" t="s">
        <v>36</v>
      </c>
      <c r="B16" s="555">
        <f>SUM(C16:S16)</f>
        <v>0</v>
      </c>
      <c r="C16" s="556">
        <f t="shared" ref="C16:Z16" si="7">SUM(C11:C15)</f>
        <v>0</v>
      </c>
      <c r="D16" s="802">
        <f t="shared" si="7"/>
        <v>0</v>
      </c>
      <c r="E16" s="802">
        <f t="shared" si="7"/>
        <v>0</v>
      </c>
      <c r="F16" s="558">
        <f t="shared" si="7"/>
        <v>0</v>
      </c>
      <c r="G16" s="558">
        <f t="shared" si="7"/>
        <v>0</v>
      </c>
      <c r="H16" s="558">
        <f t="shared" si="7"/>
        <v>0</v>
      </c>
      <c r="I16" s="558">
        <f t="shared" si="7"/>
        <v>0</v>
      </c>
      <c r="J16" s="558">
        <f t="shared" si="7"/>
        <v>0</v>
      </c>
      <c r="K16" s="558">
        <f t="shared" si="7"/>
        <v>0</v>
      </c>
      <c r="L16" s="558">
        <f t="shared" si="7"/>
        <v>0</v>
      </c>
      <c r="M16" s="558">
        <f t="shared" si="7"/>
        <v>0</v>
      </c>
      <c r="N16" s="558">
        <f t="shared" si="7"/>
        <v>0</v>
      </c>
      <c r="O16" s="558">
        <f t="shared" si="7"/>
        <v>0</v>
      </c>
      <c r="P16" s="558">
        <f t="shared" si="7"/>
        <v>0</v>
      </c>
      <c r="Q16" s="558">
        <f t="shared" si="7"/>
        <v>0</v>
      </c>
      <c r="R16" s="558">
        <f t="shared" si="7"/>
        <v>0</v>
      </c>
      <c r="S16" s="559">
        <f t="shared" si="7"/>
        <v>0</v>
      </c>
      <c r="T16" s="555">
        <f t="shared" si="7"/>
        <v>0</v>
      </c>
      <c r="U16" s="803">
        <f t="shared" si="7"/>
        <v>0</v>
      </c>
      <c r="V16" s="804">
        <f t="shared" si="7"/>
        <v>0</v>
      </c>
      <c r="W16" s="804">
        <f t="shared" si="7"/>
        <v>0</v>
      </c>
      <c r="X16" s="804">
        <f t="shared" si="7"/>
        <v>0</v>
      </c>
      <c r="Y16" s="804">
        <f t="shared" si="7"/>
        <v>0</v>
      </c>
      <c r="Z16" s="804">
        <f t="shared" si="7"/>
        <v>0</v>
      </c>
    </row>
    <row r="17" spans="1:91" s="4" customFormat="1" ht="11.25" customHeight="1" x14ac:dyDescent="0.25">
      <c r="A17" s="1624" t="s">
        <v>37</v>
      </c>
      <c r="B17" s="1625"/>
      <c r="C17" s="1625"/>
      <c r="D17" s="1625"/>
      <c r="E17" s="39"/>
      <c r="F17" s="40"/>
      <c r="G17" s="40"/>
      <c r="H17" s="40"/>
      <c r="I17" s="40"/>
      <c r="J17" s="40"/>
      <c r="K17" s="40"/>
      <c r="L17" s="40"/>
    </row>
    <row r="18" spans="1:91" s="5" customFormat="1" ht="21" x14ac:dyDescent="0.25">
      <c r="A18" s="561" t="s">
        <v>38</v>
      </c>
      <c r="B18" s="562" t="s">
        <v>4</v>
      </c>
      <c r="C18" s="563" t="s">
        <v>31</v>
      </c>
      <c r="D18" s="564" t="s">
        <v>39</v>
      </c>
      <c r="E18" s="805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0.5" x14ac:dyDescent="0.25">
      <c r="A19" s="667" t="s">
        <v>41</v>
      </c>
      <c r="B19" s="668">
        <f>SUM(C19:E19)</f>
        <v>0</v>
      </c>
      <c r="C19" s="669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0.5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0.5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0.5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0.5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0.5" x14ac:dyDescent="0.25">
      <c r="A24" s="565" t="s">
        <v>4</v>
      </c>
      <c r="B24" s="566">
        <f>SUM(B19:B23)</f>
        <v>0</v>
      </c>
      <c r="C24" s="567">
        <f>SUM(C19:C23)</f>
        <v>0</v>
      </c>
      <c r="D24" s="568">
        <f t="shared" ref="D24:E24" si="9">SUM(D19:D23)</f>
        <v>0</v>
      </c>
      <c r="E24" s="806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1.25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15" customHeight="1" x14ac:dyDescent="0.25">
      <c r="A26" s="1614" t="s">
        <v>47</v>
      </c>
      <c r="B26" s="1614" t="s">
        <v>4</v>
      </c>
      <c r="C26" s="1598" t="s">
        <v>5</v>
      </c>
      <c r="D26" s="1599"/>
      <c r="E26" s="1599"/>
      <c r="F26" s="1599"/>
      <c r="G26" s="1599"/>
      <c r="H26" s="1599"/>
      <c r="I26" s="1599"/>
      <c r="J26" s="1599"/>
      <c r="K26" s="1599"/>
      <c r="L26" s="1599"/>
      <c r="M26" s="1599"/>
      <c r="N26" s="1599"/>
      <c r="O26" s="1599"/>
      <c r="P26" s="1599"/>
      <c r="Q26" s="1599"/>
      <c r="R26" s="1599"/>
      <c r="S26" s="1600"/>
      <c r="T26" s="1620" t="s">
        <v>48</v>
      </c>
      <c r="U26" s="1621"/>
      <c r="V26" s="1622" t="s">
        <v>9</v>
      </c>
      <c r="W26" s="1611" t="s">
        <v>10</v>
      </c>
      <c r="X26" s="1605" t="s">
        <v>49</v>
      </c>
      <c r="Y26" s="160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1" x14ac:dyDescent="0.25">
      <c r="A27" s="1223"/>
      <c r="B27" s="1223"/>
      <c r="C27" s="532" t="s">
        <v>12</v>
      </c>
      <c r="D27" s="548" t="s">
        <v>13</v>
      </c>
      <c r="E27" s="751" t="s">
        <v>14</v>
      </c>
      <c r="F27" s="548" t="s">
        <v>15</v>
      </c>
      <c r="G27" s="549" t="s">
        <v>16</v>
      </c>
      <c r="H27" s="549" t="s">
        <v>17</v>
      </c>
      <c r="I27" s="549" t="s">
        <v>18</v>
      </c>
      <c r="J27" s="549" t="s">
        <v>19</v>
      </c>
      <c r="K27" s="549" t="s">
        <v>20</v>
      </c>
      <c r="L27" s="549" t="s">
        <v>21</v>
      </c>
      <c r="M27" s="549" t="s">
        <v>22</v>
      </c>
      <c r="N27" s="549" t="s">
        <v>23</v>
      </c>
      <c r="O27" s="549" t="s">
        <v>24</v>
      </c>
      <c r="P27" s="549" t="s">
        <v>25</v>
      </c>
      <c r="Q27" s="549" t="s">
        <v>26</v>
      </c>
      <c r="R27" s="549" t="s">
        <v>27</v>
      </c>
      <c r="S27" s="550" t="s">
        <v>28</v>
      </c>
      <c r="T27" s="569" t="s">
        <v>29</v>
      </c>
      <c r="U27" s="752" t="s">
        <v>30</v>
      </c>
      <c r="V27" s="1145"/>
      <c r="W27" s="1125"/>
      <c r="X27" s="570" t="s">
        <v>50</v>
      </c>
      <c r="Y27" s="807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672" t="s">
        <v>52</v>
      </c>
      <c r="B28" s="673">
        <f>SUM(C28:S28)</f>
        <v>0</v>
      </c>
      <c r="C28" s="674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674"/>
      <c r="U28" s="661"/>
      <c r="V28" s="553"/>
      <c r="W28" s="660"/>
      <c r="X28" s="674"/>
      <c r="Y28" s="553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1.25" customHeight="1" x14ac:dyDescent="0.25">
      <c r="A30" s="1612" t="s">
        <v>54</v>
      </c>
      <c r="B30" s="1612"/>
      <c r="C30" s="1612"/>
      <c r="D30" s="1612"/>
      <c r="E30" s="1612"/>
      <c r="F30" s="1612"/>
      <c r="G30" s="1612"/>
      <c r="H30" s="1612"/>
      <c r="I30" s="1612"/>
      <c r="J30" s="1612"/>
      <c r="K30" s="1612"/>
      <c r="L30" s="1612"/>
    </row>
    <row r="31" spans="1:91" s="4" customFormat="1" ht="11.25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0.5" customHeight="1" x14ac:dyDescent="0.25">
      <c r="A32" s="1613" t="s">
        <v>56</v>
      </c>
      <c r="B32" s="1614" t="s">
        <v>4</v>
      </c>
      <c r="C32" s="1615" t="s">
        <v>57</v>
      </c>
      <c r="D32" s="1616"/>
      <c r="E32" s="1616"/>
      <c r="F32" s="1616"/>
      <c r="G32" s="1616"/>
      <c r="H32" s="1616"/>
      <c r="I32" s="1616"/>
      <c r="J32" s="1616"/>
      <c r="K32" s="1616"/>
      <c r="L32" s="1616"/>
      <c r="M32" s="1616"/>
      <c r="N32" s="1616"/>
      <c r="O32" s="1616"/>
      <c r="P32" s="1616"/>
      <c r="Q32" s="1616"/>
      <c r="R32" s="1616"/>
      <c r="S32" s="1616"/>
      <c r="T32" s="1616"/>
      <c r="U32" s="1617"/>
      <c r="V32" s="1618" t="s">
        <v>58</v>
      </c>
      <c r="W32" s="1619"/>
      <c r="X32" s="1613" t="s">
        <v>59</v>
      </c>
      <c r="Y32" s="1610"/>
      <c r="Z32" s="1605" t="s">
        <v>60</v>
      </c>
      <c r="AA32" s="1606"/>
      <c r="AB32" s="1606"/>
      <c r="AC32" s="1606"/>
      <c r="AD32" s="1606"/>
      <c r="AE32" s="1606"/>
      <c r="AF32" s="1606"/>
      <c r="AG32" s="1606"/>
      <c r="AH32" s="1606"/>
      <c r="AI32" s="1607"/>
      <c r="AJ32" s="1608" t="s">
        <v>61</v>
      </c>
      <c r="AK32" s="1609"/>
      <c r="AL32" s="1610"/>
      <c r="AM32" s="1611" t="s">
        <v>62</v>
      </c>
      <c r="AN32" s="1610" t="s">
        <v>63</v>
      </c>
      <c r="AO32" s="1611" t="s">
        <v>9</v>
      </c>
      <c r="AP32" s="1610" t="s">
        <v>10</v>
      </c>
      <c r="AQ32" s="1610" t="s">
        <v>64</v>
      </c>
      <c r="AR32" s="1253" t="s">
        <v>7</v>
      </c>
      <c r="AS32" s="1253" t="s">
        <v>8</v>
      </c>
    </row>
    <row r="33" spans="1:95" s="5" customFormat="1" ht="10.5" x14ac:dyDescent="0.25">
      <c r="A33" s="1220"/>
      <c r="B33" s="1222"/>
      <c r="C33" s="1598" t="s">
        <v>5</v>
      </c>
      <c r="D33" s="1599"/>
      <c r="E33" s="1599"/>
      <c r="F33" s="1599"/>
      <c r="G33" s="1599"/>
      <c r="H33" s="1599"/>
      <c r="I33" s="1599"/>
      <c r="J33" s="1599"/>
      <c r="K33" s="1599"/>
      <c r="L33" s="1599"/>
      <c r="M33" s="1599"/>
      <c r="N33" s="1599"/>
      <c r="O33" s="1599"/>
      <c r="P33" s="1599"/>
      <c r="Q33" s="1599"/>
      <c r="R33" s="1599"/>
      <c r="S33" s="1600"/>
      <c r="T33" s="1601" t="s">
        <v>48</v>
      </c>
      <c r="U33" s="1436"/>
      <c r="V33" s="1229"/>
      <c r="W33" s="1230"/>
      <c r="X33" s="1139"/>
      <c r="Y33" s="1135"/>
      <c r="Z33" s="1602" t="s">
        <v>65</v>
      </c>
      <c r="AA33" s="1603"/>
      <c r="AB33" s="1603"/>
      <c r="AC33" s="1603"/>
      <c r="AD33" s="1604"/>
      <c r="AE33" s="1602" t="s">
        <v>66</v>
      </c>
      <c r="AF33" s="1603"/>
      <c r="AG33" s="1603"/>
      <c r="AH33" s="1603"/>
      <c r="AI33" s="1604"/>
      <c r="AJ33" s="1214"/>
      <c r="AK33" s="1215"/>
      <c r="AL33" s="1134"/>
      <c r="AM33" s="1217"/>
      <c r="AN33" s="1134"/>
      <c r="AO33" s="1217"/>
      <c r="AP33" s="1134"/>
      <c r="AQ33" s="1134"/>
      <c r="AR33" s="1253"/>
      <c r="AS33" s="1253"/>
    </row>
    <row r="34" spans="1:95" s="5" customFormat="1" ht="31.5" x14ac:dyDescent="0.25">
      <c r="A34" s="1139"/>
      <c r="B34" s="1223"/>
      <c r="C34" s="532" t="s">
        <v>12</v>
      </c>
      <c r="D34" s="548" t="s">
        <v>13</v>
      </c>
      <c r="E34" s="751" t="s">
        <v>14</v>
      </c>
      <c r="F34" s="548" t="s">
        <v>15</v>
      </c>
      <c r="G34" s="549" t="s">
        <v>16</v>
      </c>
      <c r="H34" s="549" t="s">
        <v>17</v>
      </c>
      <c r="I34" s="549" t="s">
        <v>18</v>
      </c>
      <c r="J34" s="549" t="s">
        <v>19</v>
      </c>
      <c r="K34" s="549" t="s">
        <v>20</v>
      </c>
      <c r="L34" s="549" t="s">
        <v>21</v>
      </c>
      <c r="M34" s="549" t="s">
        <v>22</v>
      </c>
      <c r="N34" s="549" t="s">
        <v>23</v>
      </c>
      <c r="O34" s="549" t="s">
        <v>24</v>
      </c>
      <c r="P34" s="549" t="s">
        <v>25</v>
      </c>
      <c r="Q34" s="549" t="s">
        <v>26</v>
      </c>
      <c r="R34" s="549" t="s">
        <v>27</v>
      </c>
      <c r="S34" s="550" t="s">
        <v>28</v>
      </c>
      <c r="T34" s="569" t="s">
        <v>29</v>
      </c>
      <c r="U34" s="808" t="s">
        <v>30</v>
      </c>
      <c r="V34" s="532" t="s">
        <v>67</v>
      </c>
      <c r="W34" s="800" t="s">
        <v>68</v>
      </c>
      <c r="X34" s="532" t="s">
        <v>69</v>
      </c>
      <c r="Y34" s="534" t="s">
        <v>70</v>
      </c>
      <c r="Z34" s="799" t="s">
        <v>4</v>
      </c>
      <c r="AA34" s="571" t="s">
        <v>71</v>
      </c>
      <c r="AB34" s="548" t="s">
        <v>72</v>
      </c>
      <c r="AC34" s="548" t="s">
        <v>73</v>
      </c>
      <c r="AD34" s="800" t="s">
        <v>74</v>
      </c>
      <c r="AE34" s="91" t="s">
        <v>75</v>
      </c>
      <c r="AF34" s="571" t="s">
        <v>71</v>
      </c>
      <c r="AG34" s="548" t="s">
        <v>72</v>
      </c>
      <c r="AH34" s="548" t="s">
        <v>73</v>
      </c>
      <c r="AI34" s="800" t="s">
        <v>74</v>
      </c>
      <c r="AJ34" s="676" t="s">
        <v>76</v>
      </c>
      <c r="AK34" s="542" t="s">
        <v>77</v>
      </c>
      <c r="AL34" s="542" t="s">
        <v>78</v>
      </c>
      <c r="AM34" s="1125"/>
      <c r="AN34" s="1135"/>
      <c r="AO34" s="1125"/>
      <c r="AP34" s="1135"/>
      <c r="AQ34" s="1135"/>
      <c r="AR34" s="1253"/>
      <c r="AS34" s="1253"/>
    </row>
    <row r="35" spans="1:95" s="5" customFormat="1" ht="10.5" x14ac:dyDescent="0.25">
      <c r="A35" s="94" t="s">
        <v>79</v>
      </c>
      <c r="B35" s="14">
        <f>SUM(C35:S35)</f>
        <v>1</v>
      </c>
      <c r="C35" s="674">
        <v>1</v>
      </c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674">
        <v>1</v>
      </c>
      <c r="U35" s="18"/>
      <c r="V35" s="674"/>
      <c r="W35" s="18"/>
      <c r="X35" s="674"/>
      <c r="Y35" s="18"/>
      <c r="Z35" s="97">
        <f t="shared" ref="Z35:Z65" si="10">SUM(AA35+AB35+AC35+AD35)</f>
        <v>0</v>
      </c>
      <c r="AA35" s="674"/>
      <c r="AB35" s="17"/>
      <c r="AC35" s="17"/>
      <c r="AD35" s="18"/>
      <c r="AE35" s="97">
        <f t="shared" ref="AE35:AE65" si="11">SUM(AF35+AG35+AH35+AI35)</f>
        <v>0</v>
      </c>
      <c r="AF35" s="674"/>
      <c r="AG35" s="17"/>
      <c r="AH35" s="17"/>
      <c r="AI35" s="98"/>
      <c r="AJ35" s="28"/>
      <c r="AK35" s="28"/>
      <c r="AL35" s="28">
        <v>1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0">
        <v>0</v>
      </c>
      <c r="AS35" s="20">
        <v>0</v>
      </c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0.5" x14ac:dyDescent="0.25">
      <c r="A36" s="97" t="s">
        <v>80</v>
      </c>
      <c r="B36" s="14">
        <f>SUM(C36:S36)</f>
        <v>0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25"/>
      <c r="T36" s="99"/>
      <c r="U36" s="100"/>
      <c r="V36" s="99"/>
      <c r="W36" s="100"/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0.5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0.5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0.5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0.5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2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0.5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0.5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0.5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0.5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0.5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0.5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0.5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0.5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0.5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0.5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2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0.5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0.5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0.5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0.5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0.5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0.5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0.5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2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0.5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0.5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0.5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0.5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0.5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0.5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0.5" x14ac:dyDescent="0.15">
      <c r="A67" s="105" t="s">
        <v>111</v>
      </c>
      <c r="B67" s="14">
        <f t="shared" si="25"/>
        <v>0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25"/>
      <c r="T67" s="99"/>
      <c r="U67" s="100"/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0.5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0.5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0.5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0.5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0.5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0.5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0.5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0.5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0.5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0.5" x14ac:dyDescent="0.25">
      <c r="A77" s="94" t="s">
        <v>121</v>
      </c>
      <c r="B77" s="14">
        <f t="shared" si="25"/>
        <v>0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5"/>
      <c r="T77" s="15"/>
      <c r="U77" s="25"/>
      <c r="V77" s="15"/>
      <c r="W77" s="25"/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0.5" x14ac:dyDescent="0.15">
      <c r="A78" s="113" t="s">
        <v>122</v>
      </c>
      <c r="B78" s="14">
        <f t="shared" si="25"/>
        <v>5</v>
      </c>
      <c r="C78" s="15"/>
      <c r="D78" s="16"/>
      <c r="E78" s="16"/>
      <c r="F78" s="16"/>
      <c r="G78" s="16"/>
      <c r="H78" s="16">
        <v>3</v>
      </c>
      <c r="I78" s="16">
        <v>1</v>
      </c>
      <c r="J78" s="16">
        <v>1</v>
      </c>
      <c r="K78" s="16"/>
      <c r="L78" s="16"/>
      <c r="M78" s="16"/>
      <c r="N78" s="16"/>
      <c r="O78" s="16"/>
      <c r="P78" s="16"/>
      <c r="Q78" s="16"/>
      <c r="R78" s="16"/>
      <c r="S78" s="25"/>
      <c r="T78" s="15"/>
      <c r="U78" s="25">
        <v>5</v>
      </c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/>
      <c r="AK78" s="28"/>
      <c r="AL78" s="28">
        <v>5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0.5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0.5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0.5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0.5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0.5" x14ac:dyDescent="0.15">
      <c r="A83" s="105" t="s">
        <v>127</v>
      </c>
      <c r="B83" s="14">
        <f t="shared" si="25"/>
        <v>0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5"/>
      <c r="T83" s="15"/>
      <c r="U83" s="25"/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/>
      <c r="AK83" s="28"/>
      <c r="AL83" s="28"/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0.5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0.5" x14ac:dyDescent="0.15">
      <c r="A85" s="105" t="s">
        <v>129</v>
      </c>
      <c r="B85" s="14">
        <f t="shared" si="25"/>
        <v>13</v>
      </c>
      <c r="C85" s="15"/>
      <c r="D85" s="16"/>
      <c r="E85" s="16"/>
      <c r="F85" s="16"/>
      <c r="G85" s="16"/>
      <c r="H85" s="16">
        <v>1</v>
      </c>
      <c r="I85" s="16">
        <v>2</v>
      </c>
      <c r="J85" s="16"/>
      <c r="K85" s="16"/>
      <c r="L85" s="16"/>
      <c r="M85" s="16"/>
      <c r="N85" s="16">
        <v>1</v>
      </c>
      <c r="O85" s="16"/>
      <c r="P85" s="16">
        <v>2</v>
      </c>
      <c r="Q85" s="16">
        <v>3</v>
      </c>
      <c r="R85" s="16">
        <v>2</v>
      </c>
      <c r="S85" s="25">
        <v>2</v>
      </c>
      <c r="T85" s="15">
        <v>6</v>
      </c>
      <c r="U85" s="25">
        <v>7</v>
      </c>
      <c r="V85" s="15"/>
      <c r="W85" s="25"/>
      <c r="X85" s="15"/>
      <c r="Y85" s="25"/>
      <c r="Z85" s="97">
        <f t="shared" si="26"/>
        <v>0</v>
      </c>
      <c r="AA85" s="15"/>
      <c r="AB85" s="16"/>
      <c r="AC85" s="16"/>
      <c r="AD85" s="25"/>
      <c r="AE85" s="97">
        <f t="shared" si="27"/>
        <v>0</v>
      </c>
      <c r="AF85" s="15"/>
      <c r="AG85" s="16"/>
      <c r="AH85" s="16"/>
      <c r="AI85" s="112"/>
      <c r="AJ85" s="28"/>
      <c r="AK85" s="28"/>
      <c r="AL85" s="28">
        <v>13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0.5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>
        <v>0</v>
      </c>
      <c r="AN86" s="28">
        <v>0</v>
      </c>
      <c r="AO86" s="28">
        <v>0</v>
      </c>
      <c r="AP86" s="28">
        <v>0</v>
      </c>
      <c r="AQ86" s="28">
        <v>0</v>
      </c>
      <c r="AR86" s="28">
        <v>0</v>
      </c>
      <c r="AS86" s="28">
        <v>0</v>
      </c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0.5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8">
        <v>0</v>
      </c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0.5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28">
        <v>0</v>
      </c>
      <c r="AS88" s="28">
        <v>0</v>
      </c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0.5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>
        <v>0</v>
      </c>
      <c r="AN89" s="28">
        <v>0</v>
      </c>
      <c r="AO89" s="28">
        <v>0</v>
      </c>
      <c r="AP89" s="28">
        <v>0</v>
      </c>
      <c r="AQ89" s="28">
        <v>0</v>
      </c>
      <c r="AR89" s="28">
        <v>0</v>
      </c>
      <c r="AS89" s="28">
        <v>0</v>
      </c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0.5" x14ac:dyDescent="0.25">
      <c r="A90" s="809" t="s">
        <v>4</v>
      </c>
      <c r="B90" s="572">
        <f t="shared" si="25"/>
        <v>19</v>
      </c>
      <c r="C90" s="573">
        <f t="shared" ref="C90:AS90" si="29">SUM(C35:C89)</f>
        <v>1</v>
      </c>
      <c r="D90" s="574">
        <f t="shared" si="29"/>
        <v>0</v>
      </c>
      <c r="E90" s="574">
        <f t="shared" si="29"/>
        <v>0</v>
      </c>
      <c r="F90" s="574">
        <f t="shared" si="29"/>
        <v>0</v>
      </c>
      <c r="G90" s="574">
        <f t="shared" si="29"/>
        <v>0</v>
      </c>
      <c r="H90" s="810">
        <f t="shared" si="29"/>
        <v>4</v>
      </c>
      <c r="I90" s="574">
        <f t="shared" si="29"/>
        <v>3</v>
      </c>
      <c r="J90" s="574">
        <f t="shared" si="29"/>
        <v>1</v>
      </c>
      <c r="K90" s="574">
        <f t="shared" si="29"/>
        <v>0</v>
      </c>
      <c r="L90" s="574">
        <f t="shared" si="29"/>
        <v>0</v>
      </c>
      <c r="M90" s="574">
        <f t="shared" si="29"/>
        <v>0</v>
      </c>
      <c r="N90" s="574">
        <f t="shared" si="29"/>
        <v>1</v>
      </c>
      <c r="O90" s="574">
        <f t="shared" si="29"/>
        <v>0</v>
      </c>
      <c r="P90" s="574">
        <f t="shared" si="29"/>
        <v>2</v>
      </c>
      <c r="Q90" s="574">
        <f t="shared" si="29"/>
        <v>3</v>
      </c>
      <c r="R90" s="574">
        <f t="shared" si="29"/>
        <v>2</v>
      </c>
      <c r="S90" s="811">
        <f t="shared" si="29"/>
        <v>2</v>
      </c>
      <c r="T90" s="573">
        <f t="shared" si="29"/>
        <v>7</v>
      </c>
      <c r="U90" s="811">
        <f t="shared" si="29"/>
        <v>12</v>
      </c>
      <c r="V90" s="573">
        <f t="shared" si="29"/>
        <v>0</v>
      </c>
      <c r="W90" s="811">
        <f t="shared" si="29"/>
        <v>0</v>
      </c>
      <c r="X90" s="573">
        <f t="shared" si="29"/>
        <v>0</v>
      </c>
      <c r="Y90" s="811">
        <f t="shared" si="29"/>
        <v>0</v>
      </c>
      <c r="Z90" s="572">
        <f t="shared" si="29"/>
        <v>0</v>
      </c>
      <c r="AA90" s="573">
        <f t="shared" si="29"/>
        <v>0</v>
      </c>
      <c r="AB90" s="574">
        <f t="shared" si="29"/>
        <v>0</v>
      </c>
      <c r="AC90" s="574">
        <f t="shared" si="29"/>
        <v>0</v>
      </c>
      <c r="AD90" s="810">
        <f t="shared" si="29"/>
        <v>0</v>
      </c>
      <c r="AE90" s="572">
        <f t="shared" si="29"/>
        <v>0</v>
      </c>
      <c r="AF90" s="573">
        <f t="shared" si="29"/>
        <v>0</v>
      </c>
      <c r="AG90" s="574">
        <f t="shared" si="29"/>
        <v>0</v>
      </c>
      <c r="AH90" s="574">
        <f t="shared" si="29"/>
        <v>0</v>
      </c>
      <c r="AI90" s="812">
        <f t="shared" si="29"/>
        <v>0</v>
      </c>
      <c r="AJ90" s="811">
        <f t="shared" si="29"/>
        <v>0</v>
      </c>
      <c r="AK90" s="811">
        <f t="shared" si="29"/>
        <v>0</v>
      </c>
      <c r="AL90" s="811">
        <f t="shared" si="29"/>
        <v>19</v>
      </c>
      <c r="AM90" s="811">
        <f t="shared" si="29"/>
        <v>0</v>
      </c>
      <c r="AN90" s="811">
        <f t="shared" si="29"/>
        <v>0</v>
      </c>
      <c r="AO90" s="811">
        <f t="shared" si="29"/>
        <v>0</v>
      </c>
      <c r="AP90" s="811">
        <f t="shared" si="29"/>
        <v>0</v>
      </c>
      <c r="AQ90" s="811">
        <f t="shared" si="29"/>
        <v>0</v>
      </c>
      <c r="AR90" s="811">
        <f t="shared" si="29"/>
        <v>0</v>
      </c>
      <c r="AS90" s="811">
        <f t="shared" si="29"/>
        <v>0</v>
      </c>
    </row>
    <row r="91" spans="1:95" s="4" customFormat="1" ht="11.25" customHeight="1" x14ac:dyDescent="0.25">
      <c r="A91" s="1589" t="s">
        <v>134</v>
      </c>
      <c r="B91" s="1589"/>
      <c r="C91" s="1589"/>
      <c r="D91" s="1589"/>
      <c r="E91" s="1589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0.5" customHeight="1" x14ac:dyDescent="0.25">
      <c r="A92" s="1590" t="s">
        <v>3</v>
      </c>
      <c r="B92" s="1591"/>
      <c r="C92" s="1590" t="s">
        <v>36</v>
      </c>
      <c r="D92" s="1592"/>
      <c r="E92" s="1591"/>
      <c r="F92" s="1535" t="s">
        <v>135</v>
      </c>
      <c r="G92" s="1593"/>
      <c r="H92" s="1593"/>
      <c r="I92" s="1593"/>
      <c r="J92" s="1593"/>
      <c r="K92" s="1593"/>
      <c r="L92" s="1593"/>
      <c r="M92" s="1593"/>
      <c r="N92" s="1593"/>
      <c r="O92" s="1593"/>
      <c r="P92" s="1593"/>
      <c r="Q92" s="1593"/>
      <c r="R92" s="1593"/>
      <c r="S92" s="1593"/>
      <c r="T92" s="1593"/>
      <c r="U92" s="1593"/>
      <c r="V92" s="1593"/>
      <c r="W92" s="1593"/>
      <c r="X92" s="1593"/>
      <c r="Y92" s="1593"/>
      <c r="Z92" s="1593"/>
      <c r="AA92" s="1593"/>
      <c r="AB92" s="1593"/>
      <c r="AC92" s="1593"/>
      <c r="AD92" s="1593"/>
      <c r="AE92" s="1593"/>
      <c r="AF92" s="1593"/>
      <c r="AG92" s="1593"/>
      <c r="AH92" s="1593"/>
      <c r="AI92" s="1593"/>
      <c r="AJ92" s="1593"/>
      <c r="AK92" s="1593"/>
      <c r="AL92" s="1593"/>
      <c r="AM92" s="1594"/>
      <c r="AN92" s="1595" t="s">
        <v>136</v>
      </c>
      <c r="AO92" s="1596"/>
      <c r="AP92" s="1597" t="s">
        <v>137</v>
      </c>
      <c r="AQ92" s="1586" t="s">
        <v>138</v>
      </c>
      <c r="AR92" s="1587" t="s">
        <v>9</v>
      </c>
      <c r="AS92" s="1587" t="s">
        <v>10</v>
      </c>
      <c r="AT92" s="1587" t="s">
        <v>139</v>
      </c>
      <c r="AU92" s="1588" t="s">
        <v>140</v>
      </c>
    </row>
    <row r="93" spans="1:95" s="5" customFormat="1" ht="10.5" x14ac:dyDescent="0.25">
      <c r="A93" s="1192"/>
      <c r="B93" s="1193"/>
      <c r="C93" s="1122"/>
      <c r="D93" s="1195"/>
      <c r="E93" s="1123"/>
      <c r="F93" s="1584" t="s">
        <v>12</v>
      </c>
      <c r="G93" s="1541"/>
      <c r="H93" s="1584" t="s">
        <v>13</v>
      </c>
      <c r="I93" s="1541"/>
      <c r="J93" s="1584" t="s">
        <v>141</v>
      </c>
      <c r="K93" s="1541"/>
      <c r="L93" s="1584" t="s">
        <v>15</v>
      </c>
      <c r="M93" s="1541"/>
      <c r="N93" s="1584" t="s">
        <v>16</v>
      </c>
      <c r="O93" s="1541"/>
      <c r="P93" s="1585" t="s">
        <v>17</v>
      </c>
      <c r="Q93" s="1537"/>
      <c r="R93" s="1585" t="s">
        <v>18</v>
      </c>
      <c r="S93" s="1537"/>
      <c r="T93" s="1585" t="s">
        <v>19</v>
      </c>
      <c r="U93" s="1537"/>
      <c r="V93" s="1585" t="s">
        <v>20</v>
      </c>
      <c r="W93" s="1537"/>
      <c r="X93" s="1585" t="s">
        <v>21</v>
      </c>
      <c r="Y93" s="1537"/>
      <c r="Z93" s="1585" t="s">
        <v>22</v>
      </c>
      <c r="AA93" s="1537"/>
      <c r="AB93" s="1585" t="s">
        <v>23</v>
      </c>
      <c r="AC93" s="1537"/>
      <c r="AD93" s="1585" t="s">
        <v>24</v>
      </c>
      <c r="AE93" s="1537"/>
      <c r="AF93" s="1585" t="s">
        <v>25</v>
      </c>
      <c r="AG93" s="1537"/>
      <c r="AH93" s="1585" t="s">
        <v>26</v>
      </c>
      <c r="AI93" s="1537"/>
      <c r="AJ93" s="1585" t="s">
        <v>27</v>
      </c>
      <c r="AK93" s="1537"/>
      <c r="AL93" s="1585" t="s">
        <v>28</v>
      </c>
      <c r="AM93" s="1578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42" x14ac:dyDescent="0.25">
      <c r="A94" s="1122"/>
      <c r="B94" s="1123"/>
      <c r="C94" s="571" t="s">
        <v>142</v>
      </c>
      <c r="D94" s="813" t="s">
        <v>29</v>
      </c>
      <c r="E94" s="814" t="s">
        <v>30</v>
      </c>
      <c r="F94" s="731" t="s">
        <v>29</v>
      </c>
      <c r="G94" s="798" t="s">
        <v>30</v>
      </c>
      <c r="H94" s="731" t="s">
        <v>29</v>
      </c>
      <c r="I94" s="798" t="s">
        <v>30</v>
      </c>
      <c r="J94" s="731" t="s">
        <v>29</v>
      </c>
      <c r="K94" s="798" t="s">
        <v>30</v>
      </c>
      <c r="L94" s="731" t="s">
        <v>29</v>
      </c>
      <c r="M94" s="798" t="s">
        <v>30</v>
      </c>
      <c r="N94" s="731" t="s">
        <v>29</v>
      </c>
      <c r="O94" s="798" t="s">
        <v>30</v>
      </c>
      <c r="P94" s="731" t="s">
        <v>29</v>
      </c>
      <c r="Q94" s="798" t="s">
        <v>30</v>
      </c>
      <c r="R94" s="731" t="s">
        <v>29</v>
      </c>
      <c r="S94" s="798" t="s">
        <v>30</v>
      </c>
      <c r="T94" s="731" t="s">
        <v>29</v>
      </c>
      <c r="U94" s="798" t="s">
        <v>30</v>
      </c>
      <c r="V94" s="731" t="s">
        <v>29</v>
      </c>
      <c r="W94" s="798" t="s">
        <v>30</v>
      </c>
      <c r="X94" s="731" t="s">
        <v>29</v>
      </c>
      <c r="Y94" s="798" t="s">
        <v>30</v>
      </c>
      <c r="Z94" s="731" t="s">
        <v>29</v>
      </c>
      <c r="AA94" s="798" t="s">
        <v>30</v>
      </c>
      <c r="AB94" s="731" t="s">
        <v>29</v>
      </c>
      <c r="AC94" s="798" t="s">
        <v>30</v>
      </c>
      <c r="AD94" s="731" t="s">
        <v>29</v>
      </c>
      <c r="AE94" s="798" t="s">
        <v>30</v>
      </c>
      <c r="AF94" s="731" t="s">
        <v>29</v>
      </c>
      <c r="AG94" s="798" t="s">
        <v>30</v>
      </c>
      <c r="AH94" s="731" t="s">
        <v>29</v>
      </c>
      <c r="AI94" s="798" t="s">
        <v>30</v>
      </c>
      <c r="AJ94" s="731" t="s">
        <v>29</v>
      </c>
      <c r="AK94" s="798" t="s">
        <v>30</v>
      </c>
      <c r="AL94" s="731" t="s">
        <v>29</v>
      </c>
      <c r="AM94" s="797" t="s">
        <v>30</v>
      </c>
      <c r="AN94" s="682" t="s">
        <v>143</v>
      </c>
      <c r="AO94" s="732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0.5" x14ac:dyDescent="0.25">
      <c r="A95" s="733" t="s">
        <v>32</v>
      </c>
      <c r="B95" s="734"/>
      <c r="C95" s="578">
        <f>SUM(D95+E95)</f>
        <v>138</v>
      </c>
      <c r="D95" s="735">
        <f>SUM(F95+H95+J95+L95+N95+P95+R95+T95+V95+X95+Z95+AB95+AD95+AF95+AH95+AJ95+AL95)</f>
        <v>62</v>
      </c>
      <c r="E95" s="736">
        <f>SUM(G95+I95+K95+M95+O95+Q95+S95+U95+W95+Y95+AA95+AC95+AE95+AG95+AI95+AK95+AM95)</f>
        <v>76</v>
      </c>
      <c r="F95" s="737">
        <v>6</v>
      </c>
      <c r="G95" s="738">
        <v>2</v>
      </c>
      <c r="H95" s="737">
        <v>13</v>
      </c>
      <c r="I95" s="738">
        <v>2</v>
      </c>
      <c r="J95" s="737">
        <v>5</v>
      </c>
      <c r="K95" s="738">
        <v>2</v>
      </c>
      <c r="L95" s="737">
        <v>2</v>
      </c>
      <c r="M95" s="738">
        <v>1</v>
      </c>
      <c r="N95" s="737"/>
      <c r="O95" s="738">
        <v>2</v>
      </c>
      <c r="P95" s="737">
        <v>1</v>
      </c>
      <c r="Q95" s="738">
        <v>3</v>
      </c>
      <c r="R95" s="737">
        <v>2</v>
      </c>
      <c r="S95" s="738">
        <v>6</v>
      </c>
      <c r="T95" s="737">
        <v>2</v>
      </c>
      <c r="U95" s="738">
        <v>2</v>
      </c>
      <c r="V95" s="737">
        <v>5</v>
      </c>
      <c r="W95" s="738">
        <v>3</v>
      </c>
      <c r="X95" s="737">
        <v>4</v>
      </c>
      <c r="Y95" s="738">
        <v>5</v>
      </c>
      <c r="Z95" s="737">
        <v>4</v>
      </c>
      <c r="AA95" s="738">
        <v>8</v>
      </c>
      <c r="AB95" s="737">
        <v>3</v>
      </c>
      <c r="AC95" s="738">
        <v>9</v>
      </c>
      <c r="AD95" s="737">
        <v>1</v>
      </c>
      <c r="AE95" s="738">
        <v>12</v>
      </c>
      <c r="AF95" s="737">
        <v>5</v>
      </c>
      <c r="AG95" s="738">
        <v>3</v>
      </c>
      <c r="AH95" s="737">
        <v>5</v>
      </c>
      <c r="AI95" s="738">
        <v>5</v>
      </c>
      <c r="AJ95" s="737"/>
      <c r="AK95" s="738">
        <v>4</v>
      </c>
      <c r="AL95" s="737">
        <v>4</v>
      </c>
      <c r="AM95" s="739">
        <v>7</v>
      </c>
      <c r="AN95" s="688"/>
      <c r="AO95" s="579">
        <v>122</v>
      </c>
      <c r="AP95" s="688">
        <v>138</v>
      </c>
      <c r="AQ95" s="815">
        <v>83</v>
      </c>
      <c r="AR95" s="580">
        <v>0</v>
      </c>
      <c r="AS95" s="580">
        <v>0</v>
      </c>
      <c r="AT95" s="580">
        <v>16</v>
      </c>
      <c r="AU95" s="816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0.5" x14ac:dyDescent="0.25">
      <c r="A96" s="740" t="s">
        <v>33</v>
      </c>
      <c r="B96" s="691" t="s">
        <v>145</v>
      </c>
      <c r="C96" s="139">
        <f>SUM(D96:E96)</f>
        <v>0</v>
      </c>
      <c r="D96" s="692"/>
      <c r="E96" s="736">
        <f>SUM(K96+M96+O96+Q96+S96+U96+W96+Y96+AA96+AC96+AE96+AG96+AI96+AK96+AM96)</f>
        <v>0</v>
      </c>
      <c r="F96" s="693"/>
      <c r="G96" s="581"/>
      <c r="H96" s="693"/>
      <c r="I96" s="581"/>
      <c r="J96" s="693"/>
      <c r="K96" s="553"/>
      <c r="L96" s="693"/>
      <c r="M96" s="553"/>
      <c r="N96" s="693"/>
      <c r="O96" s="553"/>
      <c r="P96" s="693"/>
      <c r="Q96" s="553"/>
      <c r="R96" s="693"/>
      <c r="S96" s="553"/>
      <c r="T96" s="693"/>
      <c r="U96" s="553"/>
      <c r="V96" s="693"/>
      <c r="W96" s="553"/>
      <c r="X96" s="693"/>
      <c r="Y96" s="553"/>
      <c r="Z96" s="693"/>
      <c r="AA96" s="553"/>
      <c r="AB96" s="693"/>
      <c r="AC96" s="18"/>
      <c r="AD96" s="693"/>
      <c r="AE96" s="553"/>
      <c r="AF96" s="693"/>
      <c r="AG96" s="553"/>
      <c r="AH96" s="693"/>
      <c r="AI96" s="553"/>
      <c r="AJ96" s="693"/>
      <c r="AK96" s="553"/>
      <c r="AL96" s="693"/>
      <c r="AM96" s="98"/>
      <c r="AN96" s="142"/>
      <c r="AO96" s="102"/>
      <c r="AP96" s="142"/>
      <c r="AQ96" s="143"/>
      <c r="AR96" s="101"/>
      <c r="AS96" s="101"/>
      <c r="AT96" s="101"/>
      <c r="AU96" s="20"/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0.5" x14ac:dyDescent="0.25">
      <c r="A97" s="144"/>
      <c r="B97" s="111" t="s">
        <v>146</v>
      </c>
      <c r="C97" s="145">
        <f t="shared" ref="C97:C103" si="42">SUM(D97+E97)</f>
        <v>6</v>
      </c>
      <c r="D97" s="146">
        <f>SUM(F97+H97+J97+L97+N97+P97+R97+T97+V97+X97+Z97+AB97+AD97+AF97+AH97+AJ97+AL97)</f>
        <v>3</v>
      </c>
      <c r="E97" s="147">
        <f>SUM(G97+I97+K97+M97+O97+Q97+S97+U97+W97+Y97+AA97+AC97+AE97+AG97+AI97+AK97+AM97)</f>
        <v>3</v>
      </c>
      <c r="F97" s="15"/>
      <c r="G97" s="28"/>
      <c r="H97" s="15"/>
      <c r="I97" s="28"/>
      <c r="J97" s="15"/>
      <c r="K97" s="28"/>
      <c r="L97" s="15"/>
      <c r="M97" s="28">
        <v>1</v>
      </c>
      <c r="N97" s="15"/>
      <c r="O97" s="28"/>
      <c r="P97" s="15"/>
      <c r="Q97" s="25"/>
      <c r="R97" s="15"/>
      <c r="S97" s="25"/>
      <c r="T97" s="15"/>
      <c r="U97" s="25"/>
      <c r="V97" s="15">
        <v>2</v>
      </c>
      <c r="W97" s="25">
        <v>1</v>
      </c>
      <c r="X97" s="15"/>
      <c r="Y97" s="25"/>
      <c r="Z97" s="15">
        <v>1</v>
      </c>
      <c r="AA97" s="25"/>
      <c r="AB97" s="15"/>
      <c r="AC97" s="25"/>
      <c r="AD97" s="15"/>
      <c r="AE97" s="25"/>
      <c r="AF97" s="15"/>
      <c r="AG97" s="25">
        <v>1</v>
      </c>
      <c r="AH97" s="15"/>
      <c r="AI97" s="25"/>
      <c r="AJ97" s="15"/>
      <c r="AK97" s="25"/>
      <c r="AL97" s="148"/>
      <c r="AM97" s="112"/>
      <c r="AN97" s="149"/>
      <c r="AO97" s="112">
        <v>4</v>
      </c>
      <c r="AP97" s="149">
        <v>6</v>
      </c>
      <c r="AQ97" s="24">
        <v>0</v>
      </c>
      <c r="AR97" s="16">
        <v>0</v>
      </c>
      <c r="AS97" s="16">
        <v>0</v>
      </c>
      <c r="AT97" s="16">
        <v>2</v>
      </c>
      <c r="AU97" s="28">
        <v>0</v>
      </c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0.5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0.5" x14ac:dyDescent="0.25">
      <c r="A99" s="94" t="s">
        <v>34</v>
      </c>
      <c r="B99" s="162"/>
      <c r="C99" s="163">
        <f t="shared" si="42"/>
        <v>3</v>
      </c>
      <c r="D99" s="164">
        <f t="shared" ref="D99:E103" si="43">SUM(F99+H99+J99+L99+N99+P99+R99+T99+V99+X99+Z99+AB99+AD99+AF99+AH99+AJ99+AL99)</f>
        <v>2</v>
      </c>
      <c r="E99" s="165">
        <f t="shared" si="43"/>
        <v>1</v>
      </c>
      <c r="F99" s="99">
        <v>1</v>
      </c>
      <c r="G99" s="20"/>
      <c r="H99" s="99"/>
      <c r="I99" s="20">
        <v>1</v>
      </c>
      <c r="J99" s="99"/>
      <c r="K99" s="100"/>
      <c r="L99" s="99">
        <v>1</v>
      </c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>
        <v>3</v>
      </c>
      <c r="AP99" s="142">
        <v>3</v>
      </c>
      <c r="AQ99" s="143">
        <v>0</v>
      </c>
      <c r="AR99" s="101">
        <v>0</v>
      </c>
      <c r="AS99" s="101">
        <v>0</v>
      </c>
      <c r="AT99" s="101">
        <v>0</v>
      </c>
      <c r="AU99" s="20">
        <v>0</v>
      </c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0.5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0.5" x14ac:dyDescent="0.25">
      <c r="A101" s="169" t="s">
        <v>149</v>
      </c>
      <c r="B101" s="170"/>
      <c r="C101" s="171">
        <f t="shared" si="42"/>
        <v>0</v>
      </c>
      <c r="D101" s="172">
        <f t="shared" si="43"/>
        <v>0</v>
      </c>
      <c r="E101" s="147">
        <f t="shared" si="43"/>
        <v>0</v>
      </c>
      <c r="F101" s="15"/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/>
      <c r="AO101" s="112"/>
      <c r="AP101" s="149"/>
      <c r="AQ101" s="24"/>
      <c r="AR101" s="16"/>
      <c r="AS101" s="16"/>
      <c r="AT101" s="16"/>
      <c r="AU101" s="28"/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0.5" x14ac:dyDescent="0.25">
      <c r="A102" s="97" t="s">
        <v>150</v>
      </c>
      <c r="B102" s="167"/>
      <c r="C102" s="168">
        <f t="shared" si="42"/>
        <v>0</v>
      </c>
      <c r="D102" s="146">
        <f t="shared" si="43"/>
        <v>0</v>
      </c>
      <c r="E102" s="147">
        <f t="shared" si="43"/>
        <v>0</v>
      </c>
      <c r="F102" s="15"/>
      <c r="G102" s="28"/>
      <c r="H102" s="15"/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/>
      <c r="AO102" s="112"/>
      <c r="AP102" s="149"/>
      <c r="AQ102" s="24"/>
      <c r="AR102" s="16"/>
      <c r="AS102" s="16"/>
      <c r="AT102" s="16"/>
      <c r="AU102" s="28"/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0.5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x14ac:dyDescent="0.25">
      <c r="A104" s="1584" t="s">
        <v>4</v>
      </c>
      <c r="B104" s="1541"/>
      <c r="C104" s="179">
        <f t="shared" ref="C104:AU104" si="44">SUM(C95:C103)</f>
        <v>147</v>
      </c>
      <c r="D104" s="180">
        <f t="shared" si="44"/>
        <v>67</v>
      </c>
      <c r="E104" s="154">
        <f t="shared" si="44"/>
        <v>80</v>
      </c>
      <c r="F104" s="181">
        <f t="shared" si="44"/>
        <v>7</v>
      </c>
      <c r="G104" s="182">
        <f t="shared" si="44"/>
        <v>2</v>
      </c>
      <c r="H104" s="181">
        <f t="shared" si="44"/>
        <v>13</v>
      </c>
      <c r="I104" s="182">
        <f t="shared" si="44"/>
        <v>3</v>
      </c>
      <c r="J104" s="582">
        <f t="shared" si="44"/>
        <v>5</v>
      </c>
      <c r="K104" s="583">
        <f t="shared" si="44"/>
        <v>2</v>
      </c>
      <c r="L104" s="582">
        <f t="shared" si="44"/>
        <v>3</v>
      </c>
      <c r="M104" s="583">
        <f t="shared" si="44"/>
        <v>2</v>
      </c>
      <c r="N104" s="582">
        <f t="shared" si="44"/>
        <v>0</v>
      </c>
      <c r="O104" s="583">
        <f t="shared" si="44"/>
        <v>2</v>
      </c>
      <c r="P104" s="582">
        <f t="shared" si="44"/>
        <v>1</v>
      </c>
      <c r="Q104" s="583">
        <f t="shared" si="44"/>
        <v>3</v>
      </c>
      <c r="R104" s="582">
        <f t="shared" si="44"/>
        <v>2</v>
      </c>
      <c r="S104" s="583">
        <f t="shared" si="44"/>
        <v>6</v>
      </c>
      <c r="T104" s="582">
        <f t="shared" si="44"/>
        <v>2</v>
      </c>
      <c r="U104" s="583">
        <f t="shared" si="44"/>
        <v>2</v>
      </c>
      <c r="V104" s="582">
        <f t="shared" si="44"/>
        <v>7</v>
      </c>
      <c r="W104" s="583">
        <f t="shared" si="44"/>
        <v>4</v>
      </c>
      <c r="X104" s="582">
        <f t="shared" si="44"/>
        <v>4</v>
      </c>
      <c r="Y104" s="583">
        <f t="shared" si="44"/>
        <v>5</v>
      </c>
      <c r="Z104" s="582">
        <f t="shared" si="44"/>
        <v>5</v>
      </c>
      <c r="AA104" s="583">
        <f t="shared" si="44"/>
        <v>8</v>
      </c>
      <c r="AB104" s="582">
        <f t="shared" si="44"/>
        <v>3</v>
      </c>
      <c r="AC104" s="583">
        <f t="shared" si="44"/>
        <v>9</v>
      </c>
      <c r="AD104" s="582">
        <f t="shared" si="44"/>
        <v>1</v>
      </c>
      <c r="AE104" s="583">
        <f t="shared" si="44"/>
        <v>12</v>
      </c>
      <c r="AF104" s="582">
        <f t="shared" si="44"/>
        <v>5</v>
      </c>
      <c r="AG104" s="583">
        <f t="shared" si="44"/>
        <v>4</v>
      </c>
      <c r="AH104" s="582">
        <f t="shared" si="44"/>
        <v>5</v>
      </c>
      <c r="AI104" s="583">
        <f t="shared" si="44"/>
        <v>5</v>
      </c>
      <c r="AJ104" s="582">
        <f t="shared" si="44"/>
        <v>0</v>
      </c>
      <c r="AK104" s="583">
        <f t="shared" si="44"/>
        <v>4</v>
      </c>
      <c r="AL104" s="817">
        <f t="shared" si="44"/>
        <v>4</v>
      </c>
      <c r="AM104" s="584">
        <f t="shared" si="44"/>
        <v>7</v>
      </c>
      <c r="AN104" s="695">
        <f t="shared" si="44"/>
        <v>0</v>
      </c>
      <c r="AO104" s="188">
        <f t="shared" si="44"/>
        <v>129</v>
      </c>
      <c r="AP104" s="695">
        <f t="shared" si="44"/>
        <v>147</v>
      </c>
      <c r="AQ104" s="189">
        <f t="shared" si="44"/>
        <v>83</v>
      </c>
      <c r="AR104" s="190">
        <f t="shared" si="44"/>
        <v>0</v>
      </c>
      <c r="AS104" s="190">
        <f t="shared" si="44"/>
        <v>0</v>
      </c>
      <c r="AT104" s="190">
        <f t="shared" si="44"/>
        <v>18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1.25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1.25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0.5" customHeight="1" x14ac:dyDescent="0.25">
      <c r="A107" s="1567" t="s">
        <v>154</v>
      </c>
      <c r="B107" s="1584" t="s">
        <v>4</v>
      </c>
      <c r="C107" s="1571"/>
      <c r="D107" s="1541"/>
      <c r="E107" s="1584" t="s">
        <v>5</v>
      </c>
      <c r="F107" s="1571"/>
      <c r="G107" s="1571"/>
      <c r="H107" s="1571"/>
      <c r="I107" s="1571"/>
      <c r="J107" s="1571"/>
      <c r="K107" s="1571"/>
      <c r="L107" s="1571"/>
      <c r="M107" s="1571"/>
      <c r="N107" s="1571"/>
      <c r="O107" s="1571"/>
      <c r="P107" s="1575"/>
      <c r="Q107" s="1576" t="s">
        <v>155</v>
      </c>
      <c r="R107" s="1573" t="s">
        <v>156</v>
      </c>
      <c r="S107" s="1573" t="s">
        <v>157</v>
      </c>
      <c r="T107" s="1548" t="s">
        <v>7</v>
      </c>
      <c r="U107" s="1582" t="s">
        <v>8</v>
      </c>
      <c r="V107" s="1573" t="s">
        <v>9</v>
      </c>
      <c r="W107" s="1573" t="s">
        <v>10</v>
      </c>
    </row>
    <row r="108" spans="1:96" s="5" customFormat="1" ht="21" x14ac:dyDescent="0.25">
      <c r="A108" s="1125"/>
      <c r="B108" s="532" t="s">
        <v>75</v>
      </c>
      <c r="C108" s="818" t="s">
        <v>29</v>
      </c>
      <c r="D108" s="534" t="s">
        <v>30</v>
      </c>
      <c r="E108" s="532" t="s">
        <v>158</v>
      </c>
      <c r="F108" s="548" t="s">
        <v>159</v>
      </c>
      <c r="G108" s="548" t="s">
        <v>160</v>
      </c>
      <c r="H108" s="548" t="s">
        <v>161</v>
      </c>
      <c r="I108" s="548" t="s">
        <v>162</v>
      </c>
      <c r="J108" s="548" t="s">
        <v>163</v>
      </c>
      <c r="K108" s="548" t="s">
        <v>164</v>
      </c>
      <c r="L108" s="548" t="s">
        <v>165</v>
      </c>
      <c r="M108" s="548" t="s">
        <v>166</v>
      </c>
      <c r="N108" s="548" t="s">
        <v>167</v>
      </c>
      <c r="O108" s="548" t="s">
        <v>168</v>
      </c>
      <c r="P108" s="585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0.5" x14ac:dyDescent="0.25">
      <c r="A109" s="97" t="s">
        <v>170</v>
      </c>
      <c r="B109" s="696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0.5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0.5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0.5" x14ac:dyDescent="0.25">
      <c r="A112" s="819" t="s">
        <v>4</v>
      </c>
      <c r="B112" s="586">
        <f t="shared" ref="B112:W112" si="53">SUM(B109:B111)</f>
        <v>0</v>
      </c>
      <c r="C112" s="820">
        <f t="shared" si="53"/>
        <v>0</v>
      </c>
      <c r="D112" s="587">
        <f t="shared" si="53"/>
        <v>0</v>
      </c>
      <c r="E112" s="578">
        <f t="shared" si="53"/>
        <v>0</v>
      </c>
      <c r="F112" s="588">
        <f t="shared" si="53"/>
        <v>0</v>
      </c>
      <c r="G112" s="588">
        <f t="shared" si="53"/>
        <v>0</v>
      </c>
      <c r="H112" s="588">
        <f t="shared" si="53"/>
        <v>0</v>
      </c>
      <c r="I112" s="588">
        <f t="shared" si="53"/>
        <v>0</v>
      </c>
      <c r="J112" s="588">
        <f t="shared" si="53"/>
        <v>0</v>
      </c>
      <c r="K112" s="588">
        <f t="shared" si="53"/>
        <v>0</v>
      </c>
      <c r="L112" s="588">
        <f t="shared" si="53"/>
        <v>0</v>
      </c>
      <c r="M112" s="588">
        <f t="shared" si="53"/>
        <v>0</v>
      </c>
      <c r="N112" s="588">
        <f t="shared" si="53"/>
        <v>0</v>
      </c>
      <c r="O112" s="588">
        <f t="shared" si="53"/>
        <v>0</v>
      </c>
      <c r="P112" s="589">
        <f t="shared" si="53"/>
        <v>0</v>
      </c>
      <c r="Q112" s="698">
        <f t="shared" si="53"/>
        <v>0</v>
      </c>
      <c r="R112" s="821">
        <f t="shared" si="53"/>
        <v>0</v>
      </c>
      <c r="S112" s="821">
        <f t="shared" si="53"/>
        <v>0</v>
      </c>
      <c r="T112" s="821">
        <f t="shared" si="53"/>
        <v>0</v>
      </c>
      <c r="U112" s="821">
        <f t="shared" si="53"/>
        <v>0</v>
      </c>
      <c r="V112" s="821">
        <f t="shared" si="53"/>
        <v>0</v>
      </c>
      <c r="W112" s="821">
        <f t="shared" si="53"/>
        <v>0</v>
      </c>
    </row>
    <row r="113" spans="1:96" s="4" customFormat="1" ht="11.25" x14ac:dyDescent="0.25">
      <c r="A113" s="1583" t="s">
        <v>173</v>
      </c>
      <c r="B113" s="1583"/>
      <c r="C113" s="1583"/>
      <c r="D113" s="1583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1567" t="s">
        <v>154</v>
      </c>
      <c r="B114" s="1584" t="s">
        <v>4</v>
      </c>
      <c r="C114" s="1571"/>
      <c r="D114" s="1541"/>
      <c r="E114" s="1584" t="s">
        <v>5</v>
      </c>
      <c r="F114" s="1571"/>
      <c r="G114" s="1571"/>
      <c r="H114" s="1571"/>
      <c r="I114" s="1571"/>
      <c r="J114" s="1571"/>
      <c r="K114" s="1571"/>
      <c r="L114" s="1575"/>
      <c r="M114" s="1576" t="s">
        <v>174</v>
      </c>
      <c r="N114" s="1573" t="s">
        <v>155</v>
      </c>
      <c r="O114" s="1573" t="s">
        <v>137</v>
      </c>
      <c r="P114" s="1573" t="s">
        <v>175</v>
      </c>
      <c r="Q114" s="1548" t="s">
        <v>7</v>
      </c>
      <c r="R114" s="1582" t="s">
        <v>8</v>
      </c>
      <c r="S114" s="1573" t="s">
        <v>9</v>
      </c>
      <c r="T114" s="1573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42" x14ac:dyDescent="0.25">
      <c r="A115" s="1125"/>
      <c r="B115" s="532" t="s">
        <v>75</v>
      </c>
      <c r="C115" s="205" t="s">
        <v>29</v>
      </c>
      <c r="D115" s="534" t="s">
        <v>30</v>
      </c>
      <c r="E115" s="532" t="s">
        <v>176</v>
      </c>
      <c r="F115" s="548" t="s">
        <v>177</v>
      </c>
      <c r="G115" s="548" t="s">
        <v>178</v>
      </c>
      <c r="H115" s="548" t="s">
        <v>179</v>
      </c>
      <c r="I115" s="548" t="s">
        <v>180</v>
      </c>
      <c r="J115" s="548" t="s">
        <v>181</v>
      </c>
      <c r="K115" s="548" t="s">
        <v>182</v>
      </c>
      <c r="L115" s="585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x14ac:dyDescent="0.25">
      <c r="A118" s="542" t="s">
        <v>4</v>
      </c>
      <c r="B118" s="586">
        <f t="shared" ref="B118:T118" si="55">SUM(B116:B117)</f>
        <v>0</v>
      </c>
      <c r="C118" s="820">
        <f t="shared" si="55"/>
        <v>0</v>
      </c>
      <c r="D118" s="587">
        <f t="shared" si="55"/>
        <v>0</v>
      </c>
      <c r="E118" s="578">
        <f t="shared" si="55"/>
        <v>0</v>
      </c>
      <c r="F118" s="588">
        <f t="shared" si="55"/>
        <v>0</v>
      </c>
      <c r="G118" s="588">
        <f t="shared" si="55"/>
        <v>0</v>
      </c>
      <c r="H118" s="588">
        <f t="shared" si="55"/>
        <v>0</v>
      </c>
      <c r="I118" s="588">
        <f t="shared" si="55"/>
        <v>0</v>
      </c>
      <c r="J118" s="588">
        <f t="shared" si="55"/>
        <v>0</v>
      </c>
      <c r="K118" s="588">
        <f t="shared" si="55"/>
        <v>0</v>
      </c>
      <c r="L118" s="589">
        <f t="shared" si="55"/>
        <v>0</v>
      </c>
      <c r="M118" s="698">
        <f t="shared" si="55"/>
        <v>0</v>
      </c>
      <c r="N118" s="821">
        <f t="shared" si="55"/>
        <v>0</v>
      </c>
      <c r="O118" s="821">
        <f t="shared" si="55"/>
        <v>0</v>
      </c>
      <c r="P118" s="821">
        <f t="shared" si="55"/>
        <v>0</v>
      </c>
      <c r="Q118" s="821">
        <f t="shared" si="55"/>
        <v>0</v>
      </c>
      <c r="R118" s="821">
        <f t="shared" si="55"/>
        <v>0</v>
      </c>
      <c r="S118" s="821">
        <f t="shared" si="55"/>
        <v>0</v>
      </c>
      <c r="T118" s="821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1.25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1.25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0.5" customHeight="1" x14ac:dyDescent="0.25">
      <c r="A121" s="1422" t="s">
        <v>187</v>
      </c>
      <c r="B121" s="1422" t="s">
        <v>188</v>
      </c>
      <c r="C121" s="1535" t="s">
        <v>5</v>
      </c>
      <c r="D121" s="1536"/>
      <c r="E121" s="1536"/>
      <c r="F121" s="1536"/>
      <c r="G121" s="1536"/>
      <c r="H121" s="1536"/>
      <c r="I121" s="1536"/>
      <c r="J121" s="1536"/>
      <c r="K121" s="1536"/>
      <c r="L121" s="1536"/>
      <c r="M121" s="1536"/>
      <c r="N121" s="1536"/>
      <c r="O121" s="1536"/>
      <c r="P121" s="1536"/>
      <c r="Q121" s="1536"/>
      <c r="R121" s="1536"/>
      <c r="S121" s="1578"/>
      <c r="T121" s="1509" t="s">
        <v>48</v>
      </c>
      <c r="U121" s="1510"/>
      <c r="V121" s="1582" t="s">
        <v>7</v>
      </c>
      <c r="W121" s="1582" t="s">
        <v>8</v>
      </c>
      <c r="X121" s="1567" t="s">
        <v>9</v>
      </c>
      <c r="Y121" s="1567" t="s">
        <v>10</v>
      </c>
      <c r="Z121" s="1573" t="s">
        <v>189</v>
      </c>
      <c r="AA121" s="1580" t="s">
        <v>190</v>
      </c>
    </row>
    <row r="122" spans="1:96" s="5" customFormat="1" ht="10.5" x14ac:dyDescent="0.25">
      <c r="A122" s="1422"/>
      <c r="B122" s="1422"/>
      <c r="C122" s="532" t="s">
        <v>12</v>
      </c>
      <c r="D122" s="548" t="s">
        <v>13</v>
      </c>
      <c r="E122" s="822" t="s">
        <v>14</v>
      </c>
      <c r="F122" s="548" t="s">
        <v>15</v>
      </c>
      <c r="G122" s="549" t="s">
        <v>16</v>
      </c>
      <c r="H122" s="549" t="s">
        <v>17</v>
      </c>
      <c r="I122" s="549" t="s">
        <v>18</v>
      </c>
      <c r="J122" s="549" t="s">
        <v>19</v>
      </c>
      <c r="K122" s="549" t="s">
        <v>20</v>
      </c>
      <c r="L122" s="549" t="s">
        <v>21</v>
      </c>
      <c r="M122" s="549" t="s">
        <v>22</v>
      </c>
      <c r="N122" s="549" t="s">
        <v>23</v>
      </c>
      <c r="O122" s="549" t="s">
        <v>24</v>
      </c>
      <c r="P122" s="549" t="s">
        <v>25</v>
      </c>
      <c r="Q122" s="549" t="s">
        <v>26</v>
      </c>
      <c r="R122" s="549" t="s">
        <v>27</v>
      </c>
      <c r="S122" s="590" t="s">
        <v>28</v>
      </c>
      <c r="T122" s="682" t="s">
        <v>29</v>
      </c>
      <c r="U122" s="823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0.5" x14ac:dyDescent="0.25">
      <c r="A123" s="591" t="s">
        <v>191</v>
      </c>
      <c r="B123" s="700">
        <f>SUM(C123:S123)</f>
        <v>35</v>
      </c>
      <c r="C123" s="212"/>
      <c r="D123" s="213">
        <v>3</v>
      </c>
      <c r="E123" s="213">
        <v>13</v>
      </c>
      <c r="F123" s="213">
        <v>19</v>
      </c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4"/>
      <c r="T123" s="215">
        <v>12</v>
      </c>
      <c r="U123" s="216">
        <v>23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0.5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0.5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1.25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0.5" customHeight="1" x14ac:dyDescent="0.25">
      <c r="A127" s="1539" t="s">
        <v>195</v>
      </c>
      <c r="B127" s="1539" t="s">
        <v>3</v>
      </c>
      <c r="C127" s="1574" t="s">
        <v>4</v>
      </c>
      <c r="D127" s="1581"/>
      <c r="E127" s="1573"/>
      <c r="F127" s="1535" t="s">
        <v>135</v>
      </c>
      <c r="G127" s="1536"/>
      <c r="H127" s="1536"/>
      <c r="I127" s="1536"/>
      <c r="J127" s="1536"/>
      <c r="K127" s="1536"/>
      <c r="L127" s="1536"/>
      <c r="M127" s="1536"/>
      <c r="N127" s="1536"/>
      <c r="O127" s="1536"/>
      <c r="P127" s="1536"/>
      <c r="Q127" s="1536"/>
      <c r="R127" s="1536"/>
      <c r="S127" s="1536"/>
      <c r="T127" s="1536"/>
      <c r="U127" s="1536"/>
      <c r="V127" s="1536"/>
      <c r="W127" s="1536"/>
      <c r="X127" s="1536"/>
      <c r="Y127" s="1536"/>
      <c r="Z127" s="1536"/>
      <c r="AA127" s="1536"/>
      <c r="AB127" s="1536"/>
      <c r="AC127" s="1536"/>
      <c r="AD127" s="1536"/>
      <c r="AE127" s="1536"/>
      <c r="AF127" s="1536"/>
      <c r="AG127" s="1536"/>
      <c r="AH127" s="1536"/>
      <c r="AI127" s="1536"/>
      <c r="AJ127" s="1536"/>
      <c r="AK127" s="1536"/>
      <c r="AL127" s="1536"/>
      <c r="AM127" s="1578"/>
      <c r="AN127" s="1507" t="s">
        <v>7</v>
      </c>
      <c r="AO127" s="1544" t="s">
        <v>8</v>
      </c>
      <c r="AP127" s="1579" t="s">
        <v>9</v>
      </c>
      <c r="AQ127" s="1579" t="s">
        <v>10</v>
      </c>
      <c r="AR127" s="1579" t="s">
        <v>189</v>
      </c>
      <c r="AS127" s="1580" t="s">
        <v>190</v>
      </c>
    </row>
    <row r="128" spans="1:96" s="5" customFormat="1" ht="10.5" x14ac:dyDescent="0.25">
      <c r="A128" s="1082"/>
      <c r="B128" s="1082"/>
      <c r="C128" s="1139"/>
      <c r="D128" s="1140"/>
      <c r="E128" s="1135"/>
      <c r="F128" s="1540" t="s">
        <v>12</v>
      </c>
      <c r="G128" s="1541"/>
      <c r="H128" s="1540" t="s">
        <v>13</v>
      </c>
      <c r="I128" s="1541"/>
      <c r="J128" s="1540" t="s">
        <v>141</v>
      </c>
      <c r="K128" s="1541"/>
      <c r="L128" s="1540" t="s">
        <v>15</v>
      </c>
      <c r="M128" s="1571"/>
      <c r="N128" s="1540" t="s">
        <v>16</v>
      </c>
      <c r="O128" s="1541"/>
      <c r="P128" s="1535" t="s">
        <v>17</v>
      </c>
      <c r="Q128" s="1537"/>
      <c r="R128" s="1535" t="s">
        <v>18</v>
      </c>
      <c r="S128" s="1537"/>
      <c r="T128" s="1535" t="s">
        <v>19</v>
      </c>
      <c r="U128" s="1537"/>
      <c r="V128" s="1535" t="s">
        <v>20</v>
      </c>
      <c r="W128" s="1537"/>
      <c r="X128" s="1535" t="s">
        <v>21</v>
      </c>
      <c r="Y128" s="1537"/>
      <c r="Z128" s="1535" t="s">
        <v>22</v>
      </c>
      <c r="AA128" s="1537"/>
      <c r="AB128" s="1535" t="s">
        <v>23</v>
      </c>
      <c r="AC128" s="1537"/>
      <c r="AD128" s="1535" t="s">
        <v>24</v>
      </c>
      <c r="AE128" s="1537"/>
      <c r="AF128" s="1535" t="s">
        <v>25</v>
      </c>
      <c r="AG128" s="1537"/>
      <c r="AH128" s="1535" t="s">
        <v>26</v>
      </c>
      <c r="AI128" s="1537"/>
      <c r="AJ128" s="1535" t="s">
        <v>27</v>
      </c>
      <c r="AK128" s="1537"/>
      <c r="AL128" s="1535" t="s">
        <v>28</v>
      </c>
      <c r="AM128" s="1578"/>
      <c r="AN128" s="1507"/>
      <c r="AO128" s="1544"/>
      <c r="AP128" s="1164"/>
      <c r="AQ128" s="1164"/>
      <c r="AR128" s="1164"/>
      <c r="AS128" s="1167"/>
    </row>
    <row r="129" spans="1:95" s="5" customFormat="1" ht="10.5" x14ac:dyDescent="0.25">
      <c r="A129" s="1083"/>
      <c r="B129" s="1083"/>
      <c r="C129" s="571" t="s">
        <v>142</v>
      </c>
      <c r="D129" s="822" t="s">
        <v>29</v>
      </c>
      <c r="E129" s="824" t="s">
        <v>30</v>
      </c>
      <c r="F129" s="532" t="s">
        <v>29</v>
      </c>
      <c r="G129" s="824" t="s">
        <v>30</v>
      </c>
      <c r="H129" s="532" t="s">
        <v>29</v>
      </c>
      <c r="I129" s="824" t="s">
        <v>30</v>
      </c>
      <c r="J129" s="532" t="s">
        <v>29</v>
      </c>
      <c r="K129" s="824" t="s">
        <v>30</v>
      </c>
      <c r="L129" s="822" t="s">
        <v>29</v>
      </c>
      <c r="M129" s="592" t="s">
        <v>30</v>
      </c>
      <c r="N129" s="532" t="s">
        <v>29</v>
      </c>
      <c r="O129" s="534" t="s">
        <v>30</v>
      </c>
      <c r="P129" s="532" t="s">
        <v>29</v>
      </c>
      <c r="Q129" s="534" t="s">
        <v>30</v>
      </c>
      <c r="R129" s="822" t="s">
        <v>29</v>
      </c>
      <c r="S129" s="534" t="s">
        <v>30</v>
      </c>
      <c r="T129" s="822" t="s">
        <v>29</v>
      </c>
      <c r="U129" s="534" t="s">
        <v>30</v>
      </c>
      <c r="V129" s="532" t="s">
        <v>29</v>
      </c>
      <c r="W129" s="534" t="s">
        <v>30</v>
      </c>
      <c r="X129" s="822" t="s">
        <v>29</v>
      </c>
      <c r="Y129" s="534" t="s">
        <v>30</v>
      </c>
      <c r="Z129" s="822" t="s">
        <v>29</v>
      </c>
      <c r="AA129" s="534" t="s">
        <v>30</v>
      </c>
      <c r="AB129" s="822" t="s">
        <v>29</v>
      </c>
      <c r="AC129" s="534" t="s">
        <v>30</v>
      </c>
      <c r="AD129" s="822" t="s">
        <v>29</v>
      </c>
      <c r="AE129" s="534" t="s">
        <v>30</v>
      </c>
      <c r="AF129" s="822" t="s">
        <v>29</v>
      </c>
      <c r="AG129" s="534" t="s">
        <v>30</v>
      </c>
      <c r="AH129" s="822" t="s">
        <v>29</v>
      </c>
      <c r="AI129" s="534" t="s">
        <v>30</v>
      </c>
      <c r="AJ129" s="822" t="s">
        <v>29</v>
      </c>
      <c r="AK129" s="534" t="s">
        <v>30</v>
      </c>
      <c r="AL129" s="822" t="s">
        <v>29</v>
      </c>
      <c r="AM129" s="585" t="s">
        <v>30</v>
      </c>
      <c r="AN129" s="1507"/>
      <c r="AO129" s="1544"/>
      <c r="AP129" s="1165"/>
      <c r="AQ129" s="1165"/>
      <c r="AR129" s="1165"/>
      <c r="AS129" s="1168"/>
    </row>
    <row r="130" spans="1:95" s="5" customFormat="1" ht="10.5" x14ac:dyDescent="0.25">
      <c r="A130" s="1554" t="s">
        <v>196</v>
      </c>
      <c r="B130" s="701" t="s">
        <v>31</v>
      </c>
      <c r="C130" s="702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593">
        <f t="shared" ref="E130:E139" si="65">SUM(G130+I130+K130+M130+O130+Q130+S130+U130+W130+Y130+AA130+AC130+AE130+AG130+AI130+AK130+AM130)</f>
        <v>0</v>
      </c>
      <c r="F130" s="703"/>
      <c r="G130" s="594"/>
      <c r="H130" s="703"/>
      <c r="I130" s="594"/>
      <c r="J130" s="703"/>
      <c r="K130" s="594"/>
      <c r="L130" s="704"/>
      <c r="M130" s="595"/>
      <c r="N130" s="703"/>
      <c r="O130" s="241"/>
      <c r="P130" s="703"/>
      <c r="Q130" s="241"/>
      <c r="R130" s="704"/>
      <c r="S130" s="241"/>
      <c r="T130" s="704"/>
      <c r="U130" s="241"/>
      <c r="V130" s="703"/>
      <c r="W130" s="594"/>
      <c r="X130" s="704"/>
      <c r="Y130" s="594"/>
      <c r="Z130" s="704"/>
      <c r="AA130" s="241"/>
      <c r="AB130" s="704"/>
      <c r="AC130" s="241"/>
      <c r="AD130" s="704"/>
      <c r="AE130" s="241"/>
      <c r="AF130" s="704"/>
      <c r="AG130" s="241"/>
      <c r="AH130" s="704"/>
      <c r="AI130" s="241"/>
      <c r="AJ130" s="704"/>
      <c r="AK130" s="241"/>
      <c r="AL130" s="704"/>
      <c r="AM130" s="595"/>
      <c r="AN130" s="596"/>
      <c r="AO130" s="594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0.5" x14ac:dyDescent="0.25">
      <c r="A131" s="1106"/>
      <c r="B131" s="111" t="s">
        <v>197</v>
      </c>
      <c r="C131" s="243">
        <f t="shared" si="63"/>
        <v>2</v>
      </c>
      <c r="D131" s="244">
        <f t="shared" si="64"/>
        <v>0</v>
      </c>
      <c r="E131" s="245">
        <f t="shared" si="65"/>
        <v>2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>
        <v>1</v>
      </c>
      <c r="P131" s="212"/>
      <c r="Q131" s="248"/>
      <c r="R131" s="246"/>
      <c r="S131" s="248"/>
      <c r="T131" s="246"/>
      <c r="U131" s="248">
        <v>1</v>
      </c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>
        <v>0</v>
      </c>
      <c r="AO131" s="219">
        <v>0</v>
      </c>
      <c r="AP131" s="213">
        <v>0</v>
      </c>
      <c r="AQ131" s="213">
        <v>0</v>
      </c>
      <c r="AR131" s="213">
        <v>0</v>
      </c>
      <c r="AS131" s="248">
        <v>0</v>
      </c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0.5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0.5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0.5" x14ac:dyDescent="0.25">
      <c r="A134" s="1106"/>
      <c r="B134" s="111" t="s">
        <v>199</v>
      </c>
      <c r="C134" s="243">
        <f t="shared" si="63"/>
        <v>3</v>
      </c>
      <c r="D134" s="244">
        <f t="shared" si="64"/>
        <v>0</v>
      </c>
      <c r="E134" s="245">
        <f t="shared" si="65"/>
        <v>3</v>
      </c>
      <c r="F134" s="212"/>
      <c r="G134" s="219"/>
      <c r="H134" s="212"/>
      <c r="I134" s="219"/>
      <c r="J134" s="212"/>
      <c r="K134" s="219"/>
      <c r="L134" s="246"/>
      <c r="M134" s="247"/>
      <c r="N134" s="212"/>
      <c r="O134" s="248">
        <v>1</v>
      </c>
      <c r="P134" s="212"/>
      <c r="Q134" s="248"/>
      <c r="R134" s="246"/>
      <c r="S134" s="248"/>
      <c r="T134" s="246"/>
      <c r="U134" s="248"/>
      <c r="V134" s="212"/>
      <c r="W134" s="219"/>
      <c r="X134" s="246"/>
      <c r="Y134" s="219"/>
      <c r="Z134" s="246"/>
      <c r="AA134" s="248"/>
      <c r="AB134" s="246"/>
      <c r="AC134" s="248">
        <v>2</v>
      </c>
      <c r="AD134" s="246"/>
      <c r="AE134" s="248"/>
      <c r="AF134" s="246"/>
      <c r="AG134" s="248"/>
      <c r="AH134" s="246"/>
      <c r="AI134" s="248"/>
      <c r="AJ134" s="246"/>
      <c r="AK134" s="248"/>
      <c r="AL134" s="246"/>
      <c r="AM134" s="247"/>
      <c r="AN134" s="222">
        <v>0</v>
      </c>
      <c r="AO134" s="219">
        <v>0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0.5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0.5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0.5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0.5" x14ac:dyDescent="0.25">
      <c r="A140" s="1107"/>
      <c r="B140" s="260" t="s">
        <v>4</v>
      </c>
      <c r="C140" s="261">
        <f t="shared" si="63"/>
        <v>5</v>
      </c>
      <c r="D140" s="262">
        <f t="shared" ref="D140:AS140" si="79">SUM(D130:D139)</f>
        <v>0</v>
      </c>
      <c r="E140" s="263">
        <f t="shared" si="79"/>
        <v>5</v>
      </c>
      <c r="F140" s="179">
        <f t="shared" si="79"/>
        <v>0</v>
      </c>
      <c r="G140" s="264">
        <f t="shared" si="79"/>
        <v>0</v>
      </c>
      <c r="H140" s="179">
        <f t="shared" si="79"/>
        <v>0</v>
      </c>
      <c r="I140" s="264">
        <f t="shared" si="79"/>
        <v>0</v>
      </c>
      <c r="J140" s="179">
        <f t="shared" si="79"/>
        <v>0</v>
      </c>
      <c r="K140" s="264">
        <f t="shared" si="79"/>
        <v>0</v>
      </c>
      <c r="L140" s="180">
        <f t="shared" si="79"/>
        <v>0</v>
      </c>
      <c r="M140" s="265">
        <f t="shared" si="79"/>
        <v>0</v>
      </c>
      <c r="N140" s="179">
        <f t="shared" si="79"/>
        <v>0</v>
      </c>
      <c r="O140" s="266">
        <f t="shared" si="79"/>
        <v>2</v>
      </c>
      <c r="P140" s="179">
        <f t="shared" si="79"/>
        <v>0</v>
      </c>
      <c r="Q140" s="266">
        <f t="shared" si="79"/>
        <v>0</v>
      </c>
      <c r="R140" s="267">
        <f t="shared" si="79"/>
        <v>0</v>
      </c>
      <c r="S140" s="266">
        <f t="shared" si="79"/>
        <v>0</v>
      </c>
      <c r="T140" s="179">
        <f t="shared" si="79"/>
        <v>0</v>
      </c>
      <c r="U140" s="264">
        <f t="shared" si="79"/>
        <v>1</v>
      </c>
      <c r="V140" s="268">
        <f t="shared" si="79"/>
        <v>0</v>
      </c>
      <c r="W140" s="266">
        <f t="shared" si="79"/>
        <v>0</v>
      </c>
      <c r="X140" s="180">
        <f t="shared" si="79"/>
        <v>0</v>
      </c>
      <c r="Y140" s="264">
        <f t="shared" si="79"/>
        <v>0</v>
      </c>
      <c r="Z140" s="268">
        <f t="shared" si="79"/>
        <v>0</v>
      </c>
      <c r="AA140" s="264">
        <f t="shared" si="79"/>
        <v>0</v>
      </c>
      <c r="AB140" s="268">
        <f t="shared" si="79"/>
        <v>0</v>
      </c>
      <c r="AC140" s="264">
        <f t="shared" si="79"/>
        <v>2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0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0</v>
      </c>
      <c r="AL140" s="268">
        <f t="shared" si="79"/>
        <v>0</v>
      </c>
      <c r="AM140" s="267">
        <f t="shared" si="79"/>
        <v>0</v>
      </c>
      <c r="AN140" s="269">
        <f t="shared" si="79"/>
        <v>0</v>
      </c>
      <c r="AO140" s="264">
        <f t="shared" ref="AO140" si="80">SUM(AO130:AO139)</f>
        <v>0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0.5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0.5" x14ac:dyDescent="0.25">
      <c r="A142" s="1106"/>
      <c r="B142" s="111" t="s">
        <v>197</v>
      </c>
      <c r="C142" s="243">
        <f t="shared" si="63"/>
        <v>0</v>
      </c>
      <c r="D142" s="244">
        <f t="shared" si="81"/>
        <v>0</v>
      </c>
      <c r="E142" s="245">
        <f t="shared" si="82"/>
        <v>0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/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/>
      <c r="AO142" s="219"/>
      <c r="AP142" s="213"/>
      <c r="AQ142" s="213"/>
      <c r="AR142" s="213"/>
      <c r="AS142" s="248"/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0.5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0.5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0.5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0.5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0.5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0.5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0.5" x14ac:dyDescent="0.25">
      <c r="A151" s="1107"/>
      <c r="B151" s="260" t="s">
        <v>4</v>
      </c>
      <c r="C151" s="261">
        <f t="shared" si="63"/>
        <v>0</v>
      </c>
      <c r="D151" s="262">
        <f t="shared" ref="D151:AS151" si="96">SUM(D141:D150)</f>
        <v>0</v>
      </c>
      <c r="E151" s="263">
        <f t="shared" si="96"/>
        <v>0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0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1.25" x14ac:dyDescent="0.25">
      <c r="A152" s="281" t="s">
        <v>205</v>
      </c>
    </row>
    <row r="153" spans="1:95" ht="15" customHeight="1" x14ac:dyDescent="0.25">
      <c r="A153" s="1539" t="s">
        <v>206</v>
      </c>
      <c r="B153" s="1539" t="s">
        <v>3</v>
      </c>
      <c r="C153" s="1574" t="s">
        <v>4</v>
      </c>
      <c r="D153" s="1151"/>
      <c r="E153" s="1573"/>
      <c r="F153" s="1540" t="s">
        <v>135</v>
      </c>
      <c r="G153" s="1571"/>
      <c r="H153" s="1571"/>
      <c r="I153" s="1571"/>
      <c r="J153" s="1571"/>
      <c r="K153" s="1571"/>
      <c r="L153" s="1571"/>
      <c r="M153" s="1571"/>
      <c r="N153" s="1571"/>
      <c r="O153" s="1571"/>
      <c r="P153" s="1571"/>
      <c r="Q153" s="1571"/>
      <c r="R153" s="1571"/>
      <c r="S153" s="1571"/>
      <c r="T153" s="1571"/>
      <c r="U153" s="1571"/>
      <c r="V153" s="1571"/>
      <c r="W153" s="1571"/>
      <c r="X153" s="1571"/>
      <c r="Y153" s="1571"/>
      <c r="Z153" s="1571"/>
      <c r="AA153" s="1571"/>
      <c r="AB153" s="1571"/>
      <c r="AC153" s="1571"/>
      <c r="AD153" s="1571"/>
      <c r="AE153" s="1571"/>
      <c r="AF153" s="1571"/>
      <c r="AG153" s="1575"/>
      <c r="AH153" s="1577" t="s">
        <v>9</v>
      </c>
      <c r="AI153" s="1573" t="s">
        <v>10</v>
      </c>
    </row>
    <row r="154" spans="1:95" x14ac:dyDescent="0.25">
      <c r="A154" s="1082"/>
      <c r="B154" s="1082"/>
      <c r="C154" s="1139"/>
      <c r="D154" s="1140"/>
      <c r="E154" s="1135"/>
      <c r="F154" s="1540" t="s">
        <v>15</v>
      </c>
      <c r="G154" s="1541"/>
      <c r="H154" s="1540" t="s">
        <v>16</v>
      </c>
      <c r="I154" s="1541"/>
      <c r="J154" s="1535" t="s">
        <v>17</v>
      </c>
      <c r="K154" s="1537"/>
      <c r="L154" s="1535" t="s">
        <v>18</v>
      </c>
      <c r="M154" s="1537"/>
      <c r="N154" s="1535" t="s">
        <v>19</v>
      </c>
      <c r="O154" s="1537"/>
      <c r="P154" s="1535" t="s">
        <v>20</v>
      </c>
      <c r="Q154" s="1537"/>
      <c r="R154" s="1535" t="s">
        <v>21</v>
      </c>
      <c r="S154" s="1537"/>
      <c r="T154" s="1535" t="s">
        <v>22</v>
      </c>
      <c r="U154" s="1537"/>
      <c r="V154" s="1535" t="s">
        <v>23</v>
      </c>
      <c r="W154" s="1537"/>
      <c r="X154" s="1535" t="s">
        <v>24</v>
      </c>
      <c r="Y154" s="1537"/>
      <c r="Z154" s="1535" t="s">
        <v>25</v>
      </c>
      <c r="AA154" s="1537"/>
      <c r="AB154" s="1535" t="s">
        <v>26</v>
      </c>
      <c r="AC154" s="1537"/>
      <c r="AD154" s="1535" t="s">
        <v>27</v>
      </c>
      <c r="AE154" s="1537"/>
      <c r="AF154" s="1535" t="s">
        <v>28</v>
      </c>
      <c r="AG154" s="1578"/>
      <c r="AH154" s="1157"/>
      <c r="AI154" s="1134"/>
    </row>
    <row r="155" spans="1:95" x14ac:dyDescent="0.25">
      <c r="A155" s="1083"/>
      <c r="B155" s="1083"/>
      <c r="C155" s="571" t="s">
        <v>142</v>
      </c>
      <c r="D155" s="822" t="s">
        <v>29</v>
      </c>
      <c r="E155" s="824" t="s">
        <v>30</v>
      </c>
      <c r="F155" s="532" t="s">
        <v>29</v>
      </c>
      <c r="G155" s="824" t="s">
        <v>30</v>
      </c>
      <c r="H155" s="532" t="s">
        <v>29</v>
      </c>
      <c r="I155" s="824" t="s">
        <v>30</v>
      </c>
      <c r="J155" s="532" t="s">
        <v>29</v>
      </c>
      <c r="K155" s="824" t="s">
        <v>30</v>
      </c>
      <c r="L155" s="532" t="s">
        <v>29</v>
      </c>
      <c r="M155" s="824" t="s">
        <v>30</v>
      </c>
      <c r="N155" s="532" t="s">
        <v>29</v>
      </c>
      <c r="O155" s="824" t="s">
        <v>30</v>
      </c>
      <c r="P155" s="532" t="s">
        <v>29</v>
      </c>
      <c r="Q155" s="824" t="s">
        <v>30</v>
      </c>
      <c r="R155" s="532" t="s">
        <v>29</v>
      </c>
      <c r="S155" s="824" t="s">
        <v>30</v>
      </c>
      <c r="T155" s="532" t="s">
        <v>29</v>
      </c>
      <c r="U155" s="824" t="s">
        <v>30</v>
      </c>
      <c r="V155" s="532" t="s">
        <v>29</v>
      </c>
      <c r="W155" s="824" t="s">
        <v>30</v>
      </c>
      <c r="X155" s="532" t="s">
        <v>29</v>
      </c>
      <c r="Y155" s="824" t="s">
        <v>30</v>
      </c>
      <c r="Z155" s="532" t="s">
        <v>29</v>
      </c>
      <c r="AA155" s="824" t="s">
        <v>30</v>
      </c>
      <c r="AB155" s="532" t="s">
        <v>29</v>
      </c>
      <c r="AC155" s="824" t="s">
        <v>30</v>
      </c>
      <c r="AD155" s="532" t="s">
        <v>29</v>
      </c>
      <c r="AE155" s="824" t="s">
        <v>30</v>
      </c>
      <c r="AF155" s="532" t="s">
        <v>29</v>
      </c>
      <c r="AG155" s="825" t="s">
        <v>30</v>
      </c>
      <c r="AH155" s="1158"/>
      <c r="AI155" s="1135"/>
    </row>
    <row r="156" spans="1:95" x14ac:dyDescent="0.25">
      <c r="A156" s="1554" t="s">
        <v>207</v>
      </c>
      <c r="B156" s="691" t="s">
        <v>31</v>
      </c>
      <c r="C156" s="826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593">
        <f t="shared" si="99"/>
        <v>0</v>
      </c>
      <c r="F156" s="674"/>
      <c r="G156" s="18"/>
      <c r="H156" s="674"/>
      <c r="I156" s="18"/>
      <c r="J156" s="674"/>
      <c r="K156" s="18"/>
      <c r="L156" s="674"/>
      <c r="M156" s="18"/>
      <c r="N156" s="674"/>
      <c r="O156" s="18"/>
      <c r="P156" s="674"/>
      <c r="Q156" s="18"/>
      <c r="R156" s="674"/>
      <c r="S156" s="18"/>
      <c r="T156" s="674"/>
      <c r="U156" s="18"/>
      <c r="V156" s="674"/>
      <c r="W156" s="18"/>
      <c r="X156" s="674"/>
      <c r="Y156" s="18"/>
      <c r="Z156" s="674"/>
      <c r="AA156" s="18"/>
      <c r="AB156" s="674"/>
      <c r="AC156" s="18"/>
      <c r="AD156" s="674"/>
      <c r="AE156" s="18"/>
      <c r="AF156" s="674"/>
      <c r="AG156" s="98"/>
      <c r="AH156" s="597"/>
      <c r="AI156" s="553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x14ac:dyDescent="0.25">
      <c r="A157" s="1106"/>
      <c r="B157" s="287" t="s">
        <v>32</v>
      </c>
      <c r="C157" s="827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x14ac:dyDescent="0.25">
      <c r="A158" s="1106"/>
      <c r="B158" s="289" t="s">
        <v>34</v>
      </c>
      <c r="C158" s="827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x14ac:dyDescent="0.25">
      <c r="A159" s="1107"/>
      <c r="B159" s="151" t="s">
        <v>208</v>
      </c>
      <c r="C159" s="828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x14ac:dyDescent="0.25">
      <c r="A160" s="1554" t="s">
        <v>209</v>
      </c>
      <c r="B160" s="691" t="s">
        <v>31</v>
      </c>
      <c r="C160" s="826">
        <f t="shared" si="98"/>
        <v>0</v>
      </c>
      <c r="D160" s="238">
        <f t="shared" si="99"/>
        <v>0</v>
      </c>
      <c r="E160" s="593">
        <f t="shared" si="99"/>
        <v>0</v>
      </c>
      <c r="F160" s="674"/>
      <c r="G160" s="18"/>
      <c r="H160" s="674"/>
      <c r="I160" s="18"/>
      <c r="J160" s="674"/>
      <c r="K160" s="18"/>
      <c r="L160" s="674"/>
      <c r="M160" s="18"/>
      <c r="N160" s="674"/>
      <c r="O160" s="18"/>
      <c r="P160" s="674"/>
      <c r="Q160" s="18"/>
      <c r="R160" s="674"/>
      <c r="S160" s="18"/>
      <c r="T160" s="674"/>
      <c r="U160" s="18"/>
      <c r="V160" s="674"/>
      <c r="W160" s="18"/>
      <c r="X160" s="674"/>
      <c r="Y160" s="18"/>
      <c r="Z160" s="674"/>
      <c r="AA160" s="18"/>
      <c r="AB160" s="674"/>
      <c r="AC160" s="18"/>
      <c r="AD160" s="674"/>
      <c r="AE160" s="18"/>
      <c r="AF160" s="674"/>
      <c r="AG160" s="98"/>
      <c r="AH160" s="597"/>
      <c r="AI160" s="553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x14ac:dyDescent="0.25">
      <c r="A161" s="1106"/>
      <c r="B161" s="287" t="s">
        <v>32</v>
      </c>
      <c r="C161" s="827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x14ac:dyDescent="0.25">
      <c r="A162" s="1106"/>
      <c r="B162" s="289" t="s">
        <v>34</v>
      </c>
      <c r="C162" s="827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x14ac:dyDescent="0.25">
      <c r="A163" s="1107"/>
      <c r="B163" s="151" t="s">
        <v>208</v>
      </c>
      <c r="C163" s="828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1.25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0.5" customHeight="1" x14ac:dyDescent="0.25">
      <c r="A165" s="1539" t="s">
        <v>38</v>
      </c>
      <c r="B165" s="1574" t="s">
        <v>4</v>
      </c>
      <c r="C165" s="1151"/>
      <c r="D165" s="1573"/>
      <c r="E165" s="1540" t="s">
        <v>135</v>
      </c>
      <c r="F165" s="1571"/>
      <c r="G165" s="1571"/>
      <c r="H165" s="1571"/>
      <c r="I165" s="1571"/>
      <c r="J165" s="1571"/>
      <c r="K165" s="1571"/>
      <c r="L165" s="1571"/>
      <c r="M165" s="1571"/>
      <c r="N165" s="1571"/>
      <c r="O165" s="1571"/>
      <c r="P165" s="1571"/>
      <c r="Q165" s="1571"/>
      <c r="R165" s="1571"/>
      <c r="S165" s="1571"/>
      <c r="T165" s="1571"/>
      <c r="U165" s="1571"/>
      <c r="V165" s="1571"/>
      <c r="W165" s="1571"/>
      <c r="X165" s="1571"/>
      <c r="Y165" s="1571"/>
      <c r="Z165" s="1571"/>
      <c r="AA165" s="1571"/>
      <c r="AB165" s="1571"/>
      <c r="AC165" s="1571"/>
      <c r="AD165" s="1571"/>
      <c r="AE165" s="1571"/>
      <c r="AF165" s="1575"/>
      <c r="AG165" s="1576" t="s">
        <v>211</v>
      </c>
      <c r="AH165" s="1572" t="s">
        <v>9</v>
      </c>
      <c r="AI165" s="1573" t="s">
        <v>10</v>
      </c>
    </row>
    <row r="166" spans="1:90" s="5" customFormat="1" ht="10.5" x14ac:dyDescent="0.25">
      <c r="A166" s="1082"/>
      <c r="B166" s="1139"/>
      <c r="C166" s="1140"/>
      <c r="D166" s="1135"/>
      <c r="E166" s="1540" t="s">
        <v>15</v>
      </c>
      <c r="F166" s="1541"/>
      <c r="G166" s="1540" t="s">
        <v>16</v>
      </c>
      <c r="H166" s="1541"/>
      <c r="I166" s="1535" t="s">
        <v>17</v>
      </c>
      <c r="J166" s="1537"/>
      <c r="K166" s="1535" t="s">
        <v>18</v>
      </c>
      <c r="L166" s="1537"/>
      <c r="M166" s="1535" t="s">
        <v>19</v>
      </c>
      <c r="N166" s="1537"/>
      <c r="O166" s="1535" t="s">
        <v>20</v>
      </c>
      <c r="P166" s="1537"/>
      <c r="Q166" s="1535" t="s">
        <v>21</v>
      </c>
      <c r="R166" s="1537"/>
      <c r="S166" s="1535" t="s">
        <v>22</v>
      </c>
      <c r="T166" s="1537"/>
      <c r="U166" s="1535" t="s">
        <v>23</v>
      </c>
      <c r="V166" s="1537"/>
      <c r="W166" s="1535" t="s">
        <v>24</v>
      </c>
      <c r="X166" s="1537"/>
      <c r="Y166" s="1535" t="s">
        <v>25</v>
      </c>
      <c r="Z166" s="1537"/>
      <c r="AA166" s="1535" t="s">
        <v>26</v>
      </c>
      <c r="AB166" s="1537"/>
      <c r="AC166" s="1535" t="s">
        <v>27</v>
      </c>
      <c r="AD166" s="1537"/>
      <c r="AE166" s="1535" t="s">
        <v>28</v>
      </c>
      <c r="AF166" s="1536"/>
      <c r="AG166" s="1144"/>
      <c r="AH166" s="1131"/>
      <c r="AI166" s="1134"/>
    </row>
    <row r="167" spans="1:90" s="5" customFormat="1" ht="10.5" x14ac:dyDescent="0.25">
      <c r="A167" s="1083"/>
      <c r="B167" s="571" t="s">
        <v>142</v>
      </c>
      <c r="C167" s="548" t="s">
        <v>29</v>
      </c>
      <c r="D167" s="824" t="s">
        <v>30</v>
      </c>
      <c r="E167" s="532" t="s">
        <v>29</v>
      </c>
      <c r="F167" s="824" t="s">
        <v>30</v>
      </c>
      <c r="G167" s="532" t="s">
        <v>29</v>
      </c>
      <c r="H167" s="824" t="s">
        <v>30</v>
      </c>
      <c r="I167" s="532" t="s">
        <v>29</v>
      </c>
      <c r="J167" s="824" t="s">
        <v>30</v>
      </c>
      <c r="K167" s="532" t="s">
        <v>29</v>
      </c>
      <c r="L167" s="824" t="s">
        <v>30</v>
      </c>
      <c r="M167" s="532" t="s">
        <v>29</v>
      </c>
      <c r="N167" s="824" t="s">
        <v>30</v>
      </c>
      <c r="O167" s="532" t="s">
        <v>29</v>
      </c>
      <c r="P167" s="824" t="s">
        <v>30</v>
      </c>
      <c r="Q167" s="532" t="s">
        <v>29</v>
      </c>
      <c r="R167" s="824" t="s">
        <v>30</v>
      </c>
      <c r="S167" s="532" t="s">
        <v>29</v>
      </c>
      <c r="T167" s="824" t="s">
        <v>30</v>
      </c>
      <c r="U167" s="532" t="s">
        <v>29</v>
      </c>
      <c r="V167" s="824" t="s">
        <v>30</v>
      </c>
      <c r="W167" s="532" t="s">
        <v>29</v>
      </c>
      <c r="X167" s="824" t="s">
        <v>30</v>
      </c>
      <c r="Y167" s="532" t="s">
        <v>29</v>
      </c>
      <c r="Z167" s="824" t="s">
        <v>30</v>
      </c>
      <c r="AA167" s="532" t="s">
        <v>29</v>
      </c>
      <c r="AB167" s="824" t="s">
        <v>30</v>
      </c>
      <c r="AC167" s="532" t="s">
        <v>29</v>
      </c>
      <c r="AD167" s="824" t="s">
        <v>30</v>
      </c>
      <c r="AE167" s="532" t="s">
        <v>29</v>
      </c>
      <c r="AF167" s="818" t="s">
        <v>30</v>
      </c>
      <c r="AG167" s="1145"/>
      <c r="AH167" s="1132"/>
      <c r="AI167" s="1135"/>
    </row>
    <row r="168" spans="1:90" s="5" customFormat="1" ht="10.5" x14ac:dyDescent="0.25">
      <c r="A168" s="293" t="s">
        <v>191</v>
      </c>
      <c r="B168" s="702">
        <f>SUM(C168:D168)</f>
        <v>0</v>
      </c>
      <c r="C168" s="238">
        <f t="shared" ref="C168:D170" si="105">+E168+G168+I168+K168+M168+O168+Q168+S168+U168+W168+Y168+AA168+AC168+AE168</f>
        <v>0</v>
      </c>
      <c r="D168" s="593">
        <f t="shared" si="105"/>
        <v>0</v>
      </c>
      <c r="E168" s="674"/>
      <c r="F168" s="18"/>
      <c r="G168" s="674"/>
      <c r="H168" s="18"/>
      <c r="I168" s="674"/>
      <c r="J168" s="18"/>
      <c r="K168" s="674"/>
      <c r="L168" s="18"/>
      <c r="M168" s="674"/>
      <c r="N168" s="18"/>
      <c r="O168" s="674"/>
      <c r="P168" s="18"/>
      <c r="Q168" s="674"/>
      <c r="R168" s="18"/>
      <c r="S168" s="674"/>
      <c r="T168" s="18"/>
      <c r="U168" s="674"/>
      <c r="V168" s="18"/>
      <c r="W168" s="674"/>
      <c r="X168" s="18"/>
      <c r="Y168" s="674"/>
      <c r="Z168" s="18"/>
      <c r="AA168" s="674"/>
      <c r="AB168" s="18"/>
      <c r="AC168" s="674"/>
      <c r="AD168" s="18"/>
      <c r="AE168" s="674"/>
      <c r="AF168" s="600"/>
      <c r="AG168" s="601"/>
      <c r="AH168" s="674"/>
      <c r="AI168" s="553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0.5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0.5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0.5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1.25" x14ac:dyDescent="0.25">
      <c r="A172" s="281" t="s">
        <v>214</v>
      </c>
    </row>
    <row r="173" spans="1:90" s="5" customFormat="1" ht="10.5" customHeight="1" x14ac:dyDescent="0.25">
      <c r="A173" s="1548" t="s">
        <v>215</v>
      </c>
      <c r="B173" s="1548" t="s">
        <v>188</v>
      </c>
      <c r="C173" s="1562" t="s">
        <v>216</v>
      </c>
      <c r="D173" s="1563"/>
      <c r="E173" s="1548" t="s">
        <v>217</v>
      </c>
      <c r="F173" s="1562" t="s">
        <v>5</v>
      </c>
      <c r="G173" s="1563"/>
      <c r="H173" s="1563"/>
      <c r="I173" s="1563"/>
      <c r="J173" s="1563"/>
      <c r="K173" s="1563"/>
      <c r="L173" s="1563"/>
      <c r="M173" s="1563"/>
      <c r="N173" s="1563"/>
      <c r="O173" s="1563"/>
      <c r="P173" s="1563"/>
      <c r="Q173" s="1563"/>
      <c r="R173" s="1563"/>
      <c r="S173" s="1563"/>
      <c r="T173" s="1564"/>
    </row>
    <row r="174" spans="1:90" s="5" customFormat="1" ht="21" x14ac:dyDescent="0.25">
      <c r="A174" s="1096"/>
      <c r="B174" s="1096"/>
      <c r="C174" s="524" t="s">
        <v>191</v>
      </c>
      <c r="D174" s="829" t="s">
        <v>218</v>
      </c>
      <c r="E174" s="1096"/>
      <c r="F174" s="524" t="s">
        <v>219</v>
      </c>
      <c r="G174" s="602" t="s">
        <v>220</v>
      </c>
      <c r="H174" s="602" t="s">
        <v>221</v>
      </c>
      <c r="I174" s="602" t="s">
        <v>222</v>
      </c>
      <c r="J174" s="602" t="s">
        <v>223</v>
      </c>
      <c r="K174" s="602" t="s">
        <v>224</v>
      </c>
      <c r="L174" s="602" t="s">
        <v>225</v>
      </c>
      <c r="M174" s="602" t="s">
        <v>226</v>
      </c>
      <c r="N174" s="602" t="s">
        <v>227</v>
      </c>
      <c r="O174" s="602" t="s">
        <v>228</v>
      </c>
      <c r="P174" s="602" t="s">
        <v>229</v>
      </c>
      <c r="Q174" s="602" t="s">
        <v>230</v>
      </c>
      <c r="R174" s="602" t="s">
        <v>231</v>
      </c>
      <c r="S174" s="602" t="s">
        <v>232</v>
      </c>
      <c r="T174" s="829" t="s">
        <v>233</v>
      </c>
    </row>
    <row r="175" spans="1:90" s="5" customFormat="1" ht="10.5" x14ac:dyDescent="0.25">
      <c r="A175" s="293" t="s">
        <v>32</v>
      </c>
      <c r="B175" s="691">
        <f>SUM(C175:D175)</f>
        <v>0</v>
      </c>
      <c r="C175" s="99"/>
      <c r="D175" s="143"/>
      <c r="E175" s="691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0.5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0.5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0.5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1.25" x14ac:dyDescent="0.25">
      <c r="A179" s="281" t="s">
        <v>235</v>
      </c>
    </row>
    <row r="180" spans="1:20" s="5" customFormat="1" ht="10.5" x14ac:dyDescent="0.25">
      <c r="A180" s="1539" t="s">
        <v>236</v>
      </c>
      <c r="B180" s="1543" t="s">
        <v>237</v>
      </c>
      <c r="C180" s="1545"/>
      <c r="D180" s="1544"/>
      <c r="E180" s="1543" t="s">
        <v>238</v>
      </c>
      <c r="F180" s="1545"/>
      <c r="G180" s="1544"/>
    </row>
    <row r="181" spans="1:20" s="5" customFormat="1" ht="10.5" x14ac:dyDescent="0.25">
      <c r="A181" s="1083"/>
      <c r="B181" s="603" t="s">
        <v>142</v>
      </c>
      <c r="C181" s="524" t="s">
        <v>29</v>
      </c>
      <c r="D181" s="829" t="s">
        <v>30</v>
      </c>
      <c r="E181" s="603" t="s">
        <v>142</v>
      </c>
      <c r="F181" s="524" t="s">
        <v>29</v>
      </c>
      <c r="G181" s="829" t="s">
        <v>30</v>
      </c>
    </row>
    <row r="182" spans="1:20" s="5" customFormat="1" ht="10.5" x14ac:dyDescent="0.25">
      <c r="A182" s="293" t="s">
        <v>239</v>
      </c>
      <c r="B182" s="714">
        <f>SUM(C182:D182)</f>
        <v>0</v>
      </c>
      <c r="C182" s="715"/>
      <c r="D182" s="604"/>
      <c r="E182" s="714">
        <f>SUM(F182:G182)</f>
        <v>0</v>
      </c>
      <c r="F182" s="715"/>
      <c r="G182" s="604"/>
    </row>
    <row r="183" spans="1:20" s="5" customFormat="1" ht="10.5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1.25" x14ac:dyDescent="0.25">
      <c r="A184" s="325" t="s">
        <v>241</v>
      </c>
    </row>
    <row r="185" spans="1:20" ht="15" customHeight="1" x14ac:dyDescent="0.25">
      <c r="A185" s="1555" t="s">
        <v>242</v>
      </c>
      <c r="B185" s="1556" t="s">
        <v>188</v>
      </c>
      <c r="C185" s="1557" t="s">
        <v>243</v>
      </c>
      <c r="D185" s="1558"/>
      <c r="E185" s="1559"/>
      <c r="F185" s="1548" t="s">
        <v>217</v>
      </c>
      <c r="G185" s="1560" t="s">
        <v>5</v>
      </c>
      <c r="H185" s="1561"/>
      <c r="I185" s="1561"/>
      <c r="J185" s="1561"/>
      <c r="K185" s="1561"/>
      <c r="L185" s="1555"/>
    </row>
    <row r="186" spans="1:20" ht="21" x14ac:dyDescent="0.25">
      <c r="A186" s="1109"/>
      <c r="B186" s="1111"/>
      <c r="C186" s="519" t="s">
        <v>244</v>
      </c>
      <c r="D186" s="605" t="s">
        <v>192</v>
      </c>
      <c r="E186" s="830" t="s">
        <v>245</v>
      </c>
      <c r="F186" s="1096"/>
      <c r="G186" s="831" t="s">
        <v>246</v>
      </c>
      <c r="H186" s="832" t="s">
        <v>247</v>
      </c>
      <c r="I186" s="832" t="s">
        <v>248</v>
      </c>
      <c r="J186" s="832" t="s">
        <v>249</v>
      </c>
      <c r="K186" s="832" t="s">
        <v>250</v>
      </c>
      <c r="L186" s="518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691">
        <f>SUM(G187:L187)</f>
        <v>0</v>
      </c>
      <c r="G187" s="674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1.25" x14ac:dyDescent="0.25">
      <c r="A190" s="1538" t="s">
        <v>255</v>
      </c>
      <c r="B190" s="1538"/>
      <c r="C190" s="1538"/>
    </row>
    <row r="191" spans="1:20" ht="15" customHeight="1" x14ac:dyDescent="0.25">
      <c r="A191" s="1565" t="s">
        <v>256</v>
      </c>
      <c r="B191" s="1566"/>
      <c r="C191" s="1567" t="s">
        <v>257</v>
      </c>
      <c r="D191" s="1568" t="s">
        <v>258</v>
      </c>
      <c r="E191" s="1569"/>
      <c r="F191" s="1569"/>
      <c r="G191" s="1569"/>
      <c r="H191" s="1569"/>
      <c r="I191" s="1569"/>
      <c r="J191" s="1570"/>
      <c r="K191" s="1571" t="s">
        <v>259</v>
      </c>
      <c r="L191" s="1571"/>
      <c r="M191" s="1571"/>
      <c r="N191" s="1541"/>
    </row>
    <row r="192" spans="1:20" ht="21" x14ac:dyDescent="0.25">
      <c r="A192" s="1122"/>
      <c r="B192" s="1123"/>
      <c r="C192" s="1125"/>
      <c r="D192" s="519" t="s">
        <v>244</v>
      </c>
      <c r="E192" s="605" t="s">
        <v>260</v>
      </c>
      <c r="F192" s="605" t="s">
        <v>261</v>
      </c>
      <c r="G192" s="830" t="s">
        <v>262</v>
      </c>
      <c r="H192" s="833" t="s">
        <v>217</v>
      </c>
      <c r="I192" s="519" t="s">
        <v>263</v>
      </c>
      <c r="J192" s="830" t="s">
        <v>264</v>
      </c>
      <c r="K192" s="519" t="s">
        <v>265</v>
      </c>
      <c r="L192" s="605" t="s">
        <v>266</v>
      </c>
      <c r="M192" s="605" t="s">
        <v>267</v>
      </c>
      <c r="N192" s="834" t="s">
        <v>268</v>
      </c>
    </row>
    <row r="193" spans="1:91" x14ac:dyDescent="0.25">
      <c r="A193" s="1554" t="s">
        <v>269</v>
      </c>
      <c r="B193" s="721" t="s">
        <v>270</v>
      </c>
      <c r="C193" s="691">
        <f>SUM(E193+G193)</f>
        <v>0</v>
      </c>
      <c r="D193" s="722"/>
      <c r="E193" s="16"/>
      <c r="F193" s="311"/>
      <c r="G193" s="24"/>
      <c r="H193" s="691">
        <f>+K193+L193+M193</f>
        <v>0</v>
      </c>
      <c r="I193" s="722"/>
      <c r="J193" s="606"/>
      <c r="K193" s="24"/>
      <c r="L193" s="16"/>
      <c r="M193" s="16"/>
      <c r="N193" s="340"/>
    </row>
    <row r="194" spans="1:9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1.25" x14ac:dyDescent="0.25">
      <c r="A197" s="325" t="s">
        <v>274</v>
      </c>
    </row>
    <row r="198" spans="1:91" s="5" customFormat="1" ht="10.5" customHeight="1" x14ac:dyDescent="0.25">
      <c r="A198" s="1260" t="s">
        <v>242</v>
      </c>
      <c r="B198" s="1260" t="s">
        <v>275</v>
      </c>
      <c r="C198" s="1549" t="s">
        <v>276</v>
      </c>
      <c r="D198" s="1550" t="s">
        <v>259</v>
      </c>
      <c r="E198" s="1551"/>
      <c r="F198" s="1550" t="s">
        <v>277</v>
      </c>
      <c r="G198" s="1552"/>
      <c r="H198" s="1552"/>
      <c r="I198" s="1552"/>
      <c r="J198" s="1552"/>
      <c r="K198" s="1552"/>
      <c r="L198" s="1552"/>
      <c r="M198" s="1552"/>
      <c r="N198" s="1552"/>
      <c r="O198" s="1552"/>
      <c r="P198" s="1552"/>
      <c r="Q198" s="1552"/>
      <c r="R198" s="1552"/>
      <c r="S198" s="1552"/>
      <c r="T198" s="1553" t="s">
        <v>263</v>
      </c>
      <c r="U198" s="1542" t="s">
        <v>278</v>
      </c>
    </row>
    <row r="199" spans="1:91" s="5" customFormat="1" ht="21" x14ac:dyDescent="0.25">
      <c r="A199" s="1260"/>
      <c r="B199" s="1260"/>
      <c r="C199" s="1099"/>
      <c r="D199" s="524" t="s">
        <v>265</v>
      </c>
      <c r="E199" s="829" t="s">
        <v>279</v>
      </c>
      <c r="F199" s="526" t="s">
        <v>280</v>
      </c>
      <c r="G199" s="607" t="s">
        <v>281</v>
      </c>
      <c r="H199" s="607" t="s">
        <v>13</v>
      </c>
      <c r="I199" s="607" t="s">
        <v>141</v>
      </c>
      <c r="J199" s="607" t="s">
        <v>15</v>
      </c>
      <c r="K199" s="607" t="s">
        <v>282</v>
      </c>
      <c r="L199" s="607" t="s">
        <v>17</v>
      </c>
      <c r="M199" s="607" t="s">
        <v>18</v>
      </c>
      <c r="N199" s="607" t="s">
        <v>19</v>
      </c>
      <c r="O199" s="607" t="s">
        <v>20</v>
      </c>
      <c r="P199" s="607" t="s">
        <v>21</v>
      </c>
      <c r="Q199" s="607" t="s">
        <v>22</v>
      </c>
      <c r="R199" s="607" t="s">
        <v>23</v>
      </c>
      <c r="S199" s="528" t="s">
        <v>24</v>
      </c>
      <c r="T199" s="1104"/>
      <c r="U199" s="1087"/>
    </row>
    <row r="200" spans="1:91" s="5" customFormat="1" x14ac:dyDescent="0.25">
      <c r="A200" s="350" t="s">
        <v>283</v>
      </c>
      <c r="B200" s="15"/>
      <c r="C200" s="723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1.25" x14ac:dyDescent="0.25">
      <c r="A203" s="1533" t="s">
        <v>286</v>
      </c>
      <c r="B203" s="1533"/>
      <c r="C203" s="1533"/>
      <c r="D203" s="1533"/>
      <c r="E203" s="1533"/>
      <c r="F203" s="1533"/>
      <c r="G203" s="1533"/>
      <c r="H203" s="1533"/>
      <c r="I203" s="1533"/>
      <c r="J203" s="1533"/>
      <c r="CK203" s="5"/>
      <c r="CL203" s="5"/>
      <c r="CM203" s="5"/>
    </row>
    <row r="204" spans="1:91" ht="15" customHeight="1" x14ac:dyDescent="0.25">
      <c r="A204" s="1253" t="s">
        <v>287</v>
      </c>
      <c r="B204" s="1253" t="s">
        <v>288</v>
      </c>
      <c r="C204" s="1543" t="s">
        <v>259</v>
      </c>
      <c r="D204" s="1544"/>
      <c r="E204" s="1545" t="s">
        <v>277</v>
      </c>
      <c r="F204" s="1545"/>
      <c r="G204" s="1545"/>
      <c r="H204" s="1545"/>
      <c r="I204" s="1545"/>
      <c r="J204" s="1546"/>
      <c r="K204" s="1547" t="s">
        <v>263</v>
      </c>
      <c r="L204" s="1548" t="s">
        <v>278</v>
      </c>
      <c r="CK204" s="5"/>
      <c r="CL204" s="5"/>
      <c r="CM204" s="5"/>
    </row>
    <row r="205" spans="1:91" ht="21" x14ac:dyDescent="0.25">
      <c r="A205" s="1253"/>
      <c r="B205" s="1253"/>
      <c r="C205" s="524" t="s">
        <v>265</v>
      </c>
      <c r="D205" s="829" t="s">
        <v>279</v>
      </c>
      <c r="E205" s="835" t="s">
        <v>280</v>
      </c>
      <c r="F205" s="602" t="s">
        <v>281</v>
      </c>
      <c r="G205" s="602" t="s">
        <v>13</v>
      </c>
      <c r="H205" s="602" t="s">
        <v>141</v>
      </c>
      <c r="I205" s="602" t="s">
        <v>15</v>
      </c>
      <c r="J205" s="836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726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1.25" x14ac:dyDescent="0.25">
      <c r="A208" s="1533" t="s">
        <v>292</v>
      </c>
      <c r="B208" s="1533"/>
      <c r="C208" s="1533"/>
      <c r="D208" s="1533"/>
      <c r="E208" s="1533"/>
      <c r="F208" s="1533"/>
      <c r="G208" s="1533"/>
    </row>
    <row r="209" spans="1:7" x14ac:dyDescent="0.25">
      <c r="A209" s="1534" t="s">
        <v>293</v>
      </c>
      <c r="B209" s="1534" t="s">
        <v>188</v>
      </c>
      <c r="C209" s="1535" t="s">
        <v>277</v>
      </c>
      <c r="D209" s="1536"/>
      <c r="E209" s="1536"/>
      <c r="F209" s="1536"/>
      <c r="G209" s="1537"/>
    </row>
    <row r="210" spans="1:7" x14ac:dyDescent="0.25">
      <c r="A210" s="1076"/>
      <c r="B210" s="1076"/>
      <c r="C210" s="532" t="s">
        <v>12</v>
      </c>
      <c r="D210" s="822" t="s">
        <v>13</v>
      </c>
      <c r="E210" s="548" t="s">
        <v>141</v>
      </c>
      <c r="F210" s="548" t="s">
        <v>15</v>
      </c>
      <c r="G210" s="534" t="s">
        <v>16</v>
      </c>
    </row>
    <row r="211" spans="1:7" x14ac:dyDescent="0.25">
      <c r="A211" s="837" t="s">
        <v>294</v>
      </c>
      <c r="B211" s="536">
        <f>SUM(C211:G211)</f>
        <v>0</v>
      </c>
      <c r="C211" s="537"/>
      <c r="D211" s="608"/>
      <c r="E211" s="608"/>
      <c r="F211" s="838"/>
      <c r="G211" s="540"/>
    </row>
    <row r="212" spans="1:7" s="4" customFormat="1" ht="11.25" x14ac:dyDescent="0.25">
      <c r="A212" s="1538" t="s">
        <v>295</v>
      </c>
      <c r="B212" s="1538"/>
      <c r="C212" s="1538"/>
      <c r="D212" s="1538"/>
    </row>
    <row r="213" spans="1:7" x14ac:dyDescent="0.25">
      <c r="A213" s="1539" t="s">
        <v>296</v>
      </c>
      <c r="B213" s="1535" t="s">
        <v>297</v>
      </c>
      <c r="C213" s="1536"/>
      <c r="D213" s="1537"/>
    </row>
    <row r="214" spans="1:7" ht="15" customHeight="1" x14ac:dyDescent="0.25">
      <c r="A214" s="1082"/>
      <c r="B214" s="839" t="s">
        <v>298</v>
      </c>
      <c r="C214" s="1540" t="s">
        <v>299</v>
      </c>
      <c r="D214" s="1541"/>
    </row>
    <row r="215" spans="1:7" x14ac:dyDescent="0.25">
      <c r="A215" s="1083"/>
      <c r="B215" s="542" t="s">
        <v>300</v>
      </c>
      <c r="C215" s="532" t="s">
        <v>301</v>
      </c>
      <c r="D215" s="824" t="s">
        <v>302</v>
      </c>
    </row>
    <row r="216" spans="1:7" x14ac:dyDescent="0.25">
      <c r="A216" s="544" t="s">
        <v>303</v>
      </c>
      <c r="B216" s="545"/>
      <c r="C216" s="840"/>
      <c r="D216" s="547"/>
    </row>
    <row r="236" spans="1:2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206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00000000-0002-0000-0400-000000000000}">
      <formula1>0</formula1>
      <formula2>9.99999999999999E+41</formula2>
    </dataValidation>
    <dataValidation type="whole" allowBlank="1" showInputMessage="1" showErrorMessage="1" sqref="D96" xr:uid="{00000000-0002-0000-0400-000001000000}">
      <formula1>0</formula1>
      <formula2>9.99999999999999E+33</formula2>
    </dataValidation>
    <dataValidation type="whole" allowBlank="1" showInputMessage="1" showErrorMessage="1" sqref="C19:E23" xr:uid="{00000000-0002-0000-0400-000002000000}">
      <formula1>0</formula1>
      <formula2>9.99999999999999E+37</formula2>
    </dataValidation>
    <dataValidation allowBlank="1" prompt="Valor no Permitido" sqref="CC28:CD29 CA27:CB29 CC27 CK27:CM27 CE27:CJ29" xr:uid="{00000000-0002-0000-0400-000003000000}"/>
    <dataValidation type="whole" operator="greaterThanOrEqual" allowBlank="1" showInputMessage="1" showErrorMessage="1" errorTitle="Error" error="Favor Ingrese sólo Números." sqref="C28:Y29 C35:Y89" xr:uid="{00000000-0002-0000-0400-000004000000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00000000-0002-0000-0400-000005000000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S236"/>
  <sheetViews>
    <sheetView workbookViewId="0">
      <selection activeCell="A19" sqref="A1:XFD1048576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",[6]NOMBRE!B2, " (",[6]NOMBRE!C2,[6]NOMBRE!D2,[6]NOMBRE!E2,[6]NOMBRE!F2,[6]NOMBRE!G2,")")</f>
        <v>COMUNA: LINARES (07401)</v>
      </c>
    </row>
    <row r="3" spans="1:94" x14ac:dyDescent="0.1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94" x14ac:dyDescent="0.15">
      <c r="A4" s="1" t="str">
        <f>CONCATENATE("MES: ",[6]NOMBRE!B6, " (",[6]NOMBRE!C6,[6]NOMBRE!D6,")")</f>
        <v>MES: MAYO (05)</v>
      </c>
    </row>
    <row r="5" spans="1:94" x14ac:dyDescent="0.25">
      <c r="A5" s="3" t="str">
        <f>CONCATENATE("AÑO: ",[6]NOMBRE!B7)</f>
        <v>AÑO: 2025</v>
      </c>
    </row>
    <row r="6" spans="1:94" ht="15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1.25" customHeight="1" x14ac:dyDescent="0.25">
      <c r="A8" s="1238" t="s">
        <v>2</v>
      </c>
      <c r="B8" s="1185"/>
      <c r="C8" s="1185"/>
    </row>
    <row r="9" spans="1:94" s="5" customFormat="1" ht="10.5" customHeight="1" x14ac:dyDescent="0.25">
      <c r="A9" s="1447" t="s">
        <v>3</v>
      </c>
      <c r="B9" s="1698" t="s">
        <v>4</v>
      </c>
      <c r="C9" s="1708" t="s">
        <v>5</v>
      </c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351"/>
      <c r="O9" s="1351"/>
      <c r="P9" s="1351"/>
      <c r="Q9" s="1351"/>
      <c r="R9" s="1351"/>
      <c r="S9" s="1709"/>
      <c r="T9" s="1704" t="s">
        <v>6</v>
      </c>
      <c r="U9" s="1705"/>
      <c r="V9" s="1582" t="s">
        <v>7</v>
      </c>
      <c r="W9" s="1582" t="s">
        <v>8</v>
      </c>
      <c r="X9" s="1573" t="s">
        <v>9</v>
      </c>
      <c r="Y9" s="1567" t="s">
        <v>10</v>
      </c>
      <c r="Z9" s="1567" t="s">
        <v>11</v>
      </c>
    </row>
    <row r="10" spans="1:94" s="5" customFormat="1" ht="10.5" x14ac:dyDescent="0.25">
      <c r="A10" s="1447"/>
      <c r="B10" s="1223"/>
      <c r="C10" s="532" t="s">
        <v>12</v>
      </c>
      <c r="D10" s="548" t="s">
        <v>13</v>
      </c>
      <c r="E10" s="822" t="s">
        <v>14</v>
      </c>
      <c r="F10" s="548" t="s">
        <v>15</v>
      </c>
      <c r="G10" s="549" t="s">
        <v>16</v>
      </c>
      <c r="H10" s="549" t="s">
        <v>17</v>
      </c>
      <c r="I10" s="549" t="s">
        <v>18</v>
      </c>
      <c r="J10" s="549" t="s">
        <v>19</v>
      </c>
      <c r="K10" s="549" t="s">
        <v>20</v>
      </c>
      <c r="L10" s="549" t="s">
        <v>21</v>
      </c>
      <c r="M10" s="549" t="s">
        <v>22</v>
      </c>
      <c r="N10" s="549" t="s">
        <v>23</v>
      </c>
      <c r="O10" s="549" t="s">
        <v>24</v>
      </c>
      <c r="P10" s="549" t="s">
        <v>25</v>
      </c>
      <c r="Q10" s="549" t="s">
        <v>26</v>
      </c>
      <c r="R10" s="549" t="s">
        <v>27</v>
      </c>
      <c r="S10" s="550" t="s">
        <v>28</v>
      </c>
      <c r="T10" s="551" t="s">
        <v>29</v>
      </c>
      <c r="U10" s="823" t="s">
        <v>30</v>
      </c>
      <c r="V10" s="1177"/>
      <c r="W10" s="1177"/>
      <c r="X10" s="1135"/>
      <c r="Y10" s="1125"/>
      <c r="Z10" s="1125"/>
    </row>
    <row r="11" spans="1:94" s="5" customFormat="1" ht="10.5" x14ac:dyDescent="0.25">
      <c r="A11" s="13" t="s">
        <v>31</v>
      </c>
      <c r="B11" s="14">
        <f>SUM(C11:S11)</f>
        <v>0</v>
      </c>
      <c r="C11" s="15"/>
      <c r="D11" s="16"/>
      <c r="E11" s="65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660"/>
      <c r="U11" s="661"/>
      <c r="V11" s="20"/>
      <c r="W11" s="20"/>
      <c r="X11" s="553"/>
      <c r="Y11" s="553"/>
      <c r="Z11" s="553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0.5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1.25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0.5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1.25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0.5" x14ac:dyDescent="0.25">
      <c r="A16" s="841" t="s">
        <v>36</v>
      </c>
      <c r="B16" s="555">
        <f>SUM(C16:S16)</f>
        <v>0</v>
      </c>
      <c r="C16" s="556">
        <f t="shared" ref="C16:Z16" si="7">SUM(C11:C15)</f>
        <v>0</v>
      </c>
      <c r="D16" s="842">
        <f t="shared" si="7"/>
        <v>0</v>
      </c>
      <c r="E16" s="842">
        <f t="shared" si="7"/>
        <v>0</v>
      </c>
      <c r="F16" s="558">
        <f t="shared" si="7"/>
        <v>0</v>
      </c>
      <c r="G16" s="558">
        <f t="shared" si="7"/>
        <v>0</v>
      </c>
      <c r="H16" s="558">
        <f t="shared" si="7"/>
        <v>0</v>
      </c>
      <c r="I16" s="558">
        <f t="shared" si="7"/>
        <v>0</v>
      </c>
      <c r="J16" s="558">
        <f t="shared" si="7"/>
        <v>0</v>
      </c>
      <c r="K16" s="558">
        <f t="shared" si="7"/>
        <v>0</v>
      </c>
      <c r="L16" s="558">
        <f t="shared" si="7"/>
        <v>0</v>
      </c>
      <c r="M16" s="558">
        <f t="shared" si="7"/>
        <v>0</v>
      </c>
      <c r="N16" s="558">
        <f t="shared" si="7"/>
        <v>0</v>
      </c>
      <c r="O16" s="558">
        <f t="shared" si="7"/>
        <v>0</v>
      </c>
      <c r="P16" s="558">
        <f t="shared" si="7"/>
        <v>0</v>
      </c>
      <c r="Q16" s="558">
        <f t="shared" si="7"/>
        <v>0</v>
      </c>
      <c r="R16" s="558">
        <f t="shared" si="7"/>
        <v>0</v>
      </c>
      <c r="S16" s="559">
        <f t="shared" si="7"/>
        <v>0</v>
      </c>
      <c r="T16" s="555">
        <f t="shared" si="7"/>
        <v>0</v>
      </c>
      <c r="U16" s="843">
        <f t="shared" si="7"/>
        <v>0</v>
      </c>
      <c r="V16" s="844">
        <f t="shared" si="7"/>
        <v>0</v>
      </c>
      <c r="W16" s="844">
        <f t="shared" si="7"/>
        <v>0</v>
      </c>
      <c r="X16" s="844">
        <f t="shared" si="7"/>
        <v>0</v>
      </c>
      <c r="Y16" s="844">
        <f t="shared" si="7"/>
        <v>0</v>
      </c>
      <c r="Z16" s="844">
        <f t="shared" si="7"/>
        <v>0</v>
      </c>
    </row>
    <row r="17" spans="1:91" s="4" customFormat="1" ht="11.25" customHeight="1" x14ac:dyDescent="0.25">
      <c r="A17" s="1706" t="s">
        <v>37</v>
      </c>
      <c r="B17" s="1707"/>
      <c r="C17" s="1707"/>
      <c r="D17" s="1707"/>
      <c r="E17" s="39"/>
      <c r="F17" s="40"/>
      <c r="G17" s="40"/>
      <c r="H17" s="40"/>
      <c r="I17" s="40"/>
      <c r="J17" s="40"/>
      <c r="K17" s="40"/>
      <c r="L17" s="40"/>
    </row>
    <row r="18" spans="1:91" s="5" customFormat="1" ht="21" x14ac:dyDescent="0.25">
      <c r="A18" s="561" t="s">
        <v>38</v>
      </c>
      <c r="B18" s="562" t="s">
        <v>4</v>
      </c>
      <c r="C18" s="563" t="s">
        <v>31</v>
      </c>
      <c r="D18" s="564" t="s">
        <v>39</v>
      </c>
      <c r="E18" s="845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0.5" x14ac:dyDescent="0.25">
      <c r="A19" s="667" t="s">
        <v>41</v>
      </c>
      <c r="B19" s="668">
        <f>SUM(C19:E19)</f>
        <v>0</v>
      </c>
      <c r="C19" s="669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0.5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0.5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0.5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0.5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0.5" x14ac:dyDescent="0.25">
      <c r="A24" s="565" t="s">
        <v>4</v>
      </c>
      <c r="B24" s="566">
        <f>SUM(B19:B23)</f>
        <v>0</v>
      </c>
      <c r="C24" s="567">
        <f>SUM(C19:C23)</f>
        <v>0</v>
      </c>
      <c r="D24" s="568">
        <f t="shared" ref="D24:E24" si="9">SUM(D19:D23)</f>
        <v>0</v>
      </c>
      <c r="E24" s="846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1.25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15" customHeight="1" x14ac:dyDescent="0.25">
      <c r="A26" s="1698" t="s">
        <v>47</v>
      </c>
      <c r="B26" s="1698" t="s">
        <v>4</v>
      </c>
      <c r="C26" s="1693" t="s">
        <v>5</v>
      </c>
      <c r="D26" s="1694"/>
      <c r="E26" s="1694"/>
      <c r="F26" s="1694"/>
      <c r="G26" s="1694"/>
      <c r="H26" s="1694"/>
      <c r="I26" s="1694"/>
      <c r="J26" s="1694"/>
      <c r="K26" s="1694"/>
      <c r="L26" s="1694"/>
      <c r="M26" s="1694"/>
      <c r="N26" s="1694"/>
      <c r="O26" s="1694"/>
      <c r="P26" s="1694"/>
      <c r="Q26" s="1694"/>
      <c r="R26" s="1694"/>
      <c r="S26" s="1695"/>
      <c r="T26" s="1704" t="s">
        <v>48</v>
      </c>
      <c r="U26" s="1705"/>
      <c r="V26" s="1576" t="s">
        <v>9</v>
      </c>
      <c r="W26" s="1567" t="s">
        <v>10</v>
      </c>
      <c r="X26" s="1540" t="s">
        <v>49</v>
      </c>
      <c r="Y26" s="1541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1" x14ac:dyDescent="0.25">
      <c r="A27" s="1223"/>
      <c r="B27" s="1223"/>
      <c r="C27" s="532" t="s">
        <v>12</v>
      </c>
      <c r="D27" s="548" t="s">
        <v>13</v>
      </c>
      <c r="E27" s="822" t="s">
        <v>14</v>
      </c>
      <c r="F27" s="548" t="s">
        <v>15</v>
      </c>
      <c r="G27" s="549" t="s">
        <v>16</v>
      </c>
      <c r="H27" s="549" t="s">
        <v>17</v>
      </c>
      <c r="I27" s="549" t="s">
        <v>18</v>
      </c>
      <c r="J27" s="549" t="s">
        <v>19</v>
      </c>
      <c r="K27" s="549" t="s">
        <v>20</v>
      </c>
      <c r="L27" s="549" t="s">
        <v>21</v>
      </c>
      <c r="M27" s="549" t="s">
        <v>22</v>
      </c>
      <c r="N27" s="549" t="s">
        <v>23</v>
      </c>
      <c r="O27" s="549" t="s">
        <v>24</v>
      </c>
      <c r="P27" s="549" t="s">
        <v>25</v>
      </c>
      <c r="Q27" s="549" t="s">
        <v>26</v>
      </c>
      <c r="R27" s="549" t="s">
        <v>27</v>
      </c>
      <c r="S27" s="550" t="s">
        <v>28</v>
      </c>
      <c r="T27" s="569" t="s">
        <v>29</v>
      </c>
      <c r="U27" s="823" t="s">
        <v>30</v>
      </c>
      <c r="V27" s="1145"/>
      <c r="W27" s="1125"/>
      <c r="X27" s="570" t="s">
        <v>50</v>
      </c>
      <c r="Y27" s="847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672" t="s">
        <v>52</v>
      </c>
      <c r="B28" s="673">
        <f>SUM(C28:S28)</f>
        <v>0</v>
      </c>
      <c r="C28" s="674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674"/>
      <c r="U28" s="661"/>
      <c r="V28" s="553"/>
      <c r="W28" s="660"/>
      <c r="X28" s="674"/>
      <c r="Y28" s="553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1.25" customHeight="1" x14ac:dyDescent="0.25">
      <c r="A30" s="1335" t="s">
        <v>54</v>
      </c>
      <c r="B30" s="1335"/>
      <c r="C30" s="1335"/>
      <c r="D30" s="1335"/>
      <c r="E30" s="1335"/>
      <c r="F30" s="1335"/>
      <c r="G30" s="1335"/>
      <c r="H30" s="1335"/>
      <c r="I30" s="1335"/>
      <c r="J30" s="1335"/>
      <c r="K30" s="1335"/>
      <c r="L30" s="1335"/>
    </row>
    <row r="31" spans="1:91" s="4" customFormat="1" ht="11.25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0.5" customHeight="1" x14ac:dyDescent="0.25">
      <c r="A32" s="1574" t="s">
        <v>56</v>
      </c>
      <c r="B32" s="1698" t="s">
        <v>4</v>
      </c>
      <c r="C32" s="1699" t="s">
        <v>57</v>
      </c>
      <c r="D32" s="1700"/>
      <c r="E32" s="1700"/>
      <c r="F32" s="1700"/>
      <c r="G32" s="1700"/>
      <c r="H32" s="1700"/>
      <c r="I32" s="1700"/>
      <c r="J32" s="1700"/>
      <c r="K32" s="1700"/>
      <c r="L32" s="1700"/>
      <c r="M32" s="1700"/>
      <c r="N32" s="1700"/>
      <c r="O32" s="1700"/>
      <c r="P32" s="1700"/>
      <c r="Q32" s="1700"/>
      <c r="R32" s="1700"/>
      <c r="S32" s="1700"/>
      <c r="T32" s="1700"/>
      <c r="U32" s="1701"/>
      <c r="V32" s="1702" t="s">
        <v>58</v>
      </c>
      <c r="W32" s="1703"/>
      <c r="X32" s="1574" t="s">
        <v>59</v>
      </c>
      <c r="Y32" s="1573"/>
      <c r="Z32" s="1540" t="s">
        <v>60</v>
      </c>
      <c r="AA32" s="1571"/>
      <c r="AB32" s="1571"/>
      <c r="AC32" s="1571"/>
      <c r="AD32" s="1571"/>
      <c r="AE32" s="1571"/>
      <c r="AF32" s="1571"/>
      <c r="AG32" s="1571"/>
      <c r="AH32" s="1571"/>
      <c r="AI32" s="1541"/>
      <c r="AJ32" s="1697" t="s">
        <v>61</v>
      </c>
      <c r="AK32" s="1151"/>
      <c r="AL32" s="1573"/>
      <c r="AM32" s="1567" t="s">
        <v>62</v>
      </c>
      <c r="AN32" s="1573" t="s">
        <v>63</v>
      </c>
      <c r="AO32" s="1567" t="s">
        <v>9</v>
      </c>
      <c r="AP32" s="1573" t="s">
        <v>10</v>
      </c>
      <c r="AQ32" s="1573" t="s">
        <v>64</v>
      </c>
      <c r="AR32" s="1253" t="s">
        <v>7</v>
      </c>
      <c r="AS32" s="1253" t="s">
        <v>8</v>
      </c>
    </row>
    <row r="33" spans="1:95" s="5" customFormat="1" ht="10.5" x14ac:dyDescent="0.25">
      <c r="A33" s="1220"/>
      <c r="B33" s="1222"/>
      <c r="C33" s="1693" t="s">
        <v>5</v>
      </c>
      <c r="D33" s="1694"/>
      <c r="E33" s="1694"/>
      <c r="F33" s="1694"/>
      <c r="G33" s="1694"/>
      <c r="H33" s="1694"/>
      <c r="I33" s="1694"/>
      <c r="J33" s="1694"/>
      <c r="K33" s="1694"/>
      <c r="L33" s="1694"/>
      <c r="M33" s="1694"/>
      <c r="N33" s="1694"/>
      <c r="O33" s="1694"/>
      <c r="P33" s="1694"/>
      <c r="Q33" s="1694"/>
      <c r="R33" s="1694"/>
      <c r="S33" s="1695"/>
      <c r="T33" s="1696" t="s">
        <v>48</v>
      </c>
      <c r="U33" s="1436"/>
      <c r="V33" s="1229"/>
      <c r="W33" s="1230"/>
      <c r="X33" s="1139"/>
      <c r="Y33" s="1135"/>
      <c r="Z33" s="1535" t="s">
        <v>65</v>
      </c>
      <c r="AA33" s="1536"/>
      <c r="AB33" s="1536"/>
      <c r="AC33" s="1536"/>
      <c r="AD33" s="1537"/>
      <c r="AE33" s="1535" t="s">
        <v>66</v>
      </c>
      <c r="AF33" s="1536"/>
      <c r="AG33" s="1536"/>
      <c r="AH33" s="1536"/>
      <c r="AI33" s="1537"/>
      <c r="AJ33" s="1214"/>
      <c r="AK33" s="1215"/>
      <c r="AL33" s="1134"/>
      <c r="AM33" s="1217"/>
      <c r="AN33" s="1134"/>
      <c r="AO33" s="1217"/>
      <c r="AP33" s="1134"/>
      <c r="AQ33" s="1134"/>
      <c r="AR33" s="1253"/>
      <c r="AS33" s="1253"/>
    </row>
    <row r="34" spans="1:95" s="5" customFormat="1" ht="31.5" x14ac:dyDescent="0.25">
      <c r="A34" s="1139"/>
      <c r="B34" s="1223"/>
      <c r="C34" s="532" t="s">
        <v>12</v>
      </c>
      <c r="D34" s="548" t="s">
        <v>13</v>
      </c>
      <c r="E34" s="822" t="s">
        <v>14</v>
      </c>
      <c r="F34" s="548" t="s">
        <v>15</v>
      </c>
      <c r="G34" s="549" t="s">
        <v>16</v>
      </c>
      <c r="H34" s="549" t="s">
        <v>17</v>
      </c>
      <c r="I34" s="549" t="s">
        <v>18</v>
      </c>
      <c r="J34" s="549" t="s">
        <v>19</v>
      </c>
      <c r="K34" s="549" t="s">
        <v>20</v>
      </c>
      <c r="L34" s="549" t="s">
        <v>21</v>
      </c>
      <c r="M34" s="549" t="s">
        <v>22</v>
      </c>
      <c r="N34" s="549" t="s">
        <v>23</v>
      </c>
      <c r="O34" s="549" t="s">
        <v>24</v>
      </c>
      <c r="P34" s="549" t="s">
        <v>25</v>
      </c>
      <c r="Q34" s="549" t="s">
        <v>26</v>
      </c>
      <c r="R34" s="549" t="s">
        <v>27</v>
      </c>
      <c r="S34" s="550" t="s">
        <v>28</v>
      </c>
      <c r="T34" s="569" t="s">
        <v>29</v>
      </c>
      <c r="U34" s="848" t="s">
        <v>30</v>
      </c>
      <c r="V34" s="532" t="s">
        <v>67</v>
      </c>
      <c r="W34" s="824" t="s">
        <v>68</v>
      </c>
      <c r="X34" s="532" t="s">
        <v>69</v>
      </c>
      <c r="Y34" s="534" t="s">
        <v>70</v>
      </c>
      <c r="Z34" s="849" t="s">
        <v>4</v>
      </c>
      <c r="AA34" s="571" t="s">
        <v>71</v>
      </c>
      <c r="AB34" s="548" t="s">
        <v>72</v>
      </c>
      <c r="AC34" s="548" t="s">
        <v>73</v>
      </c>
      <c r="AD34" s="824" t="s">
        <v>74</v>
      </c>
      <c r="AE34" s="91" t="s">
        <v>75</v>
      </c>
      <c r="AF34" s="571" t="s">
        <v>71</v>
      </c>
      <c r="AG34" s="548" t="s">
        <v>72</v>
      </c>
      <c r="AH34" s="548" t="s">
        <v>73</v>
      </c>
      <c r="AI34" s="824" t="s">
        <v>74</v>
      </c>
      <c r="AJ34" s="676" t="s">
        <v>76</v>
      </c>
      <c r="AK34" s="542" t="s">
        <v>77</v>
      </c>
      <c r="AL34" s="542" t="s">
        <v>78</v>
      </c>
      <c r="AM34" s="1125"/>
      <c r="AN34" s="1135"/>
      <c r="AO34" s="1125"/>
      <c r="AP34" s="1135"/>
      <c r="AQ34" s="1135"/>
      <c r="AR34" s="1253"/>
      <c r="AS34" s="1253"/>
    </row>
    <row r="35" spans="1:95" s="5" customFormat="1" ht="10.5" x14ac:dyDescent="0.25">
      <c r="A35" s="94" t="s">
        <v>79</v>
      </c>
      <c r="B35" s="14">
        <f>SUM(C35:S35)</f>
        <v>0</v>
      </c>
      <c r="C35" s="674"/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674"/>
      <c r="U35" s="18"/>
      <c r="V35" s="674"/>
      <c r="W35" s="18"/>
      <c r="X35" s="674"/>
      <c r="Y35" s="18"/>
      <c r="Z35" s="97">
        <f t="shared" ref="Z35:Z65" si="10">SUM(AA35+AB35+AC35+AD35)</f>
        <v>0</v>
      </c>
      <c r="AA35" s="674"/>
      <c r="AB35" s="17"/>
      <c r="AC35" s="17"/>
      <c r="AD35" s="18"/>
      <c r="AE35" s="97">
        <f t="shared" ref="AE35:AE65" si="11">SUM(AF35+AG35+AH35+AI35)</f>
        <v>0</v>
      </c>
      <c r="AF35" s="674"/>
      <c r="AG35" s="17"/>
      <c r="AH35" s="17"/>
      <c r="AI35" s="98"/>
      <c r="AJ35" s="28"/>
      <c r="AK35" s="28"/>
      <c r="AL35" s="28"/>
      <c r="AM35" s="28"/>
      <c r="AN35" s="28"/>
      <c r="AO35" s="28"/>
      <c r="AP35" s="28"/>
      <c r="AQ35" s="28"/>
      <c r="AR35" s="20"/>
      <c r="AS35" s="20"/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0.5" x14ac:dyDescent="0.25">
      <c r="A36" s="97" t="s">
        <v>80</v>
      </c>
      <c r="B36" s="14">
        <f>SUM(C36:S36)</f>
        <v>37</v>
      </c>
      <c r="C36" s="15"/>
      <c r="D36" s="16"/>
      <c r="E36" s="16"/>
      <c r="F36" s="16"/>
      <c r="G36" s="16"/>
      <c r="H36" s="16"/>
      <c r="I36" s="16"/>
      <c r="J36" s="16"/>
      <c r="K36" s="16">
        <v>1</v>
      </c>
      <c r="L36" s="16"/>
      <c r="M36" s="16">
        <v>1</v>
      </c>
      <c r="N36" s="16">
        <v>2</v>
      </c>
      <c r="O36" s="16">
        <v>3</v>
      </c>
      <c r="P36" s="16">
        <v>3</v>
      </c>
      <c r="Q36" s="16">
        <v>8</v>
      </c>
      <c r="R36" s="16">
        <v>9</v>
      </c>
      <c r="S36" s="25">
        <v>10</v>
      </c>
      <c r="T36" s="99">
        <v>24</v>
      </c>
      <c r="U36" s="100">
        <v>13</v>
      </c>
      <c r="V36" s="99"/>
      <c r="W36" s="100"/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/>
      <c r="AK36" s="28"/>
      <c r="AL36" s="28">
        <v>37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0.5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0.5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0.5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0.5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2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0.5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0.5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0.5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0.5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0.5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0.5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0.5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0.5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0.5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0.5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2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0.5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0.5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0.5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0.5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0.5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0.5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0.5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2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0.5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0.5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0.5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0.5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0.5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0.5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0.5" x14ac:dyDescent="0.15">
      <c r="A67" s="105" t="s">
        <v>111</v>
      </c>
      <c r="B67" s="14">
        <f t="shared" si="25"/>
        <v>0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25"/>
      <c r="T67" s="99"/>
      <c r="U67" s="100"/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0.5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0.5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0.5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0.5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0.5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0.5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0.5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0.5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0.5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0.5" x14ac:dyDescent="0.25">
      <c r="A77" s="94" t="s">
        <v>121</v>
      </c>
      <c r="B77" s="14">
        <f t="shared" si="25"/>
        <v>0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5"/>
      <c r="T77" s="15"/>
      <c r="U77" s="25"/>
      <c r="V77" s="15"/>
      <c r="W77" s="25"/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0.5" x14ac:dyDescent="0.15">
      <c r="A78" s="113" t="s">
        <v>122</v>
      </c>
      <c r="B78" s="14">
        <f t="shared" si="25"/>
        <v>1</v>
      </c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>
        <v>1</v>
      </c>
      <c r="O78" s="16"/>
      <c r="P78" s="16"/>
      <c r="Q78" s="16"/>
      <c r="R78" s="16"/>
      <c r="S78" s="25"/>
      <c r="T78" s="15"/>
      <c r="U78" s="25">
        <v>1</v>
      </c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/>
      <c r="AK78" s="28"/>
      <c r="AL78" s="28">
        <v>1</v>
      </c>
      <c r="AM78" s="28">
        <v>1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0.5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0.5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0.5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0.5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0.5" x14ac:dyDescent="0.15">
      <c r="A83" s="105" t="s">
        <v>127</v>
      </c>
      <c r="B83" s="14">
        <f t="shared" si="25"/>
        <v>0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5"/>
      <c r="T83" s="15"/>
      <c r="U83" s="25"/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0.5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0.5" x14ac:dyDescent="0.15">
      <c r="A85" s="105" t="s">
        <v>129</v>
      </c>
      <c r="B85" s="14">
        <f t="shared" si="25"/>
        <v>20</v>
      </c>
      <c r="C85" s="15"/>
      <c r="D85" s="16"/>
      <c r="E85" s="16"/>
      <c r="F85" s="16"/>
      <c r="G85" s="16"/>
      <c r="H85" s="16"/>
      <c r="I85" s="16">
        <v>3</v>
      </c>
      <c r="J85" s="16">
        <v>2</v>
      </c>
      <c r="K85" s="16"/>
      <c r="L85" s="16"/>
      <c r="M85" s="16">
        <v>3</v>
      </c>
      <c r="N85" s="16"/>
      <c r="O85" s="16">
        <v>1</v>
      </c>
      <c r="P85" s="16">
        <v>2</v>
      </c>
      <c r="Q85" s="16">
        <v>2</v>
      </c>
      <c r="R85" s="16">
        <v>2</v>
      </c>
      <c r="S85" s="25">
        <v>5</v>
      </c>
      <c r="T85" s="15">
        <v>14</v>
      </c>
      <c r="U85" s="25">
        <v>6</v>
      </c>
      <c r="V85" s="15"/>
      <c r="W85" s="25"/>
      <c r="X85" s="15"/>
      <c r="Y85" s="25"/>
      <c r="Z85" s="97">
        <f t="shared" si="26"/>
        <v>0</v>
      </c>
      <c r="AA85" s="15"/>
      <c r="AB85" s="16"/>
      <c r="AC85" s="16"/>
      <c r="AD85" s="25"/>
      <c r="AE85" s="97">
        <f t="shared" si="27"/>
        <v>0</v>
      </c>
      <c r="AF85" s="15"/>
      <c r="AG85" s="16"/>
      <c r="AH85" s="16"/>
      <c r="AI85" s="112"/>
      <c r="AJ85" s="28"/>
      <c r="AK85" s="28"/>
      <c r="AL85" s="28">
        <v>20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0.5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0.5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0.5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0.5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0.5" x14ac:dyDescent="0.25">
      <c r="A90" s="850" t="s">
        <v>4</v>
      </c>
      <c r="B90" s="572">
        <f t="shared" si="25"/>
        <v>58</v>
      </c>
      <c r="C90" s="573">
        <f t="shared" ref="C90:AS90" si="29">SUM(C35:C89)</f>
        <v>0</v>
      </c>
      <c r="D90" s="574">
        <f t="shared" si="29"/>
        <v>0</v>
      </c>
      <c r="E90" s="574">
        <f t="shared" si="29"/>
        <v>0</v>
      </c>
      <c r="F90" s="574">
        <f t="shared" si="29"/>
        <v>0</v>
      </c>
      <c r="G90" s="574">
        <f t="shared" si="29"/>
        <v>0</v>
      </c>
      <c r="H90" s="851">
        <f t="shared" si="29"/>
        <v>0</v>
      </c>
      <c r="I90" s="574">
        <f t="shared" si="29"/>
        <v>3</v>
      </c>
      <c r="J90" s="574">
        <f t="shared" si="29"/>
        <v>2</v>
      </c>
      <c r="K90" s="574">
        <f t="shared" si="29"/>
        <v>1</v>
      </c>
      <c r="L90" s="574">
        <f t="shared" si="29"/>
        <v>0</v>
      </c>
      <c r="M90" s="574">
        <f t="shared" si="29"/>
        <v>4</v>
      </c>
      <c r="N90" s="574">
        <f t="shared" si="29"/>
        <v>3</v>
      </c>
      <c r="O90" s="574">
        <f t="shared" si="29"/>
        <v>4</v>
      </c>
      <c r="P90" s="574">
        <f t="shared" si="29"/>
        <v>5</v>
      </c>
      <c r="Q90" s="574">
        <f t="shared" si="29"/>
        <v>10</v>
      </c>
      <c r="R90" s="574">
        <f t="shared" si="29"/>
        <v>11</v>
      </c>
      <c r="S90" s="852">
        <f t="shared" si="29"/>
        <v>15</v>
      </c>
      <c r="T90" s="573">
        <f t="shared" si="29"/>
        <v>38</v>
      </c>
      <c r="U90" s="852">
        <f t="shared" si="29"/>
        <v>20</v>
      </c>
      <c r="V90" s="573">
        <f t="shared" si="29"/>
        <v>0</v>
      </c>
      <c r="W90" s="852">
        <f t="shared" si="29"/>
        <v>0</v>
      </c>
      <c r="X90" s="573">
        <f t="shared" si="29"/>
        <v>0</v>
      </c>
      <c r="Y90" s="852">
        <f t="shared" si="29"/>
        <v>0</v>
      </c>
      <c r="Z90" s="572">
        <f t="shared" si="29"/>
        <v>0</v>
      </c>
      <c r="AA90" s="573">
        <f t="shared" si="29"/>
        <v>0</v>
      </c>
      <c r="AB90" s="574">
        <f t="shared" si="29"/>
        <v>0</v>
      </c>
      <c r="AC90" s="574">
        <f t="shared" si="29"/>
        <v>0</v>
      </c>
      <c r="AD90" s="851">
        <f t="shared" si="29"/>
        <v>0</v>
      </c>
      <c r="AE90" s="572">
        <f t="shared" si="29"/>
        <v>0</v>
      </c>
      <c r="AF90" s="573">
        <f t="shared" si="29"/>
        <v>0</v>
      </c>
      <c r="AG90" s="574">
        <f t="shared" si="29"/>
        <v>0</v>
      </c>
      <c r="AH90" s="574">
        <f t="shared" si="29"/>
        <v>0</v>
      </c>
      <c r="AI90" s="853">
        <f t="shared" si="29"/>
        <v>0</v>
      </c>
      <c r="AJ90" s="852">
        <f t="shared" si="29"/>
        <v>0</v>
      </c>
      <c r="AK90" s="852">
        <f t="shared" si="29"/>
        <v>0</v>
      </c>
      <c r="AL90" s="852">
        <f t="shared" si="29"/>
        <v>58</v>
      </c>
      <c r="AM90" s="852">
        <f t="shared" si="29"/>
        <v>1</v>
      </c>
      <c r="AN90" s="852">
        <f t="shared" si="29"/>
        <v>0</v>
      </c>
      <c r="AO90" s="852">
        <f t="shared" si="29"/>
        <v>0</v>
      </c>
      <c r="AP90" s="852">
        <f t="shared" si="29"/>
        <v>0</v>
      </c>
      <c r="AQ90" s="852">
        <f t="shared" si="29"/>
        <v>0</v>
      </c>
      <c r="AR90" s="852">
        <f t="shared" si="29"/>
        <v>0</v>
      </c>
      <c r="AS90" s="852">
        <f t="shared" si="29"/>
        <v>0</v>
      </c>
    </row>
    <row r="91" spans="1:95" s="4" customFormat="1" ht="11.25" customHeight="1" x14ac:dyDescent="0.25">
      <c r="A91" s="1689" t="s">
        <v>134</v>
      </c>
      <c r="B91" s="1689"/>
      <c r="C91" s="1689"/>
      <c r="D91" s="1689"/>
      <c r="E91" s="1689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0.5" customHeight="1" x14ac:dyDescent="0.25">
      <c r="A92" s="1663" t="s">
        <v>3</v>
      </c>
      <c r="B92" s="1664"/>
      <c r="C92" s="1663" t="s">
        <v>36</v>
      </c>
      <c r="D92" s="1690"/>
      <c r="E92" s="1664"/>
      <c r="F92" s="1633" t="s">
        <v>135</v>
      </c>
      <c r="G92" s="1634"/>
      <c r="H92" s="1634"/>
      <c r="I92" s="1634"/>
      <c r="J92" s="1634"/>
      <c r="K92" s="1634"/>
      <c r="L92" s="1634"/>
      <c r="M92" s="1634"/>
      <c r="N92" s="1634"/>
      <c r="O92" s="1634"/>
      <c r="P92" s="1634"/>
      <c r="Q92" s="1634"/>
      <c r="R92" s="1634"/>
      <c r="S92" s="1634"/>
      <c r="T92" s="1634"/>
      <c r="U92" s="1634"/>
      <c r="V92" s="1634"/>
      <c r="W92" s="1634"/>
      <c r="X92" s="1634"/>
      <c r="Y92" s="1634"/>
      <c r="Z92" s="1634"/>
      <c r="AA92" s="1634"/>
      <c r="AB92" s="1634"/>
      <c r="AC92" s="1634"/>
      <c r="AD92" s="1634"/>
      <c r="AE92" s="1634"/>
      <c r="AF92" s="1634"/>
      <c r="AG92" s="1634"/>
      <c r="AH92" s="1634"/>
      <c r="AI92" s="1634"/>
      <c r="AJ92" s="1634"/>
      <c r="AK92" s="1634"/>
      <c r="AL92" s="1634"/>
      <c r="AM92" s="1682"/>
      <c r="AN92" s="1691" t="s">
        <v>136</v>
      </c>
      <c r="AO92" s="1692"/>
      <c r="AP92" s="1681" t="s">
        <v>137</v>
      </c>
      <c r="AQ92" s="1688" t="s">
        <v>138</v>
      </c>
      <c r="AR92" s="1683" t="s">
        <v>9</v>
      </c>
      <c r="AS92" s="1683" t="s">
        <v>10</v>
      </c>
      <c r="AT92" s="1683" t="s">
        <v>139</v>
      </c>
      <c r="AU92" s="1680" t="s">
        <v>140</v>
      </c>
    </row>
    <row r="93" spans="1:95" s="5" customFormat="1" ht="10.5" x14ac:dyDescent="0.25">
      <c r="A93" s="1192"/>
      <c r="B93" s="1193"/>
      <c r="C93" s="1122"/>
      <c r="D93" s="1195"/>
      <c r="E93" s="1123"/>
      <c r="F93" s="1638" t="s">
        <v>12</v>
      </c>
      <c r="G93" s="1639"/>
      <c r="H93" s="1638" t="s">
        <v>13</v>
      </c>
      <c r="I93" s="1639"/>
      <c r="J93" s="1638" t="s">
        <v>141</v>
      </c>
      <c r="K93" s="1639"/>
      <c r="L93" s="1638" t="s">
        <v>15</v>
      </c>
      <c r="M93" s="1639"/>
      <c r="N93" s="1638" t="s">
        <v>16</v>
      </c>
      <c r="O93" s="1639"/>
      <c r="P93" s="1633" t="s">
        <v>17</v>
      </c>
      <c r="Q93" s="1635"/>
      <c r="R93" s="1633" t="s">
        <v>18</v>
      </c>
      <c r="S93" s="1635"/>
      <c r="T93" s="1633" t="s">
        <v>19</v>
      </c>
      <c r="U93" s="1635"/>
      <c r="V93" s="1633" t="s">
        <v>20</v>
      </c>
      <c r="W93" s="1635"/>
      <c r="X93" s="1633" t="s">
        <v>21</v>
      </c>
      <c r="Y93" s="1635"/>
      <c r="Z93" s="1633" t="s">
        <v>22</v>
      </c>
      <c r="AA93" s="1635"/>
      <c r="AB93" s="1633" t="s">
        <v>23</v>
      </c>
      <c r="AC93" s="1635"/>
      <c r="AD93" s="1633" t="s">
        <v>24</v>
      </c>
      <c r="AE93" s="1635"/>
      <c r="AF93" s="1633" t="s">
        <v>25</v>
      </c>
      <c r="AG93" s="1635"/>
      <c r="AH93" s="1633" t="s">
        <v>26</v>
      </c>
      <c r="AI93" s="1635"/>
      <c r="AJ93" s="1633" t="s">
        <v>27</v>
      </c>
      <c r="AK93" s="1635"/>
      <c r="AL93" s="1633" t="s">
        <v>28</v>
      </c>
      <c r="AM93" s="1682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42" x14ac:dyDescent="0.25">
      <c r="A94" s="1122"/>
      <c r="B94" s="1123"/>
      <c r="C94" s="571" t="s">
        <v>142</v>
      </c>
      <c r="D94" s="854" t="s">
        <v>29</v>
      </c>
      <c r="E94" s="855" t="s">
        <v>30</v>
      </c>
      <c r="F94" s="856" t="s">
        <v>29</v>
      </c>
      <c r="G94" s="857" t="s">
        <v>30</v>
      </c>
      <c r="H94" s="856" t="s">
        <v>29</v>
      </c>
      <c r="I94" s="857" t="s">
        <v>30</v>
      </c>
      <c r="J94" s="856" t="s">
        <v>29</v>
      </c>
      <c r="K94" s="857" t="s">
        <v>30</v>
      </c>
      <c r="L94" s="856" t="s">
        <v>29</v>
      </c>
      <c r="M94" s="857" t="s">
        <v>30</v>
      </c>
      <c r="N94" s="856" t="s">
        <v>29</v>
      </c>
      <c r="O94" s="857" t="s">
        <v>30</v>
      </c>
      <c r="P94" s="856" t="s">
        <v>29</v>
      </c>
      <c r="Q94" s="857" t="s">
        <v>30</v>
      </c>
      <c r="R94" s="856" t="s">
        <v>29</v>
      </c>
      <c r="S94" s="857" t="s">
        <v>30</v>
      </c>
      <c r="T94" s="856" t="s">
        <v>29</v>
      </c>
      <c r="U94" s="857" t="s">
        <v>30</v>
      </c>
      <c r="V94" s="856" t="s">
        <v>29</v>
      </c>
      <c r="W94" s="857" t="s">
        <v>30</v>
      </c>
      <c r="X94" s="856" t="s">
        <v>29</v>
      </c>
      <c r="Y94" s="857" t="s">
        <v>30</v>
      </c>
      <c r="Z94" s="856" t="s">
        <v>29</v>
      </c>
      <c r="AA94" s="857" t="s">
        <v>30</v>
      </c>
      <c r="AB94" s="856" t="s">
        <v>29</v>
      </c>
      <c r="AC94" s="857" t="s">
        <v>30</v>
      </c>
      <c r="AD94" s="856" t="s">
        <v>29</v>
      </c>
      <c r="AE94" s="857" t="s">
        <v>30</v>
      </c>
      <c r="AF94" s="856" t="s">
        <v>29</v>
      </c>
      <c r="AG94" s="857" t="s">
        <v>30</v>
      </c>
      <c r="AH94" s="856" t="s">
        <v>29</v>
      </c>
      <c r="AI94" s="857" t="s">
        <v>30</v>
      </c>
      <c r="AJ94" s="856" t="s">
        <v>29</v>
      </c>
      <c r="AK94" s="857" t="s">
        <v>30</v>
      </c>
      <c r="AL94" s="856" t="s">
        <v>29</v>
      </c>
      <c r="AM94" s="858" t="s">
        <v>30</v>
      </c>
      <c r="AN94" s="682" t="s">
        <v>143</v>
      </c>
      <c r="AO94" s="859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0.5" x14ac:dyDescent="0.25">
      <c r="A95" s="860" t="s">
        <v>32</v>
      </c>
      <c r="B95" s="861"/>
      <c r="C95" s="578">
        <f>SUM(D95+E95)</f>
        <v>105</v>
      </c>
      <c r="D95" s="862">
        <f>SUM(F95+H95+J95+L95+N95+P95+R95+T95+V95+X95+Z95+AB95+AD95+AF95+AH95+AJ95+AL95)</f>
        <v>53</v>
      </c>
      <c r="E95" s="863">
        <f>SUM(G95+I95+K95+M95+O95+Q95+S95+U95+W95+Y95+AA95+AC95+AE95+AG95+AI95+AK95+AM95)</f>
        <v>52</v>
      </c>
      <c r="F95" s="864"/>
      <c r="G95" s="865"/>
      <c r="H95" s="864"/>
      <c r="I95" s="865">
        <v>2</v>
      </c>
      <c r="J95" s="864">
        <v>3</v>
      </c>
      <c r="K95" s="865"/>
      <c r="L95" s="864">
        <v>4</v>
      </c>
      <c r="M95" s="865">
        <v>2</v>
      </c>
      <c r="N95" s="864">
        <v>3</v>
      </c>
      <c r="O95" s="865"/>
      <c r="P95" s="864">
        <v>3</v>
      </c>
      <c r="Q95" s="865">
        <v>1</v>
      </c>
      <c r="R95" s="864">
        <v>6</v>
      </c>
      <c r="S95" s="865">
        <v>3</v>
      </c>
      <c r="T95" s="864">
        <v>2</v>
      </c>
      <c r="U95" s="865">
        <v>1</v>
      </c>
      <c r="V95" s="864"/>
      <c r="W95" s="865">
        <v>3</v>
      </c>
      <c r="X95" s="864">
        <v>3</v>
      </c>
      <c r="Y95" s="865"/>
      <c r="Z95" s="864">
        <v>2</v>
      </c>
      <c r="AA95" s="865">
        <v>5</v>
      </c>
      <c r="AB95" s="864">
        <v>4</v>
      </c>
      <c r="AC95" s="865">
        <v>3</v>
      </c>
      <c r="AD95" s="864">
        <v>5</v>
      </c>
      <c r="AE95" s="865">
        <v>8</v>
      </c>
      <c r="AF95" s="864">
        <v>7</v>
      </c>
      <c r="AG95" s="865">
        <v>7</v>
      </c>
      <c r="AH95" s="864">
        <v>4</v>
      </c>
      <c r="AI95" s="865">
        <v>8</v>
      </c>
      <c r="AJ95" s="864">
        <v>5</v>
      </c>
      <c r="AK95" s="865">
        <v>5</v>
      </c>
      <c r="AL95" s="864">
        <v>2</v>
      </c>
      <c r="AM95" s="866">
        <v>4</v>
      </c>
      <c r="AN95" s="688"/>
      <c r="AO95" s="579">
        <v>91</v>
      </c>
      <c r="AP95" s="688">
        <v>105</v>
      </c>
      <c r="AQ95" s="867">
        <v>79</v>
      </c>
      <c r="AR95" s="580">
        <v>0</v>
      </c>
      <c r="AS95" s="580">
        <v>0</v>
      </c>
      <c r="AT95" s="580">
        <v>14</v>
      </c>
      <c r="AU95" s="868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0.5" x14ac:dyDescent="0.25">
      <c r="A96" s="869" t="s">
        <v>33</v>
      </c>
      <c r="B96" s="691" t="s">
        <v>145</v>
      </c>
      <c r="C96" s="139">
        <f>SUM(D96:E96)</f>
        <v>0</v>
      </c>
      <c r="D96" s="692"/>
      <c r="E96" s="863">
        <f>SUM(K96+M96+O96+Q96+S96+U96+W96+Y96+AA96+AC96+AE96+AG96+AI96+AK96+AM96)</f>
        <v>0</v>
      </c>
      <c r="F96" s="693"/>
      <c r="G96" s="581"/>
      <c r="H96" s="693"/>
      <c r="I96" s="581"/>
      <c r="J96" s="693"/>
      <c r="K96" s="553"/>
      <c r="L96" s="693"/>
      <c r="M96" s="553"/>
      <c r="N96" s="693"/>
      <c r="O96" s="553"/>
      <c r="P96" s="693"/>
      <c r="Q96" s="553"/>
      <c r="R96" s="693"/>
      <c r="S96" s="553"/>
      <c r="T96" s="693"/>
      <c r="U96" s="553"/>
      <c r="V96" s="693"/>
      <c r="W96" s="553"/>
      <c r="X96" s="693"/>
      <c r="Y96" s="553"/>
      <c r="Z96" s="693"/>
      <c r="AA96" s="553"/>
      <c r="AB96" s="693"/>
      <c r="AC96" s="18"/>
      <c r="AD96" s="693"/>
      <c r="AE96" s="553"/>
      <c r="AF96" s="693"/>
      <c r="AG96" s="553"/>
      <c r="AH96" s="693"/>
      <c r="AI96" s="553"/>
      <c r="AJ96" s="693"/>
      <c r="AK96" s="553"/>
      <c r="AL96" s="693"/>
      <c r="AM96" s="98"/>
      <c r="AN96" s="142"/>
      <c r="AO96" s="102"/>
      <c r="AP96" s="142"/>
      <c r="AQ96" s="143"/>
      <c r="AR96" s="101"/>
      <c r="AS96" s="101"/>
      <c r="AT96" s="101"/>
      <c r="AU96" s="20"/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0.5" x14ac:dyDescent="0.25">
      <c r="A97" s="144"/>
      <c r="B97" s="111" t="s">
        <v>146</v>
      </c>
      <c r="C97" s="145">
        <f t="shared" ref="C97:C103" si="42">SUM(D97+E97)</f>
        <v>3</v>
      </c>
      <c r="D97" s="146">
        <f>SUM(F97+H97+J97+L97+N97+P97+R97+T97+V97+X97+Z97+AB97+AD97+AF97+AH97+AJ97+AL97)</f>
        <v>2</v>
      </c>
      <c r="E97" s="147">
        <f>SUM(G97+I97+K97+M97+O97+Q97+S97+U97+W97+Y97+AA97+AC97+AE97+AG97+AI97+AK97+AM97)</f>
        <v>1</v>
      </c>
      <c r="F97" s="15"/>
      <c r="G97" s="28"/>
      <c r="H97" s="15"/>
      <c r="I97" s="28"/>
      <c r="J97" s="15"/>
      <c r="K97" s="28"/>
      <c r="L97" s="15"/>
      <c r="M97" s="28"/>
      <c r="N97" s="15"/>
      <c r="O97" s="28"/>
      <c r="P97" s="15">
        <v>1</v>
      </c>
      <c r="Q97" s="25"/>
      <c r="R97" s="15"/>
      <c r="S97" s="25"/>
      <c r="T97" s="15"/>
      <c r="U97" s="25"/>
      <c r="V97" s="15">
        <v>1</v>
      </c>
      <c r="W97" s="25">
        <v>1</v>
      </c>
      <c r="X97" s="15"/>
      <c r="Y97" s="25"/>
      <c r="Z97" s="15"/>
      <c r="AA97" s="25"/>
      <c r="AB97" s="15"/>
      <c r="AC97" s="25"/>
      <c r="AD97" s="15"/>
      <c r="AE97" s="25"/>
      <c r="AF97" s="15"/>
      <c r="AG97" s="25"/>
      <c r="AH97" s="15"/>
      <c r="AI97" s="25"/>
      <c r="AJ97" s="15"/>
      <c r="AK97" s="25"/>
      <c r="AL97" s="148"/>
      <c r="AM97" s="112"/>
      <c r="AN97" s="149"/>
      <c r="AO97" s="112">
        <v>3</v>
      </c>
      <c r="AP97" s="149">
        <v>3</v>
      </c>
      <c r="AQ97" s="24">
        <v>1</v>
      </c>
      <c r="AR97" s="16">
        <v>0</v>
      </c>
      <c r="AS97" s="16">
        <v>0</v>
      </c>
      <c r="AT97" s="16">
        <v>2</v>
      </c>
      <c r="AU97" s="28">
        <v>0</v>
      </c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0.5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0.5" x14ac:dyDescent="0.25">
      <c r="A99" s="94" t="s">
        <v>34</v>
      </c>
      <c r="B99" s="162"/>
      <c r="C99" s="163">
        <f t="shared" si="42"/>
        <v>0</v>
      </c>
      <c r="D99" s="164">
        <f t="shared" ref="D99:E103" si="43">SUM(F99+H99+J99+L99+N99+P99+R99+T99+V99+X99+Z99+AB99+AD99+AF99+AH99+AJ99+AL99)</f>
        <v>0</v>
      </c>
      <c r="E99" s="165">
        <f t="shared" si="43"/>
        <v>0</v>
      </c>
      <c r="F99" s="99"/>
      <c r="G99" s="20"/>
      <c r="H99" s="99"/>
      <c r="I99" s="20"/>
      <c r="J99" s="99"/>
      <c r="K99" s="100"/>
      <c r="L99" s="99"/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/>
      <c r="AP99" s="142"/>
      <c r="AQ99" s="143"/>
      <c r="AR99" s="101"/>
      <c r="AS99" s="101"/>
      <c r="AT99" s="101"/>
      <c r="AU99" s="20"/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0.5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0.5" x14ac:dyDescent="0.25">
      <c r="A101" s="169" t="s">
        <v>149</v>
      </c>
      <c r="B101" s="170"/>
      <c r="C101" s="171">
        <f t="shared" si="42"/>
        <v>0</v>
      </c>
      <c r="D101" s="172">
        <f t="shared" si="43"/>
        <v>0</v>
      </c>
      <c r="E101" s="147">
        <f t="shared" si="43"/>
        <v>0</v>
      </c>
      <c r="F101" s="15"/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/>
      <c r="AO101" s="112"/>
      <c r="AP101" s="149"/>
      <c r="AQ101" s="24"/>
      <c r="AR101" s="16"/>
      <c r="AS101" s="16"/>
      <c r="AT101" s="16"/>
      <c r="AU101" s="28"/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0.5" x14ac:dyDescent="0.25">
      <c r="A102" s="97" t="s">
        <v>150</v>
      </c>
      <c r="B102" s="167"/>
      <c r="C102" s="168">
        <f t="shared" si="42"/>
        <v>0</v>
      </c>
      <c r="D102" s="146">
        <f t="shared" si="43"/>
        <v>0</v>
      </c>
      <c r="E102" s="147">
        <f t="shared" si="43"/>
        <v>0</v>
      </c>
      <c r="F102" s="15"/>
      <c r="G102" s="28"/>
      <c r="H102" s="15"/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/>
      <c r="AO102" s="112"/>
      <c r="AP102" s="149"/>
      <c r="AQ102" s="24"/>
      <c r="AR102" s="16"/>
      <c r="AS102" s="16"/>
      <c r="AT102" s="16"/>
      <c r="AU102" s="28"/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0.5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x14ac:dyDescent="0.25">
      <c r="A104" s="1638" t="s">
        <v>4</v>
      </c>
      <c r="B104" s="1639"/>
      <c r="C104" s="179">
        <f t="shared" ref="C104:AU104" si="44">SUM(C95:C103)</f>
        <v>108</v>
      </c>
      <c r="D104" s="180">
        <f t="shared" si="44"/>
        <v>55</v>
      </c>
      <c r="E104" s="154">
        <f t="shared" si="44"/>
        <v>53</v>
      </c>
      <c r="F104" s="181">
        <f t="shared" si="44"/>
        <v>0</v>
      </c>
      <c r="G104" s="182">
        <f t="shared" si="44"/>
        <v>0</v>
      </c>
      <c r="H104" s="181">
        <f t="shared" si="44"/>
        <v>0</v>
      </c>
      <c r="I104" s="182">
        <f t="shared" si="44"/>
        <v>2</v>
      </c>
      <c r="J104" s="582">
        <f t="shared" si="44"/>
        <v>3</v>
      </c>
      <c r="K104" s="583">
        <f t="shared" si="44"/>
        <v>0</v>
      </c>
      <c r="L104" s="582">
        <f t="shared" si="44"/>
        <v>4</v>
      </c>
      <c r="M104" s="583">
        <f t="shared" si="44"/>
        <v>2</v>
      </c>
      <c r="N104" s="582">
        <f t="shared" si="44"/>
        <v>3</v>
      </c>
      <c r="O104" s="583">
        <f t="shared" si="44"/>
        <v>0</v>
      </c>
      <c r="P104" s="582">
        <f t="shared" si="44"/>
        <v>4</v>
      </c>
      <c r="Q104" s="583">
        <f t="shared" si="44"/>
        <v>1</v>
      </c>
      <c r="R104" s="582">
        <f t="shared" si="44"/>
        <v>6</v>
      </c>
      <c r="S104" s="583">
        <f t="shared" si="44"/>
        <v>3</v>
      </c>
      <c r="T104" s="582">
        <f t="shared" si="44"/>
        <v>2</v>
      </c>
      <c r="U104" s="583">
        <f t="shared" si="44"/>
        <v>1</v>
      </c>
      <c r="V104" s="582">
        <f t="shared" si="44"/>
        <v>1</v>
      </c>
      <c r="W104" s="583">
        <f t="shared" si="44"/>
        <v>4</v>
      </c>
      <c r="X104" s="582">
        <f t="shared" si="44"/>
        <v>3</v>
      </c>
      <c r="Y104" s="583">
        <f t="shared" si="44"/>
        <v>0</v>
      </c>
      <c r="Z104" s="582">
        <f t="shared" si="44"/>
        <v>2</v>
      </c>
      <c r="AA104" s="583">
        <f t="shared" si="44"/>
        <v>5</v>
      </c>
      <c r="AB104" s="582">
        <f t="shared" si="44"/>
        <v>4</v>
      </c>
      <c r="AC104" s="583">
        <f t="shared" si="44"/>
        <v>3</v>
      </c>
      <c r="AD104" s="582">
        <f t="shared" si="44"/>
        <v>5</v>
      </c>
      <c r="AE104" s="583">
        <f t="shared" si="44"/>
        <v>8</v>
      </c>
      <c r="AF104" s="582">
        <f t="shared" si="44"/>
        <v>7</v>
      </c>
      <c r="AG104" s="583">
        <f t="shared" si="44"/>
        <v>7</v>
      </c>
      <c r="AH104" s="582">
        <f t="shared" si="44"/>
        <v>4</v>
      </c>
      <c r="AI104" s="583">
        <f t="shared" si="44"/>
        <v>8</v>
      </c>
      <c r="AJ104" s="582">
        <f t="shared" si="44"/>
        <v>5</v>
      </c>
      <c r="AK104" s="583">
        <f t="shared" si="44"/>
        <v>5</v>
      </c>
      <c r="AL104" s="870">
        <f t="shared" si="44"/>
        <v>2</v>
      </c>
      <c r="AM104" s="584">
        <f t="shared" si="44"/>
        <v>4</v>
      </c>
      <c r="AN104" s="695">
        <f t="shared" si="44"/>
        <v>0</v>
      </c>
      <c r="AO104" s="188">
        <f t="shared" si="44"/>
        <v>94</v>
      </c>
      <c r="AP104" s="695">
        <f t="shared" si="44"/>
        <v>108</v>
      </c>
      <c r="AQ104" s="189">
        <f t="shared" si="44"/>
        <v>80</v>
      </c>
      <c r="AR104" s="190">
        <f t="shared" si="44"/>
        <v>0</v>
      </c>
      <c r="AS104" s="190">
        <f t="shared" si="44"/>
        <v>0</v>
      </c>
      <c r="AT104" s="190">
        <f t="shared" si="44"/>
        <v>16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1.25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1.25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0.5" customHeight="1" x14ac:dyDescent="0.25">
      <c r="A107" s="1665" t="s">
        <v>154</v>
      </c>
      <c r="B107" s="1638" t="s">
        <v>4</v>
      </c>
      <c r="C107" s="1669"/>
      <c r="D107" s="1639"/>
      <c r="E107" s="1638" t="s">
        <v>5</v>
      </c>
      <c r="F107" s="1669"/>
      <c r="G107" s="1669"/>
      <c r="H107" s="1669"/>
      <c r="I107" s="1669"/>
      <c r="J107" s="1669"/>
      <c r="K107" s="1669"/>
      <c r="L107" s="1669"/>
      <c r="M107" s="1669"/>
      <c r="N107" s="1669"/>
      <c r="O107" s="1669"/>
      <c r="P107" s="1676"/>
      <c r="Q107" s="1687" t="s">
        <v>155</v>
      </c>
      <c r="R107" s="1680" t="s">
        <v>156</v>
      </c>
      <c r="S107" s="1680" t="s">
        <v>157</v>
      </c>
      <c r="T107" s="1646" t="s">
        <v>7</v>
      </c>
      <c r="U107" s="1685" t="s">
        <v>8</v>
      </c>
      <c r="V107" s="1680" t="s">
        <v>9</v>
      </c>
      <c r="W107" s="1680" t="s">
        <v>10</v>
      </c>
    </row>
    <row r="108" spans="1:96" s="5" customFormat="1" ht="21" x14ac:dyDescent="0.25">
      <c r="A108" s="1125"/>
      <c r="B108" s="532" t="s">
        <v>75</v>
      </c>
      <c r="C108" s="871" t="s">
        <v>29</v>
      </c>
      <c r="D108" s="534" t="s">
        <v>30</v>
      </c>
      <c r="E108" s="532" t="s">
        <v>158</v>
      </c>
      <c r="F108" s="548" t="s">
        <v>159</v>
      </c>
      <c r="G108" s="548" t="s">
        <v>160</v>
      </c>
      <c r="H108" s="548" t="s">
        <v>161</v>
      </c>
      <c r="I108" s="548" t="s">
        <v>162</v>
      </c>
      <c r="J108" s="548" t="s">
        <v>163</v>
      </c>
      <c r="K108" s="548" t="s">
        <v>164</v>
      </c>
      <c r="L108" s="548" t="s">
        <v>165</v>
      </c>
      <c r="M108" s="548" t="s">
        <v>166</v>
      </c>
      <c r="N108" s="548" t="s">
        <v>167</v>
      </c>
      <c r="O108" s="548" t="s">
        <v>168</v>
      </c>
      <c r="P108" s="585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0.5" x14ac:dyDescent="0.25">
      <c r="A109" s="97" t="s">
        <v>170</v>
      </c>
      <c r="B109" s="696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0.5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0.5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0.5" x14ac:dyDescent="0.25">
      <c r="A112" s="872" t="s">
        <v>4</v>
      </c>
      <c r="B112" s="586">
        <f t="shared" ref="B112:W112" si="53">SUM(B109:B111)</f>
        <v>0</v>
      </c>
      <c r="C112" s="873">
        <f t="shared" si="53"/>
        <v>0</v>
      </c>
      <c r="D112" s="587">
        <f t="shared" si="53"/>
        <v>0</v>
      </c>
      <c r="E112" s="578">
        <f t="shared" si="53"/>
        <v>0</v>
      </c>
      <c r="F112" s="588">
        <f t="shared" si="53"/>
        <v>0</v>
      </c>
      <c r="G112" s="588">
        <f t="shared" si="53"/>
        <v>0</v>
      </c>
      <c r="H112" s="588">
        <f t="shared" si="53"/>
        <v>0</v>
      </c>
      <c r="I112" s="588">
        <f t="shared" si="53"/>
        <v>0</v>
      </c>
      <c r="J112" s="588">
        <f t="shared" si="53"/>
        <v>0</v>
      </c>
      <c r="K112" s="588">
        <f t="shared" si="53"/>
        <v>0</v>
      </c>
      <c r="L112" s="588">
        <f t="shared" si="53"/>
        <v>0</v>
      </c>
      <c r="M112" s="588">
        <f t="shared" si="53"/>
        <v>0</v>
      </c>
      <c r="N112" s="588">
        <f t="shared" si="53"/>
        <v>0</v>
      </c>
      <c r="O112" s="588">
        <f t="shared" si="53"/>
        <v>0</v>
      </c>
      <c r="P112" s="589">
        <f t="shared" si="53"/>
        <v>0</v>
      </c>
      <c r="Q112" s="698">
        <f t="shared" si="53"/>
        <v>0</v>
      </c>
      <c r="R112" s="874">
        <f t="shared" si="53"/>
        <v>0</v>
      </c>
      <c r="S112" s="874">
        <f t="shared" si="53"/>
        <v>0</v>
      </c>
      <c r="T112" s="874">
        <f t="shared" si="53"/>
        <v>0</v>
      </c>
      <c r="U112" s="874">
        <f t="shared" si="53"/>
        <v>0</v>
      </c>
      <c r="V112" s="874">
        <f t="shared" si="53"/>
        <v>0</v>
      </c>
      <c r="W112" s="874">
        <f t="shared" si="53"/>
        <v>0</v>
      </c>
    </row>
    <row r="113" spans="1:96" s="4" customFormat="1" ht="11.25" x14ac:dyDescent="0.25">
      <c r="A113" s="1686" t="s">
        <v>173</v>
      </c>
      <c r="B113" s="1686"/>
      <c r="C113" s="1686"/>
      <c r="D113" s="1686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1665" t="s">
        <v>154</v>
      </c>
      <c r="B114" s="1638" t="s">
        <v>4</v>
      </c>
      <c r="C114" s="1669"/>
      <c r="D114" s="1639"/>
      <c r="E114" s="1638" t="s">
        <v>5</v>
      </c>
      <c r="F114" s="1669"/>
      <c r="G114" s="1669"/>
      <c r="H114" s="1669"/>
      <c r="I114" s="1669"/>
      <c r="J114" s="1669"/>
      <c r="K114" s="1669"/>
      <c r="L114" s="1676"/>
      <c r="M114" s="1687" t="s">
        <v>174</v>
      </c>
      <c r="N114" s="1680" t="s">
        <v>155</v>
      </c>
      <c r="O114" s="1680" t="s">
        <v>137</v>
      </c>
      <c r="P114" s="1680" t="s">
        <v>175</v>
      </c>
      <c r="Q114" s="1646" t="s">
        <v>7</v>
      </c>
      <c r="R114" s="1685" t="s">
        <v>8</v>
      </c>
      <c r="S114" s="1680" t="s">
        <v>9</v>
      </c>
      <c r="T114" s="1680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42" x14ac:dyDescent="0.25">
      <c r="A115" s="1125"/>
      <c r="B115" s="532" t="s">
        <v>75</v>
      </c>
      <c r="C115" s="205" t="s">
        <v>29</v>
      </c>
      <c r="D115" s="534" t="s">
        <v>30</v>
      </c>
      <c r="E115" s="532" t="s">
        <v>176</v>
      </c>
      <c r="F115" s="548" t="s">
        <v>177</v>
      </c>
      <c r="G115" s="548" t="s">
        <v>178</v>
      </c>
      <c r="H115" s="548" t="s">
        <v>179</v>
      </c>
      <c r="I115" s="548" t="s">
        <v>180</v>
      </c>
      <c r="J115" s="548" t="s">
        <v>181</v>
      </c>
      <c r="K115" s="548" t="s">
        <v>182</v>
      </c>
      <c r="L115" s="585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x14ac:dyDescent="0.25">
      <c r="A118" s="542" t="s">
        <v>4</v>
      </c>
      <c r="B118" s="586">
        <f t="shared" ref="B118:T118" si="55">SUM(B116:B117)</f>
        <v>0</v>
      </c>
      <c r="C118" s="873">
        <f t="shared" si="55"/>
        <v>0</v>
      </c>
      <c r="D118" s="587">
        <f t="shared" si="55"/>
        <v>0</v>
      </c>
      <c r="E118" s="578">
        <f t="shared" si="55"/>
        <v>0</v>
      </c>
      <c r="F118" s="588">
        <f t="shared" si="55"/>
        <v>0</v>
      </c>
      <c r="G118" s="588">
        <f t="shared" si="55"/>
        <v>0</v>
      </c>
      <c r="H118" s="588">
        <f t="shared" si="55"/>
        <v>0</v>
      </c>
      <c r="I118" s="588">
        <f t="shared" si="55"/>
        <v>0</v>
      </c>
      <c r="J118" s="588">
        <f t="shared" si="55"/>
        <v>0</v>
      </c>
      <c r="K118" s="588">
        <f t="shared" si="55"/>
        <v>0</v>
      </c>
      <c r="L118" s="589">
        <f t="shared" si="55"/>
        <v>0</v>
      </c>
      <c r="M118" s="698">
        <f t="shared" si="55"/>
        <v>0</v>
      </c>
      <c r="N118" s="874">
        <f t="shared" si="55"/>
        <v>0</v>
      </c>
      <c r="O118" s="874">
        <f t="shared" si="55"/>
        <v>0</v>
      </c>
      <c r="P118" s="874">
        <f t="shared" si="55"/>
        <v>0</v>
      </c>
      <c r="Q118" s="874">
        <f t="shared" si="55"/>
        <v>0</v>
      </c>
      <c r="R118" s="874">
        <f t="shared" si="55"/>
        <v>0</v>
      </c>
      <c r="S118" s="874">
        <f t="shared" si="55"/>
        <v>0</v>
      </c>
      <c r="T118" s="874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1.25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1.25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0.5" customHeight="1" x14ac:dyDescent="0.25">
      <c r="A121" s="1422" t="s">
        <v>187</v>
      </c>
      <c r="B121" s="1422" t="s">
        <v>188</v>
      </c>
      <c r="C121" s="1633" t="s">
        <v>5</v>
      </c>
      <c r="D121" s="1634"/>
      <c r="E121" s="1634"/>
      <c r="F121" s="1634"/>
      <c r="G121" s="1634"/>
      <c r="H121" s="1634"/>
      <c r="I121" s="1634"/>
      <c r="J121" s="1634"/>
      <c r="K121" s="1634"/>
      <c r="L121" s="1634"/>
      <c r="M121" s="1634"/>
      <c r="N121" s="1634"/>
      <c r="O121" s="1634"/>
      <c r="P121" s="1634"/>
      <c r="Q121" s="1634"/>
      <c r="R121" s="1634"/>
      <c r="S121" s="1682"/>
      <c r="T121" s="1509" t="s">
        <v>48</v>
      </c>
      <c r="U121" s="1510"/>
      <c r="V121" s="1685" t="s">
        <v>7</v>
      </c>
      <c r="W121" s="1685" t="s">
        <v>8</v>
      </c>
      <c r="X121" s="1665" t="s">
        <v>9</v>
      </c>
      <c r="Y121" s="1665" t="s">
        <v>10</v>
      </c>
      <c r="Z121" s="1680" t="s">
        <v>189</v>
      </c>
      <c r="AA121" s="1684" t="s">
        <v>190</v>
      </c>
    </row>
    <row r="122" spans="1:96" s="5" customFormat="1" ht="10.5" x14ac:dyDescent="0.25">
      <c r="A122" s="1422"/>
      <c r="B122" s="1422"/>
      <c r="C122" s="532" t="s">
        <v>12</v>
      </c>
      <c r="D122" s="548" t="s">
        <v>13</v>
      </c>
      <c r="E122" s="875" t="s">
        <v>14</v>
      </c>
      <c r="F122" s="548" t="s">
        <v>15</v>
      </c>
      <c r="G122" s="549" t="s">
        <v>16</v>
      </c>
      <c r="H122" s="549" t="s">
        <v>17</v>
      </c>
      <c r="I122" s="549" t="s">
        <v>18</v>
      </c>
      <c r="J122" s="549" t="s">
        <v>19</v>
      </c>
      <c r="K122" s="549" t="s">
        <v>20</v>
      </c>
      <c r="L122" s="549" t="s">
        <v>21</v>
      </c>
      <c r="M122" s="549" t="s">
        <v>22</v>
      </c>
      <c r="N122" s="549" t="s">
        <v>23</v>
      </c>
      <c r="O122" s="549" t="s">
        <v>24</v>
      </c>
      <c r="P122" s="549" t="s">
        <v>25</v>
      </c>
      <c r="Q122" s="549" t="s">
        <v>26</v>
      </c>
      <c r="R122" s="549" t="s">
        <v>27</v>
      </c>
      <c r="S122" s="590" t="s">
        <v>28</v>
      </c>
      <c r="T122" s="682" t="s">
        <v>29</v>
      </c>
      <c r="U122" s="876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0.5" x14ac:dyDescent="0.25">
      <c r="A123" s="591" t="s">
        <v>191</v>
      </c>
      <c r="B123" s="700">
        <f>SUM(C123:S123)</f>
        <v>38</v>
      </c>
      <c r="C123" s="212">
        <v>1</v>
      </c>
      <c r="D123" s="213">
        <v>1</v>
      </c>
      <c r="E123" s="213">
        <v>13</v>
      </c>
      <c r="F123" s="213">
        <v>21</v>
      </c>
      <c r="G123" s="213">
        <v>1</v>
      </c>
      <c r="H123" s="213"/>
      <c r="I123" s="213"/>
      <c r="J123" s="213"/>
      <c r="K123" s="213"/>
      <c r="L123" s="213"/>
      <c r="M123" s="213">
        <v>1</v>
      </c>
      <c r="N123" s="213"/>
      <c r="O123" s="213"/>
      <c r="P123" s="213"/>
      <c r="Q123" s="213"/>
      <c r="R123" s="213"/>
      <c r="S123" s="214"/>
      <c r="T123" s="215">
        <v>14</v>
      </c>
      <c r="U123" s="216">
        <v>24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0.5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0.5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1.25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0.5" customHeight="1" x14ac:dyDescent="0.25">
      <c r="A127" s="1637" t="s">
        <v>195</v>
      </c>
      <c r="B127" s="1637" t="s">
        <v>3</v>
      </c>
      <c r="C127" s="1678" t="s">
        <v>4</v>
      </c>
      <c r="D127" s="1679"/>
      <c r="E127" s="1680"/>
      <c r="F127" s="1633" t="s">
        <v>135</v>
      </c>
      <c r="G127" s="1634"/>
      <c r="H127" s="1634"/>
      <c r="I127" s="1634"/>
      <c r="J127" s="1634"/>
      <c r="K127" s="1634"/>
      <c r="L127" s="1634"/>
      <c r="M127" s="1634"/>
      <c r="N127" s="1634"/>
      <c r="O127" s="1634"/>
      <c r="P127" s="1634"/>
      <c r="Q127" s="1634"/>
      <c r="R127" s="1634"/>
      <c r="S127" s="1634"/>
      <c r="T127" s="1634"/>
      <c r="U127" s="1634"/>
      <c r="V127" s="1634"/>
      <c r="W127" s="1634"/>
      <c r="X127" s="1634"/>
      <c r="Y127" s="1634"/>
      <c r="Z127" s="1634"/>
      <c r="AA127" s="1634"/>
      <c r="AB127" s="1634"/>
      <c r="AC127" s="1634"/>
      <c r="AD127" s="1634"/>
      <c r="AE127" s="1634"/>
      <c r="AF127" s="1634"/>
      <c r="AG127" s="1634"/>
      <c r="AH127" s="1634"/>
      <c r="AI127" s="1634"/>
      <c r="AJ127" s="1634"/>
      <c r="AK127" s="1634"/>
      <c r="AL127" s="1634"/>
      <c r="AM127" s="1682"/>
      <c r="AN127" s="1507" t="s">
        <v>7</v>
      </c>
      <c r="AO127" s="1642" t="s">
        <v>8</v>
      </c>
      <c r="AP127" s="1683" t="s">
        <v>9</v>
      </c>
      <c r="AQ127" s="1683" t="s">
        <v>10</v>
      </c>
      <c r="AR127" s="1683" t="s">
        <v>189</v>
      </c>
      <c r="AS127" s="1684" t="s">
        <v>190</v>
      </c>
    </row>
    <row r="128" spans="1:96" s="5" customFormat="1" ht="10.5" x14ac:dyDescent="0.25">
      <c r="A128" s="1082"/>
      <c r="B128" s="1082"/>
      <c r="C128" s="1139"/>
      <c r="D128" s="1140"/>
      <c r="E128" s="1135"/>
      <c r="F128" s="1638" t="s">
        <v>12</v>
      </c>
      <c r="G128" s="1639"/>
      <c r="H128" s="1638" t="s">
        <v>13</v>
      </c>
      <c r="I128" s="1639"/>
      <c r="J128" s="1638" t="s">
        <v>141</v>
      </c>
      <c r="K128" s="1639"/>
      <c r="L128" s="1638" t="s">
        <v>15</v>
      </c>
      <c r="M128" s="1669"/>
      <c r="N128" s="1638" t="s">
        <v>16</v>
      </c>
      <c r="O128" s="1639"/>
      <c r="P128" s="1633" t="s">
        <v>17</v>
      </c>
      <c r="Q128" s="1635"/>
      <c r="R128" s="1633" t="s">
        <v>18</v>
      </c>
      <c r="S128" s="1635"/>
      <c r="T128" s="1633" t="s">
        <v>19</v>
      </c>
      <c r="U128" s="1635"/>
      <c r="V128" s="1633" t="s">
        <v>20</v>
      </c>
      <c r="W128" s="1635"/>
      <c r="X128" s="1633" t="s">
        <v>21</v>
      </c>
      <c r="Y128" s="1635"/>
      <c r="Z128" s="1633" t="s">
        <v>22</v>
      </c>
      <c r="AA128" s="1635"/>
      <c r="AB128" s="1633" t="s">
        <v>23</v>
      </c>
      <c r="AC128" s="1635"/>
      <c r="AD128" s="1633" t="s">
        <v>24</v>
      </c>
      <c r="AE128" s="1635"/>
      <c r="AF128" s="1633" t="s">
        <v>25</v>
      </c>
      <c r="AG128" s="1635"/>
      <c r="AH128" s="1633" t="s">
        <v>26</v>
      </c>
      <c r="AI128" s="1635"/>
      <c r="AJ128" s="1633" t="s">
        <v>27</v>
      </c>
      <c r="AK128" s="1635"/>
      <c r="AL128" s="1633" t="s">
        <v>28</v>
      </c>
      <c r="AM128" s="1682"/>
      <c r="AN128" s="1507"/>
      <c r="AO128" s="1642"/>
      <c r="AP128" s="1164"/>
      <c r="AQ128" s="1164"/>
      <c r="AR128" s="1164"/>
      <c r="AS128" s="1167"/>
    </row>
    <row r="129" spans="1:95" s="5" customFormat="1" ht="10.5" x14ac:dyDescent="0.25">
      <c r="A129" s="1083"/>
      <c r="B129" s="1083"/>
      <c r="C129" s="571" t="s">
        <v>142</v>
      </c>
      <c r="D129" s="875" t="s">
        <v>29</v>
      </c>
      <c r="E129" s="877" t="s">
        <v>30</v>
      </c>
      <c r="F129" s="532" t="s">
        <v>29</v>
      </c>
      <c r="G129" s="877" t="s">
        <v>30</v>
      </c>
      <c r="H129" s="532" t="s">
        <v>29</v>
      </c>
      <c r="I129" s="877" t="s">
        <v>30</v>
      </c>
      <c r="J129" s="532" t="s">
        <v>29</v>
      </c>
      <c r="K129" s="877" t="s">
        <v>30</v>
      </c>
      <c r="L129" s="875" t="s">
        <v>29</v>
      </c>
      <c r="M129" s="592" t="s">
        <v>30</v>
      </c>
      <c r="N129" s="532" t="s">
        <v>29</v>
      </c>
      <c r="O129" s="534" t="s">
        <v>30</v>
      </c>
      <c r="P129" s="532" t="s">
        <v>29</v>
      </c>
      <c r="Q129" s="534" t="s">
        <v>30</v>
      </c>
      <c r="R129" s="875" t="s">
        <v>29</v>
      </c>
      <c r="S129" s="534" t="s">
        <v>30</v>
      </c>
      <c r="T129" s="875" t="s">
        <v>29</v>
      </c>
      <c r="U129" s="534" t="s">
        <v>30</v>
      </c>
      <c r="V129" s="532" t="s">
        <v>29</v>
      </c>
      <c r="W129" s="534" t="s">
        <v>30</v>
      </c>
      <c r="X129" s="875" t="s">
        <v>29</v>
      </c>
      <c r="Y129" s="534" t="s">
        <v>30</v>
      </c>
      <c r="Z129" s="875" t="s">
        <v>29</v>
      </c>
      <c r="AA129" s="534" t="s">
        <v>30</v>
      </c>
      <c r="AB129" s="875" t="s">
        <v>29</v>
      </c>
      <c r="AC129" s="534" t="s">
        <v>30</v>
      </c>
      <c r="AD129" s="875" t="s">
        <v>29</v>
      </c>
      <c r="AE129" s="534" t="s">
        <v>30</v>
      </c>
      <c r="AF129" s="875" t="s">
        <v>29</v>
      </c>
      <c r="AG129" s="534" t="s">
        <v>30</v>
      </c>
      <c r="AH129" s="875" t="s">
        <v>29</v>
      </c>
      <c r="AI129" s="534" t="s">
        <v>30</v>
      </c>
      <c r="AJ129" s="875" t="s">
        <v>29</v>
      </c>
      <c r="AK129" s="534" t="s">
        <v>30</v>
      </c>
      <c r="AL129" s="875" t="s">
        <v>29</v>
      </c>
      <c r="AM129" s="585" t="s">
        <v>30</v>
      </c>
      <c r="AN129" s="1507"/>
      <c r="AO129" s="1642"/>
      <c r="AP129" s="1165"/>
      <c r="AQ129" s="1165"/>
      <c r="AR129" s="1165"/>
      <c r="AS129" s="1168"/>
    </row>
    <row r="130" spans="1:95" s="5" customFormat="1" ht="10.5" x14ac:dyDescent="0.25">
      <c r="A130" s="1652" t="s">
        <v>196</v>
      </c>
      <c r="B130" s="701" t="s">
        <v>31</v>
      </c>
      <c r="C130" s="702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593">
        <f t="shared" ref="E130:E139" si="65">SUM(G130+I130+K130+M130+O130+Q130+S130+U130+W130+Y130+AA130+AC130+AE130+AG130+AI130+AK130+AM130)</f>
        <v>0</v>
      </c>
      <c r="F130" s="703"/>
      <c r="G130" s="594"/>
      <c r="H130" s="703"/>
      <c r="I130" s="594"/>
      <c r="J130" s="703"/>
      <c r="K130" s="594"/>
      <c r="L130" s="704"/>
      <c r="M130" s="595"/>
      <c r="N130" s="703"/>
      <c r="O130" s="241"/>
      <c r="P130" s="703"/>
      <c r="Q130" s="241"/>
      <c r="R130" s="704"/>
      <c r="S130" s="241"/>
      <c r="T130" s="704"/>
      <c r="U130" s="241"/>
      <c r="V130" s="703"/>
      <c r="W130" s="594"/>
      <c r="X130" s="704"/>
      <c r="Y130" s="594"/>
      <c r="Z130" s="704"/>
      <c r="AA130" s="241"/>
      <c r="AB130" s="704"/>
      <c r="AC130" s="241"/>
      <c r="AD130" s="704"/>
      <c r="AE130" s="241"/>
      <c r="AF130" s="704"/>
      <c r="AG130" s="241"/>
      <c r="AH130" s="704"/>
      <c r="AI130" s="241"/>
      <c r="AJ130" s="704"/>
      <c r="AK130" s="241"/>
      <c r="AL130" s="704"/>
      <c r="AM130" s="595"/>
      <c r="AN130" s="596"/>
      <c r="AO130" s="594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0.5" x14ac:dyDescent="0.25">
      <c r="A131" s="1106"/>
      <c r="B131" s="111" t="s">
        <v>197</v>
      </c>
      <c r="C131" s="243">
        <f t="shared" si="63"/>
        <v>0</v>
      </c>
      <c r="D131" s="244">
        <f t="shared" si="64"/>
        <v>0</v>
      </c>
      <c r="E131" s="245">
        <f t="shared" si="65"/>
        <v>0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/>
      <c r="P131" s="212"/>
      <c r="Q131" s="248"/>
      <c r="R131" s="246"/>
      <c r="S131" s="248"/>
      <c r="T131" s="246"/>
      <c r="U131" s="248"/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/>
      <c r="AO131" s="219"/>
      <c r="AP131" s="213"/>
      <c r="AQ131" s="213"/>
      <c r="AR131" s="213"/>
      <c r="AS131" s="248"/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0.5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0.5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0.5" x14ac:dyDescent="0.25">
      <c r="A134" s="1106"/>
      <c r="B134" s="111" t="s">
        <v>199</v>
      </c>
      <c r="C134" s="243">
        <f t="shared" si="63"/>
        <v>4</v>
      </c>
      <c r="D134" s="244">
        <f t="shared" si="64"/>
        <v>1</v>
      </c>
      <c r="E134" s="245">
        <f t="shared" si="65"/>
        <v>3</v>
      </c>
      <c r="F134" s="212"/>
      <c r="G134" s="219"/>
      <c r="H134" s="212"/>
      <c r="I134" s="219"/>
      <c r="J134" s="212"/>
      <c r="K134" s="219"/>
      <c r="L134" s="246">
        <v>1</v>
      </c>
      <c r="M134" s="247"/>
      <c r="N134" s="212"/>
      <c r="O134" s="248"/>
      <c r="P134" s="212"/>
      <c r="Q134" s="248">
        <v>1</v>
      </c>
      <c r="R134" s="246"/>
      <c r="S134" s="248"/>
      <c r="T134" s="246"/>
      <c r="U134" s="248"/>
      <c r="V134" s="212"/>
      <c r="W134" s="219"/>
      <c r="X134" s="246"/>
      <c r="Y134" s="219"/>
      <c r="Z134" s="246"/>
      <c r="AA134" s="248"/>
      <c r="AB134" s="246"/>
      <c r="AC134" s="248"/>
      <c r="AD134" s="246"/>
      <c r="AE134" s="248"/>
      <c r="AF134" s="246"/>
      <c r="AG134" s="248">
        <v>1</v>
      </c>
      <c r="AH134" s="246"/>
      <c r="AI134" s="248"/>
      <c r="AJ134" s="246"/>
      <c r="AK134" s="248">
        <v>1</v>
      </c>
      <c r="AL134" s="246"/>
      <c r="AM134" s="247"/>
      <c r="AN134" s="222">
        <v>0</v>
      </c>
      <c r="AO134" s="219">
        <v>0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0.5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0.5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0.5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0.5" x14ac:dyDescent="0.25">
      <c r="A140" s="1107"/>
      <c r="B140" s="260" t="s">
        <v>4</v>
      </c>
      <c r="C140" s="261">
        <f t="shared" si="63"/>
        <v>4</v>
      </c>
      <c r="D140" s="262">
        <f t="shared" ref="D140:AS140" si="79">SUM(D130:D139)</f>
        <v>1</v>
      </c>
      <c r="E140" s="263">
        <f t="shared" si="79"/>
        <v>3</v>
      </c>
      <c r="F140" s="179">
        <f t="shared" si="79"/>
        <v>0</v>
      </c>
      <c r="G140" s="264">
        <f t="shared" si="79"/>
        <v>0</v>
      </c>
      <c r="H140" s="179">
        <f t="shared" si="79"/>
        <v>0</v>
      </c>
      <c r="I140" s="264">
        <f t="shared" si="79"/>
        <v>0</v>
      </c>
      <c r="J140" s="179">
        <f t="shared" si="79"/>
        <v>0</v>
      </c>
      <c r="K140" s="264">
        <f t="shared" si="79"/>
        <v>0</v>
      </c>
      <c r="L140" s="180">
        <f t="shared" si="79"/>
        <v>1</v>
      </c>
      <c r="M140" s="265">
        <f t="shared" si="79"/>
        <v>0</v>
      </c>
      <c r="N140" s="179">
        <f t="shared" si="79"/>
        <v>0</v>
      </c>
      <c r="O140" s="266">
        <f t="shared" si="79"/>
        <v>0</v>
      </c>
      <c r="P140" s="179">
        <f t="shared" si="79"/>
        <v>0</v>
      </c>
      <c r="Q140" s="266">
        <f t="shared" si="79"/>
        <v>1</v>
      </c>
      <c r="R140" s="267">
        <f t="shared" si="79"/>
        <v>0</v>
      </c>
      <c r="S140" s="266">
        <f t="shared" si="79"/>
        <v>0</v>
      </c>
      <c r="T140" s="179">
        <f t="shared" si="79"/>
        <v>0</v>
      </c>
      <c r="U140" s="264">
        <f t="shared" si="79"/>
        <v>0</v>
      </c>
      <c r="V140" s="268">
        <f t="shared" si="79"/>
        <v>0</v>
      </c>
      <c r="W140" s="266">
        <f t="shared" si="79"/>
        <v>0</v>
      </c>
      <c r="X140" s="180">
        <f t="shared" si="79"/>
        <v>0</v>
      </c>
      <c r="Y140" s="264">
        <f t="shared" si="79"/>
        <v>0</v>
      </c>
      <c r="Z140" s="268">
        <f t="shared" si="79"/>
        <v>0</v>
      </c>
      <c r="AA140" s="264">
        <f t="shared" si="79"/>
        <v>0</v>
      </c>
      <c r="AB140" s="268">
        <f t="shared" si="79"/>
        <v>0</v>
      </c>
      <c r="AC140" s="264">
        <f t="shared" si="79"/>
        <v>0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1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1</v>
      </c>
      <c r="AL140" s="268">
        <f t="shared" si="79"/>
        <v>0</v>
      </c>
      <c r="AM140" s="267">
        <f t="shared" si="79"/>
        <v>0</v>
      </c>
      <c r="AN140" s="269">
        <f t="shared" si="79"/>
        <v>0</v>
      </c>
      <c r="AO140" s="264">
        <f t="shared" ref="AO140" si="80">SUM(AO130:AO139)</f>
        <v>0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0.5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0.5" x14ac:dyDescent="0.25">
      <c r="A142" s="1106"/>
      <c r="B142" s="111" t="s">
        <v>197</v>
      </c>
      <c r="C142" s="243">
        <f t="shared" si="63"/>
        <v>2</v>
      </c>
      <c r="D142" s="244">
        <f t="shared" si="81"/>
        <v>0</v>
      </c>
      <c r="E142" s="245">
        <f t="shared" si="82"/>
        <v>2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>
        <v>2</v>
      </c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>
        <v>0</v>
      </c>
      <c r="AO142" s="219">
        <v>0</v>
      </c>
      <c r="AP142" s="213">
        <v>0</v>
      </c>
      <c r="AQ142" s="213">
        <v>0</v>
      </c>
      <c r="AR142" s="213">
        <v>0</v>
      </c>
      <c r="AS142" s="248">
        <v>0</v>
      </c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0.5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0.5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0.5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0.5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0.5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0.5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0.5" x14ac:dyDescent="0.25">
      <c r="A151" s="1107"/>
      <c r="B151" s="260" t="s">
        <v>4</v>
      </c>
      <c r="C151" s="261">
        <f t="shared" si="63"/>
        <v>2</v>
      </c>
      <c r="D151" s="262">
        <f t="shared" ref="D151:AS151" si="96">SUM(D141:D150)</f>
        <v>0</v>
      </c>
      <c r="E151" s="263">
        <f t="shared" si="96"/>
        <v>2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2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1.25" x14ac:dyDescent="0.25">
      <c r="A152" s="281" t="s">
        <v>205</v>
      </c>
    </row>
    <row r="153" spans="1:95" ht="15" customHeight="1" x14ac:dyDescent="0.25">
      <c r="A153" s="1637" t="s">
        <v>206</v>
      </c>
      <c r="B153" s="1637" t="s">
        <v>3</v>
      </c>
      <c r="C153" s="1678" t="s">
        <v>4</v>
      </c>
      <c r="D153" s="1679"/>
      <c r="E153" s="1680"/>
      <c r="F153" s="1638" t="s">
        <v>135</v>
      </c>
      <c r="G153" s="1669"/>
      <c r="H153" s="1669"/>
      <c r="I153" s="1669"/>
      <c r="J153" s="1669"/>
      <c r="K153" s="1669"/>
      <c r="L153" s="1669"/>
      <c r="M153" s="1669"/>
      <c r="N153" s="1669"/>
      <c r="O153" s="1669"/>
      <c r="P153" s="1669"/>
      <c r="Q153" s="1669"/>
      <c r="R153" s="1669"/>
      <c r="S153" s="1669"/>
      <c r="T153" s="1669"/>
      <c r="U153" s="1669"/>
      <c r="V153" s="1669"/>
      <c r="W153" s="1669"/>
      <c r="X153" s="1669"/>
      <c r="Y153" s="1669"/>
      <c r="Z153" s="1669"/>
      <c r="AA153" s="1669"/>
      <c r="AB153" s="1669"/>
      <c r="AC153" s="1669"/>
      <c r="AD153" s="1669"/>
      <c r="AE153" s="1669"/>
      <c r="AF153" s="1669"/>
      <c r="AG153" s="1676"/>
      <c r="AH153" s="1681" t="s">
        <v>9</v>
      </c>
      <c r="AI153" s="1680" t="s">
        <v>10</v>
      </c>
    </row>
    <row r="154" spans="1:95" x14ac:dyDescent="0.25">
      <c r="A154" s="1082"/>
      <c r="B154" s="1082"/>
      <c r="C154" s="1139"/>
      <c r="D154" s="1140"/>
      <c r="E154" s="1135"/>
      <c r="F154" s="1638" t="s">
        <v>15</v>
      </c>
      <c r="G154" s="1639"/>
      <c r="H154" s="1638" t="s">
        <v>16</v>
      </c>
      <c r="I154" s="1639"/>
      <c r="J154" s="1633" t="s">
        <v>17</v>
      </c>
      <c r="K154" s="1635"/>
      <c r="L154" s="1633" t="s">
        <v>18</v>
      </c>
      <c r="M154" s="1635"/>
      <c r="N154" s="1633" t="s">
        <v>19</v>
      </c>
      <c r="O154" s="1635"/>
      <c r="P154" s="1633" t="s">
        <v>20</v>
      </c>
      <c r="Q154" s="1635"/>
      <c r="R154" s="1633" t="s">
        <v>21</v>
      </c>
      <c r="S154" s="1635"/>
      <c r="T154" s="1633" t="s">
        <v>22</v>
      </c>
      <c r="U154" s="1635"/>
      <c r="V154" s="1633" t="s">
        <v>23</v>
      </c>
      <c r="W154" s="1635"/>
      <c r="X154" s="1633" t="s">
        <v>24</v>
      </c>
      <c r="Y154" s="1635"/>
      <c r="Z154" s="1633" t="s">
        <v>25</v>
      </c>
      <c r="AA154" s="1635"/>
      <c r="AB154" s="1633" t="s">
        <v>26</v>
      </c>
      <c r="AC154" s="1635"/>
      <c r="AD154" s="1633" t="s">
        <v>27</v>
      </c>
      <c r="AE154" s="1635"/>
      <c r="AF154" s="1633" t="s">
        <v>28</v>
      </c>
      <c r="AG154" s="1682"/>
      <c r="AH154" s="1157"/>
      <c r="AI154" s="1134"/>
    </row>
    <row r="155" spans="1:95" x14ac:dyDescent="0.25">
      <c r="A155" s="1083"/>
      <c r="B155" s="1083"/>
      <c r="C155" s="571" t="s">
        <v>142</v>
      </c>
      <c r="D155" s="875" t="s">
        <v>29</v>
      </c>
      <c r="E155" s="877" t="s">
        <v>30</v>
      </c>
      <c r="F155" s="532" t="s">
        <v>29</v>
      </c>
      <c r="G155" s="877" t="s">
        <v>30</v>
      </c>
      <c r="H155" s="532" t="s">
        <v>29</v>
      </c>
      <c r="I155" s="877" t="s">
        <v>30</v>
      </c>
      <c r="J155" s="532" t="s">
        <v>29</v>
      </c>
      <c r="K155" s="877" t="s">
        <v>30</v>
      </c>
      <c r="L155" s="532" t="s">
        <v>29</v>
      </c>
      <c r="M155" s="877" t="s">
        <v>30</v>
      </c>
      <c r="N155" s="532" t="s">
        <v>29</v>
      </c>
      <c r="O155" s="877" t="s">
        <v>30</v>
      </c>
      <c r="P155" s="532" t="s">
        <v>29</v>
      </c>
      <c r="Q155" s="877" t="s">
        <v>30</v>
      </c>
      <c r="R155" s="532" t="s">
        <v>29</v>
      </c>
      <c r="S155" s="877" t="s">
        <v>30</v>
      </c>
      <c r="T155" s="532" t="s">
        <v>29</v>
      </c>
      <c r="U155" s="877" t="s">
        <v>30</v>
      </c>
      <c r="V155" s="532" t="s">
        <v>29</v>
      </c>
      <c r="W155" s="877" t="s">
        <v>30</v>
      </c>
      <c r="X155" s="532" t="s">
        <v>29</v>
      </c>
      <c r="Y155" s="877" t="s">
        <v>30</v>
      </c>
      <c r="Z155" s="532" t="s">
        <v>29</v>
      </c>
      <c r="AA155" s="877" t="s">
        <v>30</v>
      </c>
      <c r="AB155" s="532" t="s">
        <v>29</v>
      </c>
      <c r="AC155" s="877" t="s">
        <v>30</v>
      </c>
      <c r="AD155" s="532" t="s">
        <v>29</v>
      </c>
      <c r="AE155" s="877" t="s">
        <v>30</v>
      </c>
      <c r="AF155" s="532" t="s">
        <v>29</v>
      </c>
      <c r="AG155" s="878" t="s">
        <v>30</v>
      </c>
      <c r="AH155" s="1158"/>
      <c r="AI155" s="1135"/>
    </row>
    <row r="156" spans="1:95" x14ac:dyDescent="0.25">
      <c r="A156" s="1652" t="s">
        <v>207</v>
      </c>
      <c r="B156" s="691" t="s">
        <v>31</v>
      </c>
      <c r="C156" s="879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593">
        <f t="shared" si="99"/>
        <v>0</v>
      </c>
      <c r="F156" s="674"/>
      <c r="G156" s="18"/>
      <c r="H156" s="674"/>
      <c r="I156" s="18"/>
      <c r="J156" s="674"/>
      <c r="K156" s="18"/>
      <c r="L156" s="674"/>
      <c r="M156" s="18"/>
      <c r="N156" s="674"/>
      <c r="O156" s="18"/>
      <c r="P156" s="674"/>
      <c r="Q156" s="18"/>
      <c r="R156" s="674"/>
      <c r="S156" s="18"/>
      <c r="T156" s="674"/>
      <c r="U156" s="18"/>
      <c r="V156" s="674"/>
      <c r="W156" s="18"/>
      <c r="X156" s="674"/>
      <c r="Y156" s="18"/>
      <c r="Z156" s="674"/>
      <c r="AA156" s="18"/>
      <c r="AB156" s="674"/>
      <c r="AC156" s="18"/>
      <c r="AD156" s="674"/>
      <c r="AE156" s="18"/>
      <c r="AF156" s="674"/>
      <c r="AG156" s="98"/>
      <c r="AH156" s="597"/>
      <c r="AI156" s="553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x14ac:dyDescent="0.25">
      <c r="A157" s="1106"/>
      <c r="B157" s="287" t="s">
        <v>32</v>
      </c>
      <c r="C157" s="880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x14ac:dyDescent="0.25">
      <c r="A158" s="1106"/>
      <c r="B158" s="289" t="s">
        <v>34</v>
      </c>
      <c r="C158" s="880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x14ac:dyDescent="0.25">
      <c r="A159" s="1107"/>
      <c r="B159" s="151" t="s">
        <v>208</v>
      </c>
      <c r="C159" s="881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x14ac:dyDescent="0.25">
      <c r="A160" s="1672" t="s">
        <v>209</v>
      </c>
      <c r="B160" s="691" t="s">
        <v>31</v>
      </c>
      <c r="C160" s="879">
        <f t="shared" si="98"/>
        <v>0</v>
      </c>
      <c r="D160" s="238">
        <f t="shared" si="99"/>
        <v>0</v>
      </c>
      <c r="E160" s="593">
        <f t="shared" si="99"/>
        <v>0</v>
      </c>
      <c r="F160" s="674"/>
      <c r="G160" s="18"/>
      <c r="H160" s="674"/>
      <c r="I160" s="18"/>
      <c r="J160" s="674"/>
      <c r="K160" s="18"/>
      <c r="L160" s="674"/>
      <c r="M160" s="18"/>
      <c r="N160" s="674"/>
      <c r="O160" s="18"/>
      <c r="P160" s="674"/>
      <c r="Q160" s="18"/>
      <c r="R160" s="674"/>
      <c r="S160" s="18"/>
      <c r="T160" s="674"/>
      <c r="U160" s="18"/>
      <c r="V160" s="674"/>
      <c r="W160" s="18"/>
      <c r="X160" s="674"/>
      <c r="Y160" s="18"/>
      <c r="Z160" s="674"/>
      <c r="AA160" s="18"/>
      <c r="AB160" s="674"/>
      <c r="AC160" s="18"/>
      <c r="AD160" s="674"/>
      <c r="AE160" s="18"/>
      <c r="AF160" s="674"/>
      <c r="AG160" s="98"/>
      <c r="AH160" s="597"/>
      <c r="AI160" s="553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x14ac:dyDescent="0.25">
      <c r="A161" s="1106"/>
      <c r="B161" s="287" t="s">
        <v>32</v>
      </c>
      <c r="C161" s="880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x14ac:dyDescent="0.25">
      <c r="A162" s="1106"/>
      <c r="B162" s="289" t="s">
        <v>34</v>
      </c>
      <c r="C162" s="880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x14ac:dyDescent="0.25">
      <c r="A163" s="1107"/>
      <c r="B163" s="151" t="s">
        <v>208</v>
      </c>
      <c r="C163" s="881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1.25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0.5" customHeight="1" x14ac:dyDescent="0.25">
      <c r="A165" s="1673" t="s">
        <v>38</v>
      </c>
      <c r="B165" s="1674" t="s">
        <v>4</v>
      </c>
      <c r="C165" s="1675"/>
      <c r="D165" s="1671"/>
      <c r="E165" s="1638" t="s">
        <v>135</v>
      </c>
      <c r="F165" s="1669"/>
      <c r="G165" s="1669"/>
      <c r="H165" s="1669"/>
      <c r="I165" s="1669"/>
      <c r="J165" s="1669"/>
      <c r="K165" s="1669"/>
      <c r="L165" s="1669"/>
      <c r="M165" s="1669"/>
      <c r="N165" s="1669"/>
      <c r="O165" s="1669"/>
      <c r="P165" s="1669"/>
      <c r="Q165" s="1669"/>
      <c r="R165" s="1669"/>
      <c r="S165" s="1669"/>
      <c r="T165" s="1669"/>
      <c r="U165" s="1669"/>
      <c r="V165" s="1669"/>
      <c r="W165" s="1669"/>
      <c r="X165" s="1669"/>
      <c r="Y165" s="1669"/>
      <c r="Z165" s="1669"/>
      <c r="AA165" s="1669"/>
      <c r="AB165" s="1669"/>
      <c r="AC165" s="1669"/>
      <c r="AD165" s="1669"/>
      <c r="AE165" s="1669"/>
      <c r="AF165" s="1676"/>
      <c r="AG165" s="1677" t="s">
        <v>211</v>
      </c>
      <c r="AH165" s="1670" t="s">
        <v>9</v>
      </c>
      <c r="AI165" s="1671" t="s">
        <v>10</v>
      </c>
    </row>
    <row r="166" spans="1:90" s="5" customFormat="1" ht="10.5" x14ac:dyDescent="0.25">
      <c r="A166" s="1082"/>
      <c r="B166" s="1139"/>
      <c r="C166" s="1140"/>
      <c r="D166" s="1135"/>
      <c r="E166" s="1638" t="s">
        <v>15</v>
      </c>
      <c r="F166" s="1639"/>
      <c r="G166" s="1638" t="s">
        <v>16</v>
      </c>
      <c r="H166" s="1639"/>
      <c r="I166" s="1633" t="s">
        <v>17</v>
      </c>
      <c r="J166" s="1635"/>
      <c r="K166" s="1633" t="s">
        <v>18</v>
      </c>
      <c r="L166" s="1635"/>
      <c r="M166" s="1633" t="s">
        <v>19</v>
      </c>
      <c r="N166" s="1635"/>
      <c r="O166" s="1633" t="s">
        <v>20</v>
      </c>
      <c r="P166" s="1635"/>
      <c r="Q166" s="1633" t="s">
        <v>21</v>
      </c>
      <c r="R166" s="1635"/>
      <c r="S166" s="1633" t="s">
        <v>22</v>
      </c>
      <c r="T166" s="1635"/>
      <c r="U166" s="1633" t="s">
        <v>23</v>
      </c>
      <c r="V166" s="1635"/>
      <c r="W166" s="1633" t="s">
        <v>24</v>
      </c>
      <c r="X166" s="1635"/>
      <c r="Y166" s="1633" t="s">
        <v>25</v>
      </c>
      <c r="Z166" s="1635"/>
      <c r="AA166" s="1633" t="s">
        <v>26</v>
      </c>
      <c r="AB166" s="1635"/>
      <c r="AC166" s="1633" t="s">
        <v>27</v>
      </c>
      <c r="AD166" s="1635"/>
      <c r="AE166" s="1633" t="s">
        <v>28</v>
      </c>
      <c r="AF166" s="1634"/>
      <c r="AG166" s="1144"/>
      <c r="AH166" s="1131"/>
      <c r="AI166" s="1134"/>
    </row>
    <row r="167" spans="1:90" s="5" customFormat="1" ht="10.5" x14ac:dyDescent="0.25">
      <c r="A167" s="1083"/>
      <c r="B167" s="571" t="s">
        <v>142</v>
      </c>
      <c r="C167" s="548" t="s">
        <v>29</v>
      </c>
      <c r="D167" s="877" t="s">
        <v>30</v>
      </c>
      <c r="E167" s="532" t="s">
        <v>29</v>
      </c>
      <c r="F167" s="877" t="s">
        <v>30</v>
      </c>
      <c r="G167" s="532" t="s">
        <v>29</v>
      </c>
      <c r="H167" s="877" t="s">
        <v>30</v>
      </c>
      <c r="I167" s="532" t="s">
        <v>29</v>
      </c>
      <c r="J167" s="877" t="s">
        <v>30</v>
      </c>
      <c r="K167" s="532" t="s">
        <v>29</v>
      </c>
      <c r="L167" s="877" t="s">
        <v>30</v>
      </c>
      <c r="M167" s="532" t="s">
        <v>29</v>
      </c>
      <c r="N167" s="877" t="s">
        <v>30</v>
      </c>
      <c r="O167" s="532" t="s">
        <v>29</v>
      </c>
      <c r="P167" s="877" t="s">
        <v>30</v>
      </c>
      <c r="Q167" s="532" t="s">
        <v>29</v>
      </c>
      <c r="R167" s="877" t="s">
        <v>30</v>
      </c>
      <c r="S167" s="532" t="s">
        <v>29</v>
      </c>
      <c r="T167" s="877" t="s">
        <v>30</v>
      </c>
      <c r="U167" s="532" t="s">
        <v>29</v>
      </c>
      <c r="V167" s="877" t="s">
        <v>30</v>
      </c>
      <c r="W167" s="532" t="s">
        <v>29</v>
      </c>
      <c r="X167" s="877" t="s">
        <v>30</v>
      </c>
      <c r="Y167" s="532" t="s">
        <v>29</v>
      </c>
      <c r="Z167" s="877" t="s">
        <v>30</v>
      </c>
      <c r="AA167" s="532" t="s">
        <v>29</v>
      </c>
      <c r="AB167" s="877" t="s">
        <v>30</v>
      </c>
      <c r="AC167" s="532" t="s">
        <v>29</v>
      </c>
      <c r="AD167" s="877" t="s">
        <v>30</v>
      </c>
      <c r="AE167" s="532" t="s">
        <v>29</v>
      </c>
      <c r="AF167" s="871" t="s">
        <v>30</v>
      </c>
      <c r="AG167" s="1145"/>
      <c r="AH167" s="1132"/>
      <c r="AI167" s="1135"/>
    </row>
    <row r="168" spans="1:90" s="5" customFormat="1" ht="10.5" x14ac:dyDescent="0.25">
      <c r="A168" s="293" t="s">
        <v>191</v>
      </c>
      <c r="B168" s="702">
        <f>SUM(C168:D168)</f>
        <v>0</v>
      </c>
      <c r="C168" s="238">
        <f t="shared" ref="C168:D170" si="105">+E168+G168+I168+K168+M168+O168+Q168+S168+U168+W168+Y168+AA168+AC168+AE168</f>
        <v>0</v>
      </c>
      <c r="D168" s="593">
        <f t="shared" si="105"/>
        <v>0</v>
      </c>
      <c r="E168" s="674"/>
      <c r="F168" s="18"/>
      <c r="G168" s="674"/>
      <c r="H168" s="18"/>
      <c r="I168" s="674"/>
      <c r="J168" s="18"/>
      <c r="K168" s="674"/>
      <c r="L168" s="18"/>
      <c r="M168" s="674"/>
      <c r="N168" s="18"/>
      <c r="O168" s="674"/>
      <c r="P168" s="18"/>
      <c r="Q168" s="674"/>
      <c r="R168" s="18"/>
      <c r="S168" s="674"/>
      <c r="T168" s="18"/>
      <c r="U168" s="674"/>
      <c r="V168" s="18"/>
      <c r="W168" s="674"/>
      <c r="X168" s="18"/>
      <c r="Y168" s="674"/>
      <c r="Z168" s="18"/>
      <c r="AA168" s="674"/>
      <c r="AB168" s="18"/>
      <c r="AC168" s="674"/>
      <c r="AD168" s="18"/>
      <c r="AE168" s="674"/>
      <c r="AF168" s="600"/>
      <c r="AG168" s="601"/>
      <c r="AH168" s="674"/>
      <c r="AI168" s="553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0.5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0.5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0.5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1.25" x14ac:dyDescent="0.25">
      <c r="A172" s="281" t="s">
        <v>214</v>
      </c>
    </row>
    <row r="173" spans="1:90" s="5" customFormat="1" ht="10.5" customHeight="1" x14ac:dyDescent="0.25">
      <c r="A173" s="1646" t="s">
        <v>215</v>
      </c>
      <c r="B173" s="1646" t="s">
        <v>188</v>
      </c>
      <c r="C173" s="1660" t="s">
        <v>216</v>
      </c>
      <c r="D173" s="1661"/>
      <c r="E173" s="1646" t="s">
        <v>217</v>
      </c>
      <c r="F173" s="1660" t="s">
        <v>5</v>
      </c>
      <c r="G173" s="1661"/>
      <c r="H173" s="1661"/>
      <c r="I173" s="1661"/>
      <c r="J173" s="1661"/>
      <c r="K173" s="1661"/>
      <c r="L173" s="1661"/>
      <c r="M173" s="1661"/>
      <c r="N173" s="1661"/>
      <c r="O173" s="1661"/>
      <c r="P173" s="1661"/>
      <c r="Q173" s="1661"/>
      <c r="R173" s="1661"/>
      <c r="S173" s="1661"/>
      <c r="T173" s="1662"/>
    </row>
    <row r="174" spans="1:90" s="5" customFormat="1" ht="21" x14ac:dyDescent="0.25">
      <c r="A174" s="1096"/>
      <c r="B174" s="1096"/>
      <c r="C174" s="524" t="s">
        <v>191</v>
      </c>
      <c r="D174" s="882" t="s">
        <v>218</v>
      </c>
      <c r="E174" s="1096"/>
      <c r="F174" s="524" t="s">
        <v>219</v>
      </c>
      <c r="G174" s="602" t="s">
        <v>220</v>
      </c>
      <c r="H174" s="602" t="s">
        <v>221</v>
      </c>
      <c r="I174" s="602" t="s">
        <v>222</v>
      </c>
      <c r="J174" s="602" t="s">
        <v>223</v>
      </c>
      <c r="K174" s="602" t="s">
        <v>224</v>
      </c>
      <c r="L174" s="602" t="s">
        <v>225</v>
      </c>
      <c r="M174" s="602" t="s">
        <v>226</v>
      </c>
      <c r="N174" s="602" t="s">
        <v>227</v>
      </c>
      <c r="O174" s="602" t="s">
        <v>228</v>
      </c>
      <c r="P174" s="602" t="s">
        <v>229</v>
      </c>
      <c r="Q174" s="602" t="s">
        <v>230</v>
      </c>
      <c r="R174" s="602" t="s">
        <v>231</v>
      </c>
      <c r="S174" s="602" t="s">
        <v>232</v>
      </c>
      <c r="T174" s="882" t="s">
        <v>233</v>
      </c>
    </row>
    <row r="175" spans="1:90" s="5" customFormat="1" ht="10.5" x14ac:dyDescent="0.25">
      <c r="A175" s="293" t="s">
        <v>32</v>
      </c>
      <c r="B175" s="691">
        <f>SUM(C175:D175)</f>
        <v>0</v>
      </c>
      <c r="C175" s="99"/>
      <c r="D175" s="143"/>
      <c r="E175" s="691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0.5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0.5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0.5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1.25" x14ac:dyDescent="0.25">
      <c r="A179" s="281" t="s">
        <v>235</v>
      </c>
    </row>
    <row r="180" spans="1:20" s="5" customFormat="1" ht="10.5" x14ac:dyDescent="0.25">
      <c r="A180" s="1637" t="s">
        <v>236</v>
      </c>
      <c r="B180" s="1641" t="s">
        <v>237</v>
      </c>
      <c r="C180" s="1643"/>
      <c r="D180" s="1642"/>
      <c r="E180" s="1641" t="s">
        <v>238</v>
      </c>
      <c r="F180" s="1643"/>
      <c r="G180" s="1642"/>
    </row>
    <row r="181" spans="1:20" s="5" customFormat="1" ht="10.5" x14ac:dyDescent="0.25">
      <c r="A181" s="1083"/>
      <c r="B181" s="603" t="s">
        <v>142</v>
      </c>
      <c r="C181" s="524" t="s">
        <v>29</v>
      </c>
      <c r="D181" s="882" t="s">
        <v>30</v>
      </c>
      <c r="E181" s="603" t="s">
        <v>142</v>
      </c>
      <c r="F181" s="524" t="s">
        <v>29</v>
      </c>
      <c r="G181" s="882" t="s">
        <v>30</v>
      </c>
    </row>
    <row r="182" spans="1:20" s="5" customFormat="1" ht="10.5" x14ac:dyDescent="0.25">
      <c r="A182" s="293" t="s">
        <v>239</v>
      </c>
      <c r="B182" s="714">
        <f>SUM(C182:D182)</f>
        <v>0</v>
      </c>
      <c r="C182" s="715"/>
      <c r="D182" s="604"/>
      <c r="E182" s="714">
        <f>SUM(F182:G182)</f>
        <v>0</v>
      </c>
      <c r="F182" s="715"/>
      <c r="G182" s="604"/>
    </row>
    <row r="183" spans="1:20" s="5" customFormat="1" ht="10.5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1.25" x14ac:dyDescent="0.25">
      <c r="A184" s="325" t="s">
        <v>241</v>
      </c>
    </row>
    <row r="185" spans="1:20" ht="15" customHeight="1" x14ac:dyDescent="0.25">
      <c r="A185" s="1653" t="s">
        <v>242</v>
      </c>
      <c r="B185" s="1654" t="s">
        <v>188</v>
      </c>
      <c r="C185" s="1655" t="s">
        <v>243</v>
      </c>
      <c r="D185" s="1656"/>
      <c r="E185" s="1657"/>
      <c r="F185" s="1646" t="s">
        <v>217</v>
      </c>
      <c r="G185" s="1658" t="s">
        <v>5</v>
      </c>
      <c r="H185" s="1659"/>
      <c r="I185" s="1659"/>
      <c r="J185" s="1659"/>
      <c r="K185" s="1659"/>
      <c r="L185" s="1653"/>
    </row>
    <row r="186" spans="1:20" ht="21" x14ac:dyDescent="0.25">
      <c r="A186" s="1109"/>
      <c r="B186" s="1111"/>
      <c r="C186" s="519" t="s">
        <v>244</v>
      </c>
      <c r="D186" s="605" t="s">
        <v>192</v>
      </c>
      <c r="E186" s="883" t="s">
        <v>245</v>
      </c>
      <c r="F186" s="1096"/>
      <c r="G186" s="884" t="s">
        <v>246</v>
      </c>
      <c r="H186" s="885" t="s">
        <v>247</v>
      </c>
      <c r="I186" s="885" t="s">
        <v>248</v>
      </c>
      <c r="J186" s="885" t="s">
        <v>249</v>
      </c>
      <c r="K186" s="885" t="s">
        <v>250</v>
      </c>
      <c r="L186" s="518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691">
        <f>SUM(G187:L187)</f>
        <v>0</v>
      </c>
      <c r="G187" s="674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1.25" x14ac:dyDescent="0.25">
      <c r="A190" s="1636" t="s">
        <v>255</v>
      </c>
      <c r="B190" s="1636"/>
      <c r="C190" s="1636"/>
    </row>
    <row r="191" spans="1:20" ht="15" customHeight="1" x14ac:dyDescent="0.25">
      <c r="A191" s="1663" t="s">
        <v>256</v>
      </c>
      <c r="B191" s="1664"/>
      <c r="C191" s="1665" t="s">
        <v>257</v>
      </c>
      <c r="D191" s="1666" t="s">
        <v>258</v>
      </c>
      <c r="E191" s="1667"/>
      <c r="F191" s="1667"/>
      <c r="G191" s="1667"/>
      <c r="H191" s="1667"/>
      <c r="I191" s="1667"/>
      <c r="J191" s="1668"/>
      <c r="K191" s="1669" t="s">
        <v>259</v>
      </c>
      <c r="L191" s="1669"/>
      <c r="M191" s="1669"/>
      <c r="N191" s="1639"/>
    </row>
    <row r="192" spans="1:20" ht="21" x14ac:dyDescent="0.25">
      <c r="A192" s="1122"/>
      <c r="B192" s="1123"/>
      <c r="C192" s="1125"/>
      <c r="D192" s="519" t="s">
        <v>244</v>
      </c>
      <c r="E192" s="605" t="s">
        <v>260</v>
      </c>
      <c r="F192" s="605" t="s">
        <v>261</v>
      </c>
      <c r="G192" s="883" t="s">
        <v>262</v>
      </c>
      <c r="H192" s="886" t="s">
        <v>217</v>
      </c>
      <c r="I192" s="519" t="s">
        <v>263</v>
      </c>
      <c r="J192" s="883" t="s">
        <v>264</v>
      </c>
      <c r="K192" s="519" t="s">
        <v>265</v>
      </c>
      <c r="L192" s="605" t="s">
        <v>266</v>
      </c>
      <c r="M192" s="605" t="s">
        <v>267</v>
      </c>
      <c r="N192" s="887" t="s">
        <v>268</v>
      </c>
    </row>
    <row r="193" spans="1:91" x14ac:dyDescent="0.25">
      <c r="A193" s="1652" t="s">
        <v>269</v>
      </c>
      <c r="B193" s="721" t="s">
        <v>270</v>
      </c>
      <c r="C193" s="691">
        <f>SUM(E193+G193)</f>
        <v>0</v>
      </c>
      <c r="D193" s="722"/>
      <c r="E193" s="16"/>
      <c r="F193" s="311"/>
      <c r="G193" s="24"/>
      <c r="H193" s="691">
        <f>+K193+L193+M193</f>
        <v>0</v>
      </c>
      <c r="I193" s="722"/>
      <c r="J193" s="606"/>
      <c r="K193" s="24"/>
      <c r="L193" s="16"/>
      <c r="M193" s="16"/>
      <c r="N193" s="340"/>
    </row>
    <row r="194" spans="1:9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1.25" x14ac:dyDescent="0.25">
      <c r="A197" s="325" t="s">
        <v>274</v>
      </c>
    </row>
    <row r="198" spans="1:91" s="5" customFormat="1" ht="10.5" customHeight="1" x14ac:dyDescent="0.25">
      <c r="A198" s="1260" t="s">
        <v>242</v>
      </c>
      <c r="B198" s="1260" t="s">
        <v>275</v>
      </c>
      <c r="C198" s="1647" t="s">
        <v>276</v>
      </c>
      <c r="D198" s="1648" t="s">
        <v>259</v>
      </c>
      <c r="E198" s="1649"/>
      <c r="F198" s="1648" t="s">
        <v>277</v>
      </c>
      <c r="G198" s="1650"/>
      <c r="H198" s="1650"/>
      <c r="I198" s="1650"/>
      <c r="J198" s="1650"/>
      <c r="K198" s="1650"/>
      <c r="L198" s="1650"/>
      <c r="M198" s="1650"/>
      <c r="N198" s="1650"/>
      <c r="O198" s="1650"/>
      <c r="P198" s="1650"/>
      <c r="Q198" s="1650"/>
      <c r="R198" s="1650"/>
      <c r="S198" s="1650"/>
      <c r="T198" s="1651" t="s">
        <v>263</v>
      </c>
      <c r="U198" s="1640" t="s">
        <v>278</v>
      </c>
    </row>
    <row r="199" spans="1:91" s="5" customFormat="1" ht="21" x14ac:dyDescent="0.25">
      <c r="A199" s="1260"/>
      <c r="B199" s="1260"/>
      <c r="C199" s="1099"/>
      <c r="D199" s="524" t="s">
        <v>265</v>
      </c>
      <c r="E199" s="882" t="s">
        <v>279</v>
      </c>
      <c r="F199" s="526" t="s">
        <v>280</v>
      </c>
      <c r="G199" s="607" t="s">
        <v>281</v>
      </c>
      <c r="H199" s="607" t="s">
        <v>13</v>
      </c>
      <c r="I199" s="607" t="s">
        <v>141</v>
      </c>
      <c r="J199" s="607" t="s">
        <v>15</v>
      </c>
      <c r="K199" s="607" t="s">
        <v>282</v>
      </c>
      <c r="L199" s="607" t="s">
        <v>17</v>
      </c>
      <c r="M199" s="607" t="s">
        <v>18</v>
      </c>
      <c r="N199" s="607" t="s">
        <v>19</v>
      </c>
      <c r="O199" s="607" t="s">
        <v>20</v>
      </c>
      <c r="P199" s="607" t="s">
        <v>21</v>
      </c>
      <c r="Q199" s="607" t="s">
        <v>22</v>
      </c>
      <c r="R199" s="607" t="s">
        <v>23</v>
      </c>
      <c r="S199" s="528" t="s">
        <v>24</v>
      </c>
      <c r="T199" s="1104"/>
      <c r="U199" s="1087"/>
    </row>
    <row r="200" spans="1:91" s="5" customFormat="1" x14ac:dyDescent="0.25">
      <c r="A200" s="350" t="s">
        <v>283</v>
      </c>
      <c r="B200" s="15"/>
      <c r="C200" s="723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1.25" x14ac:dyDescent="0.25">
      <c r="A203" s="1631" t="s">
        <v>286</v>
      </c>
      <c r="B203" s="1631"/>
      <c r="C203" s="1631"/>
      <c r="D203" s="1631"/>
      <c r="E203" s="1631"/>
      <c r="F203" s="1631"/>
      <c r="G203" s="1631"/>
      <c r="H203" s="1631"/>
      <c r="I203" s="1631"/>
      <c r="J203" s="1631"/>
      <c r="CK203" s="5"/>
      <c r="CL203" s="5"/>
      <c r="CM203" s="5"/>
    </row>
    <row r="204" spans="1:91" ht="15" customHeight="1" x14ac:dyDescent="0.25">
      <c r="A204" s="1253" t="s">
        <v>287</v>
      </c>
      <c r="B204" s="1253" t="s">
        <v>288</v>
      </c>
      <c r="C204" s="1641" t="s">
        <v>259</v>
      </c>
      <c r="D204" s="1642"/>
      <c r="E204" s="1643" t="s">
        <v>277</v>
      </c>
      <c r="F204" s="1643"/>
      <c r="G204" s="1643"/>
      <c r="H204" s="1643"/>
      <c r="I204" s="1643"/>
      <c r="J204" s="1644"/>
      <c r="K204" s="1645" t="s">
        <v>263</v>
      </c>
      <c r="L204" s="1646" t="s">
        <v>278</v>
      </c>
      <c r="CK204" s="5"/>
      <c r="CL204" s="5"/>
      <c r="CM204" s="5"/>
    </row>
    <row r="205" spans="1:91" ht="21" x14ac:dyDescent="0.25">
      <c r="A205" s="1253"/>
      <c r="B205" s="1253"/>
      <c r="C205" s="524" t="s">
        <v>265</v>
      </c>
      <c r="D205" s="882" t="s">
        <v>279</v>
      </c>
      <c r="E205" s="888" t="s">
        <v>280</v>
      </c>
      <c r="F205" s="602" t="s">
        <v>281</v>
      </c>
      <c r="G205" s="602" t="s">
        <v>13</v>
      </c>
      <c r="H205" s="602" t="s">
        <v>141</v>
      </c>
      <c r="I205" s="602" t="s">
        <v>15</v>
      </c>
      <c r="J205" s="889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726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1.25" x14ac:dyDescent="0.25">
      <c r="A208" s="1631" t="s">
        <v>292</v>
      </c>
      <c r="B208" s="1631"/>
      <c r="C208" s="1631"/>
      <c r="D208" s="1631"/>
      <c r="E208" s="1631"/>
      <c r="F208" s="1631"/>
      <c r="G208" s="1631"/>
    </row>
    <row r="209" spans="1:7" x14ac:dyDescent="0.25">
      <c r="A209" s="1632" t="s">
        <v>293</v>
      </c>
      <c r="B209" s="1632" t="s">
        <v>188</v>
      </c>
      <c r="C209" s="1633" t="s">
        <v>277</v>
      </c>
      <c r="D209" s="1634"/>
      <c r="E209" s="1634"/>
      <c r="F209" s="1634"/>
      <c r="G209" s="1635"/>
    </row>
    <row r="210" spans="1:7" x14ac:dyDescent="0.25">
      <c r="A210" s="1076"/>
      <c r="B210" s="1076"/>
      <c r="C210" s="532" t="s">
        <v>12</v>
      </c>
      <c r="D210" s="875" t="s">
        <v>13</v>
      </c>
      <c r="E210" s="548" t="s">
        <v>141</v>
      </c>
      <c r="F210" s="548" t="s">
        <v>15</v>
      </c>
      <c r="G210" s="534" t="s">
        <v>16</v>
      </c>
    </row>
    <row r="211" spans="1:7" x14ac:dyDescent="0.25">
      <c r="A211" s="890" t="s">
        <v>294</v>
      </c>
      <c r="B211" s="536">
        <f>SUM(C211:G211)</f>
        <v>0</v>
      </c>
      <c r="C211" s="537"/>
      <c r="D211" s="608"/>
      <c r="E211" s="608"/>
      <c r="F211" s="891"/>
      <c r="G211" s="540"/>
    </row>
    <row r="212" spans="1:7" s="4" customFormat="1" ht="11.25" x14ac:dyDescent="0.25">
      <c r="A212" s="1636" t="s">
        <v>295</v>
      </c>
      <c r="B212" s="1636"/>
      <c r="C212" s="1636"/>
      <c r="D212" s="1636"/>
    </row>
    <row r="213" spans="1:7" x14ac:dyDescent="0.25">
      <c r="A213" s="1637" t="s">
        <v>296</v>
      </c>
      <c r="B213" s="1633" t="s">
        <v>297</v>
      </c>
      <c r="C213" s="1634"/>
      <c r="D213" s="1635"/>
    </row>
    <row r="214" spans="1:7" ht="15" customHeight="1" x14ac:dyDescent="0.25">
      <c r="A214" s="1082"/>
      <c r="B214" s="872" t="s">
        <v>298</v>
      </c>
      <c r="C214" s="1638" t="s">
        <v>299</v>
      </c>
      <c r="D214" s="1639"/>
    </row>
    <row r="215" spans="1:7" x14ac:dyDescent="0.25">
      <c r="A215" s="1083"/>
      <c r="B215" s="542" t="s">
        <v>300</v>
      </c>
      <c r="C215" s="532" t="s">
        <v>301</v>
      </c>
      <c r="D215" s="877" t="s">
        <v>302</v>
      </c>
    </row>
    <row r="216" spans="1:7" x14ac:dyDescent="0.25">
      <c r="A216" s="544" t="s">
        <v>303</v>
      </c>
      <c r="B216" s="545"/>
      <c r="C216" s="867"/>
      <c r="D216" s="547"/>
    </row>
    <row r="236" spans="1:2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210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00000000-0002-0000-0500-000000000000}">
      <formula1>0</formula1>
      <formula2>9.99999999999999E+41</formula2>
    </dataValidation>
    <dataValidation type="whole" allowBlank="1" showInputMessage="1" showErrorMessage="1" sqref="D96" xr:uid="{00000000-0002-0000-0500-000001000000}">
      <formula1>0</formula1>
      <formula2>9.99999999999999E+33</formula2>
    </dataValidation>
    <dataValidation type="whole" allowBlank="1" showInputMessage="1" showErrorMessage="1" sqref="C19:E23" xr:uid="{00000000-0002-0000-0500-000002000000}">
      <formula1>0</formula1>
      <formula2>9.99999999999999E+37</formula2>
    </dataValidation>
    <dataValidation allowBlank="1" prompt="Valor no Permitido" sqref="CC28:CD29 CA27:CB29 CC27 CK27:CM27 CE27:CJ29" xr:uid="{00000000-0002-0000-0500-000003000000}"/>
    <dataValidation type="whole" operator="greaterThanOrEqual" allowBlank="1" showInputMessage="1" showErrorMessage="1" errorTitle="Error" error="Favor Ingrese sólo Números." sqref="C28:Y29 C35:Y89" xr:uid="{00000000-0002-0000-0500-000004000000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00000000-0002-0000-0500-000005000000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S236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",[7]NOMBRE!B2, " (",[7]NOMBRE!C2,[7]NOMBRE!D2,[7]NOMBRE!E2,[7]NOMBRE!F2,[7]NOMBRE!G2,")")</f>
        <v>COMUNA: LINARES (07401)</v>
      </c>
    </row>
    <row r="3" spans="1:94" x14ac:dyDescent="0.1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94" x14ac:dyDescent="0.15">
      <c r="A4" s="1" t="str">
        <f>CONCATENATE("MES: ",[7]NOMBRE!B6, " (",[7]NOMBRE!C6,[7]NOMBRE!D6,")")</f>
        <v>MES: JUNIO (06)</v>
      </c>
    </row>
    <row r="5" spans="1:94" x14ac:dyDescent="0.25">
      <c r="A5" s="3" t="str">
        <f>CONCATENATE("AÑO: ",[7]NOMBRE!B7)</f>
        <v>AÑO: 2025</v>
      </c>
    </row>
    <row r="6" spans="1:94" ht="15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1.25" customHeight="1" x14ac:dyDescent="0.25">
      <c r="A8" s="1238" t="s">
        <v>2</v>
      </c>
      <c r="B8" s="1185"/>
      <c r="C8" s="1185"/>
    </row>
    <row r="9" spans="1:94" s="5" customFormat="1" ht="10.5" customHeight="1" x14ac:dyDescent="0.25">
      <c r="A9" s="1447" t="s">
        <v>3</v>
      </c>
      <c r="B9" s="1768" t="s">
        <v>4</v>
      </c>
      <c r="C9" s="1777" t="s">
        <v>5</v>
      </c>
      <c r="D9" s="1778"/>
      <c r="E9" s="1778"/>
      <c r="F9" s="1778"/>
      <c r="G9" s="1778"/>
      <c r="H9" s="1778"/>
      <c r="I9" s="1778"/>
      <c r="J9" s="1778"/>
      <c r="K9" s="1778"/>
      <c r="L9" s="1778"/>
      <c r="M9" s="1778"/>
      <c r="N9" s="1778"/>
      <c r="O9" s="1778"/>
      <c r="P9" s="1778"/>
      <c r="Q9" s="1778"/>
      <c r="R9" s="1778"/>
      <c r="S9" s="1779"/>
      <c r="T9" s="1774" t="s">
        <v>6</v>
      </c>
      <c r="U9" s="1775"/>
      <c r="V9" s="1685" t="s">
        <v>7</v>
      </c>
      <c r="W9" s="1685" t="s">
        <v>8</v>
      </c>
      <c r="X9" s="1680" t="s">
        <v>9</v>
      </c>
      <c r="Y9" s="1665" t="s">
        <v>10</v>
      </c>
      <c r="Z9" s="1665" t="s">
        <v>11</v>
      </c>
    </row>
    <row r="10" spans="1:94" s="5" customFormat="1" ht="10.5" x14ac:dyDescent="0.25">
      <c r="A10" s="1447"/>
      <c r="B10" s="1223"/>
      <c r="C10" s="532" t="s">
        <v>12</v>
      </c>
      <c r="D10" s="548" t="s">
        <v>13</v>
      </c>
      <c r="E10" s="875" t="s">
        <v>14</v>
      </c>
      <c r="F10" s="548" t="s">
        <v>15</v>
      </c>
      <c r="G10" s="549" t="s">
        <v>16</v>
      </c>
      <c r="H10" s="549" t="s">
        <v>17</v>
      </c>
      <c r="I10" s="549" t="s">
        <v>18</v>
      </c>
      <c r="J10" s="549" t="s">
        <v>19</v>
      </c>
      <c r="K10" s="549" t="s">
        <v>20</v>
      </c>
      <c r="L10" s="549" t="s">
        <v>21</v>
      </c>
      <c r="M10" s="549" t="s">
        <v>22</v>
      </c>
      <c r="N10" s="549" t="s">
        <v>23</v>
      </c>
      <c r="O10" s="549" t="s">
        <v>24</v>
      </c>
      <c r="P10" s="549" t="s">
        <v>25</v>
      </c>
      <c r="Q10" s="549" t="s">
        <v>26</v>
      </c>
      <c r="R10" s="549" t="s">
        <v>27</v>
      </c>
      <c r="S10" s="550" t="s">
        <v>28</v>
      </c>
      <c r="T10" s="551" t="s">
        <v>29</v>
      </c>
      <c r="U10" s="876" t="s">
        <v>30</v>
      </c>
      <c r="V10" s="1177"/>
      <c r="W10" s="1177"/>
      <c r="X10" s="1135"/>
      <c r="Y10" s="1125"/>
      <c r="Z10" s="1125"/>
    </row>
    <row r="11" spans="1:94" s="5" customFormat="1" ht="10.5" x14ac:dyDescent="0.25">
      <c r="A11" s="13" t="s">
        <v>31</v>
      </c>
      <c r="B11" s="14">
        <f>SUM(C11:S11)</f>
        <v>0</v>
      </c>
      <c r="C11" s="15"/>
      <c r="D11" s="16"/>
      <c r="E11" s="65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660"/>
      <c r="U11" s="661"/>
      <c r="V11" s="20"/>
      <c r="W11" s="20"/>
      <c r="X11" s="553"/>
      <c r="Y11" s="553"/>
      <c r="Z11" s="553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0.5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1.25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0.5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1.25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0.5" x14ac:dyDescent="0.25">
      <c r="A16" s="892" t="s">
        <v>36</v>
      </c>
      <c r="B16" s="555">
        <f>SUM(C16:S16)</f>
        <v>0</v>
      </c>
      <c r="C16" s="556">
        <f t="shared" ref="C16:Z16" si="7">SUM(C11:C15)</f>
        <v>0</v>
      </c>
      <c r="D16" s="893">
        <f t="shared" si="7"/>
        <v>0</v>
      </c>
      <c r="E16" s="893">
        <f t="shared" si="7"/>
        <v>0</v>
      </c>
      <c r="F16" s="558">
        <f t="shared" si="7"/>
        <v>0</v>
      </c>
      <c r="G16" s="558">
        <f t="shared" si="7"/>
        <v>0</v>
      </c>
      <c r="H16" s="558">
        <f t="shared" si="7"/>
        <v>0</v>
      </c>
      <c r="I16" s="558">
        <f t="shared" si="7"/>
        <v>0</v>
      </c>
      <c r="J16" s="558">
        <f t="shared" si="7"/>
        <v>0</v>
      </c>
      <c r="K16" s="558">
        <f t="shared" si="7"/>
        <v>0</v>
      </c>
      <c r="L16" s="558">
        <f t="shared" si="7"/>
        <v>0</v>
      </c>
      <c r="M16" s="558">
        <f t="shared" si="7"/>
        <v>0</v>
      </c>
      <c r="N16" s="558">
        <f t="shared" si="7"/>
        <v>0</v>
      </c>
      <c r="O16" s="558">
        <f t="shared" si="7"/>
        <v>0</v>
      </c>
      <c r="P16" s="558">
        <f t="shared" si="7"/>
        <v>0</v>
      </c>
      <c r="Q16" s="558">
        <f t="shared" si="7"/>
        <v>0</v>
      </c>
      <c r="R16" s="558">
        <f t="shared" si="7"/>
        <v>0</v>
      </c>
      <c r="S16" s="559">
        <f t="shared" si="7"/>
        <v>0</v>
      </c>
      <c r="T16" s="555">
        <f t="shared" si="7"/>
        <v>0</v>
      </c>
      <c r="U16" s="894">
        <f t="shared" si="7"/>
        <v>0</v>
      </c>
      <c r="V16" s="895">
        <f t="shared" si="7"/>
        <v>0</v>
      </c>
      <c r="W16" s="895">
        <f t="shared" si="7"/>
        <v>0</v>
      </c>
      <c r="X16" s="895">
        <f t="shared" si="7"/>
        <v>0</v>
      </c>
      <c r="Y16" s="895">
        <f t="shared" si="7"/>
        <v>0</v>
      </c>
      <c r="Z16" s="895">
        <f t="shared" si="7"/>
        <v>0</v>
      </c>
    </row>
    <row r="17" spans="1:91" s="4" customFormat="1" ht="11.25" customHeight="1" x14ac:dyDescent="0.25">
      <c r="A17" s="1776" t="s">
        <v>37</v>
      </c>
      <c r="B17" s="1689"/>
      <c r="C17" s="1689"/>
      <c r="D17" s="1689"/>
      <c r="E17" s="39"/>
      <c r="F17" s="40"/>
      <c r="G17" s="40"/>
      <c r="H17" s="40"/>
      <c r="I17" s="40"/>
      <c r="J17" s="40"/>
      <c r="K17" s="40"/>
      <c r="L17" s="40"/>
    </row>
    <row r="18" spans="1:91" s="5" customFormat="1" ht="21" x14ac:dyDescent="0.25">
      <c r="A18" s="561" t="s">
        <v>38</v>
      </c>
      <c r="B18" s="562" t="s">
        <v>4</v>
      </c>
      <c r="C18" s="563" t="s">
        <v>31</v>
      </c>
      <c r="D18" s="564" t="s">
        <v>39</v>
      </c>
      <c r="E18" s="896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0.5" x14ac:dyDescent="0.25">
      <c r="A19" s="667" t="s">
        <v>41</v>
      </c>
      <c r="B19" s="668">
        <f>SUM(C19:E19)</f>
        <v>0</v>
      </c>
      <c r="C19" s="669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0.5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0.5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0.5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0.5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0.5" x14ac:dyDescent="0.25">
      <c r="A24" s="565" t="s">
        <v>4</v>
      </c>
      <c r="B24" s="566">
        <f>SUM(B19:B23)</f>
        <v>0</v>
      </c>
      <c r="C24" s="567">
        <f>SUM(C19:C23)</f>
        <v>0</v>
      </c>
      <c r="D24" s="568">
        <f t="shared" ref="D24:E24" si="9">SUM(D19:D23)</f>
        <v>0</v>
      </c>
      <c r="E24" s="897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1.25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15" customHeight="1" x14ac:dyDescent="0.25">
      <c r="A26" s="1768" t="s">
        <v>47</v>
      </c>
      <c r="B26" s="1768" t="s">
        <v>4</v>
      </c>
      <c r="C26" s="1763" t="s">
        <v>5</v>
      </c>
      <c r="D26" s="1764"/>
      <c r="E26" s="1764"/>
      <c r="F26" s="1764"/>
      <c r="G26" s="1764"/>
      <c r="H26" s="1764"/>
      <c r="I26" s="1764"/>
      <c r="J26" s="1764"/>
      <c r="K26" s="1764"/>
      <c r="L26" s="1764"/>
      <c r="M26" s="1764"/>
      <c r="N26" s="1764"/>
      <c r="O26" s="1764"/>
      <c r="P26" s="1764"/>
      <c r="Q26" s="1764"/>
      <c r="R26" s="1764"/>
      <c r="S26" s="1765"/>
      <c r="T26" s="1774" t="s">
        <v>48</v>
      </c>
      <c r="U26" s="1775"/>
      <c r="V26" s="1677" t="s">
        <v>9</v>
      </c>
      <c r="W26" s="1665" t="s">
        <v>10</v>
      </c>
      <c r="X26" s="1638" t="s">
        <v>49</v>
      </c>
      <c r="Y26" s="1639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1" x14ac:dyDescent="0.25">
      <c r="A27" s="1223"/>
      <c r="B27" s="1223"/>
      <c r="C27" s="532" t="s">
        <v>12</v>
      </c>
      <c r="D27" s="548" t="s">
        <v>13</v>
      </c>
      <c r="E27" s="875" t="s">
        <v>14</v>
      </c>
      <c r="F27" s="548" t="s">
        <v>15</v>
      </c>
      <c r="G27" s="549" t="s">
        <v>16</v>
      </c>
      <c r="H27" s="549" t="s">
        <v>17</v>
      </c>
      <c r="I27" s="549" t="s">
        <v>18</v>
      </c>
      <c r="J27" s="549" t="s">
        <v>19</v>
      </c>
      <c r="K27" s="549" t="s">
        <v>20</v>
      </c>
      <c r="L27" s="549" t="s">
        <v>21</v>
      </c>
      <c r="M27" s="549" t="s">
        <v>22</v>
      </c>
      <c r="N27" s="549" t="s">
        <v>23</v>
      </c>
      <c r="O27" s="549" t="s">
        <v>24</v>
      </c>
      <c r="P27" s="549" t="s">
        <v>25</v>
      </c>
      <c r="Q27" s="549" t="s">
        <v>26</v>
      </c>
      <c r="R27" s="549" t="s">
        <v>27</v>
      </c>
      <c r="S27" s="550" t="s">
        <v>28</v>
      </c>
      <c r="T27" s="569" t="s">
        <v>29</v>
      </c>
      <c r="U27" s="876" t="s">
        <v>30</v>
      </c>
      <c r="V27" s="1145"/>
      <c r="W27" s="1125"/>
      <c r="X27" s="570" t="s">
        <v>50</v>
      </c>
      <c r="Y27" s="898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672" t="s">
        <v>52</v>
      </c>
      <c r="B28" s="673">
        <f>SUM(C28:S28)</f>
        <v>0</v>
      </c>
      <c r="C28" s="674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674"/>
      <c r="U28" s="661"/>
      <c r="V28" s="553"/>
      <c r="W28" s="660"/>
      <c r="X28" s="674"/>
      <c r="Y28" s="553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1.25" customHeight="1" x14ac:dyDescent="0.25">
      <c r="A30" s="1767" t="s">
        <v>54</v>
      </c>
      <c r="B30" s="1767"/>
      <c r="C30" s="1767"/>
      <c r="D30" s="1767"/>
      <c r="E30" s="1767"/>
      <c r="F30" s="1767"/>
      <c r="G30" s="1767"/>
      <c r="H30" s="1767"/>
      <c r="I30" s="1767"/>
      <c r="J30" s="1767"/>
      <c r="K30" s="1767"/>
      <c r="L30" s="1767"/>
    </row>
    <row r="31" spans="1:91" s="4" customFormat="1" ht="11.25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0.5" customHeight="1" x14ac:dyDescent="0.25">
      <c r="A32" s="1678" t="s">
        <v>56</v>
      </c>
      <c r="B32" s="1768" t="s">
        <v>4</v>
      </c>
      <c r="C32" s="1769" t="s">
        <v>57</v>
      </c>
      <c r="D32" s="1770"/>
      <c r="E32" s="1770"/>
      <c r="F32" s="1770"/>
      <c r="G32" s="1770"/>
      <c r="H32" s="1770"/>
      <c r="I32" s="1770"/>
      <c r="J32" s="1770"/>
      <c r="K32" s="1770"/>
      <c r="L32" s="1770"/>
      <c r="M32" s="1770"/>
      <c r="N32" s="1770"/>
      <c r="O32" s="1770"/>
      <c r="P32" s="1770"/>
      <c r="Q32" s="1770"/>
      <c r="R32" s="1770"/>
      <c r="S32" s="1770"/>
      <c r="T32" s="1770"/>
      <c r="U32" s="1771"/>
      <c r="V32" s="1772" t="s">
        <v>58</v>
      </c>
      <c r="W32" s="1773"/>
      <c r="X32" s="1678" t="s">
        <v>59</v>
      </c>
      <c r="Y32" s="1680"/>
      <c r="Z32" s="1638" t="s">
        <v>60</v>
      </c>
      <c r="AA32" s="1669"/>
      <c r="AB32" s="1669"/>
      <c r="AC32" s="1669"/>
      <c r="AD32" s="1669"/>
      <c r="AE32" s="1669"/>
      <c r="AF32" s="1669"/>
      <c r="AG32" s="1669"/>
      <c r="AH32" s="1669"/>
      <c r="AI32" s="1639"/>
      <c r="AJ32" s="1761" t="s">
        <v>61</v>
      </c>
      <c r="AK32" s="1679"/>
      <c r="AL32" s="1680"/>
      <c r="AM32" s="1665" t="s">
        <v>62</v>
      </c>
      <c r="AN32" s="1680" t="s">
        <v>63</v>
      </c>
      <c r="AO32" s="1665" t="s">
        <v>9</v>
      </c>
      <c r="AP32" s="1680" t="s">
        <v>10</v>
      </c>
      <c r="AQ32" s="1680" t="s">
        <v>64</v>
      </c>
      <c r="AR32" s="1253" t="s">
        <v>7</v>
      </c>
      <c r="AS32" s="1253" t="s">
        <v>8</v>
      </c>
    </row>
    <row r="33" spans="1:95" s="5" customFormat="1" ht="10.5" x14ac:dyDescent="0.25">
      <c r="A33" s="1220"/>
      <c r="B33" s="1222"/>
      <c r="C33" s="1763" t="s">
        <v>5</v>
      </c>
      <c r="D33" s="1764"/>
      <c r="E33" s="1764"/>
      <c r="F33" s="1764"/>
      <c r="G33" s="1764"/>
      <c r="H33" s="1764"/>
      <c r="I33" s="1764"/>
      <c r="J33" s="1764"/>
      <c r="K33" s="1764"/>
      <c r="L33" s="1764"/>
      <c r="M33" s="1764"/>
      <c r="N33" s="1764"/>
      <c r="O33" s="1764"/>
      <c r="P33" s="1764"/>
      <c r="Q33" s="1764"/>
      <c r="R33" s="1764"/>
      <c r="S33" s="1765"/>
      <c r="T33" s="1766" t="s">
        <v>48</v>
      </c>
      <c r="U33" s="1436"/>
      <c r="V33" s="1229"/>
      <c r="W33" s="1230"/>
      <c r="X33" s="1139"/>
      <c r="Y33" s="1135"/>
      <c r="Z33" s="1633" t="s">
        <v>65</v>
      </c>
      <c r="AA33" s="1634"/>
      <c r="AB33" s="1634"/>
      <c r="AC33" s="1634"/>
      <c r="AD33" s="1635"/>
      <c r="AE33" s="1633" t="s">
        <v>66</v>
      </c>
      <c r="AF33" s="1634"/>
      <c r="AG33" s="1634"/>
      <c r="AH33" s="1634"/>
      <c r="AI33" s="1635"/>
      <c r="AJ33" s="1214"/>
      <c r="AK33" s="1215"/>
      <c r="AL33" s="1134"/>
      <c r="AM33" s="1217"/>
      <c r="AN33" s="1134"/>
      <c r="AO33" s="1217"/>
      <c r="AP33" s="1134"/>
      <c r="AQ33" s="1134"/>
      <c r="AR33" s="1253"/>
      <c r="AS33" s="1253"/>
    </row>
    <row r="34" spans="1:95" s="5" customFormat="1" ht="31.5" x14ac:dyDescent="0.25">
      <c r="A34" s="1139"/>
      <c r="B34" s="1223"/>
      <c r="C34" s="532" t="s">
        <v>12</v>
      </c>
      <c r="D34" s="548" t="s">
        <v>13</v>
      </c>
      <c r="E34" s="875" t="s">
        <v>14</v>
      </c>
      <c r="F34" s="548" t="s">
        <v>15</v>
      </c>
      <c r="G34" s="549" t="s">
        <v>16</v>
      </c>
      <c r="H34" s="549" t="s">
        <v>17</v>
      </c>
      <c r="I34" s="549" t="s">
        <v>18</v>
      </c>
      <c r="J34" s="549" t="s">
        <v>19</v>
      </c>
      <c r="K34" s="549" t="s">
        <v>20</v>
      </c>
      <c r="L34" s="549" t="s">
        <v>21</v>
      </c>
      <c r="M34" s="549" t="s">
        <v>22</v>
      </c>
      <c r="N34" s="549" t="s">
        <v>23</v>
      </c>
      <c r="O34" s="549" t="s">
        <v>24</v>
      </c>
      <c r="P34" s="549" t="s">
        <v>25</v>
      </c>
      <c r="Q34" s="549" t="s">
        <v>26</v>
      </c>
      <c r="R34" s="549" t="s">
        <v>27</v>
      </c>
      <c r="S34" s="550" t="s">
        <v>28</v>
      </c>
      <c r="T34" s="569" t="s">
        <v>29</v>
      </c>
      <c r="U34" s="899" t="s">
        <v>30</v>
      </c>
      <c r="V34" s="532" t="s">
        <v>67</v>
      </c>
      <c r="W34" s="877" t="s">
        <v>68</v>
      </c>
      <c r="X34" s="532" t="s">
        <v>69</v>
      </c>
      <c r="Y34" s="534" t="s">
        <v>70</v>
      </c>
      <c r="Z34" s="900" t="s">
        <v>4</v>
      </c>
      <c r="AA34" s="571" t="s">
        <v>71</v>
      </c>
      <c r="AB34" s="548" t="s">
        <v>72</v>
      </c>
      <c r="AC34" s="548" t="s">
        <v>73</v>
      </c>
      <c r="AD34" s="877" t="s">
        <v>74</v>
      </c>
      <c r="AE34" s="91" t="s">
        <v>75</v>
      </c>
      <c r="AF34" s="571" t="s">
        <v>71</v>
      </c>
      <c r="AG34" s="548" t="s">
        <v>72</v>
      </c>
      <c r="AH34" s="548" t="s">
        <v>73</v>
      </c>
      <c r="AI34" s="877" t="s">
        <v>74</v>
      </c>
      <c r="AJ34" s="676" t="s">
        <v>76</v>
      </c>
      <c r="AK34" s="542" t="s">
        <v>77</v>
      </c>
      <c r="AL34" s="542" t="s">
        <v>78</v>
      </c>
      <c r="AM34" s="1125"/>
      <c r="AN34" s="1135"/>
      <c r="AO34" s="1125"/>
      <c r="AP34" s="1135"/>
      <c r="AQ34" s="1135"/>
      <c r="AR34" s="1253"/>
      <c r="AS34" s="1253"/>
    </row>
    <row r="35" spans="1:95" s="5" customFormat="1" ht="10.5" x14ac:dyDescent="0.25">
      <c r="A35" s="94" t="s">
        <v>79</v>
      </c>
      <c r="B35" s="14">
        <f>SUM(C35:S35)</f>
        <v>0</v>
      </c>
      <c r="C35" s="674"/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674"/>
      <c r="U35" s="18"/>
      <c r="V35" s="674"/>
      <c r="W35" s="18"/>
      <c r="X35" s="674"/>
      <c r="Y35" s="18"/>
      <c r="Z35" s="97">
        <f t="shared" ref="Z35:Z65" si="10">SUM(AA35+AB35+AC35+AD35)</f>
        <v>0</v>
      </c>
      <c r="AA35" s="674"/>
      <c r="AB35" s="17"/>
      <c r="AC35" s="17"/>
      <c r="AD35" s="18"/>
      <c r="AE35" s="97">
        <f t="shared" ref="AE35:AE65" si="11">SUM(AF35+AG35+AH35+AI35)</f>
        <v>0</v>
      </c>
      <c r="AF35" s="674"/>
      <c r="AG35" s="17"/>
      <c r="AH35" s="17"/>
      <c r="AI35" s="98"/>
      <c r="AJ35" s="28"/>
      <c r="AK35" s="28"/>
      <c r="AL35" s="28"/>
      <c r="AM35" s="28"/>
      <c r="AN35" s="28"/>
      <c r="AO35" s="28"/>
      <c r="AP35" s="28"/>
      <c r="AQ35" s="28"/>
      <c r="AR35" s="20"/>
      <c r="AS35" s="20"/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0.5" x14ac:dyDescent="0.25">
      <c r="A36" s="97" t="s">
        <v>80</v>
      </c>
      <c r="B36" s="14">
        <f>SUM(C36:S36)</f>
        <v>4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>
        <v>1</v>
      </c>
      <c r="P36" s="16">
        <v>1</v>
      </c>
      <c r="Q36" s="16">
        <v>1</v>
      </c>
      <c r="R36" s="16"/>
      <c r="S36" s="25">
        <v>1</v>
      </c>
      <c r="T36" s="99">
        <v>3</v>
      </c>
      <c r="U36" s="100">
        <v>1</v>
      </c>
      <c r="V36" s="99"/>
      <c r="W36" s="100"/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/>
      <c r="AK36" s="28">
        <v>4</v>
      </c>
      <c r="AL36" s="28"/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0.5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0.5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0.5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0.5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2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0.5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0.5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0.5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0.5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0.5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0.5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0.5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0.5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0.5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0.5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2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0.5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0.5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0.5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0.5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0.5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0.5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0.5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2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0.5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0.5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0.5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0.5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0.5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0.5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0.5" x14ac:dyDescent="0.15">
      <c r="A67" s="105" t="s">
        <v>111</v>
      </c>
      <c r="B67" s="14">
        <f t="shared" si="25"/>
        <v>0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25"/>
      <c r="T67" s="99"/>
      <c r="U67" s="100"/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0.5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0.5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0.5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0.5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0.5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0.5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0.5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0.5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0.5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0.5" x14ac:dyDescent="0.25">
      <c r="A77" s="94" t="s">
        <v>121</v>
      </c>
      <c r="B77" s="14">
        <f t="shared" si="25"/>
        <v>0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5"/>
      <c r="T77" s="15"/>
      <c r="U77" s="25"/>
      <c r="V77" s="15"/>
      <c r="W77" s="25"/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0.5" x14ac:dyDescent="0.15">
      <c r="A78" s="113" t="s">
        <v>122</v>
      </c>
      <c r="B78" s="14">
        <f t="shared" si="25"/>
        <v>8</v>
      </c>
      <c r="C78" s="15"/>
      <c r="D78" s="16"/>
      <c r="E78" s="16"/>
      <c r="F78" s="16"/>
      <c r="G78" s="16">
        <v>1</v>
      </c>
      <c r="H78" s="16">
        <v>3</v>
      </c>
      <c r="I78" s="16"/>
      <c r="J78" s="16">
        <v>2</v>
      </c>
      <c r="K78" s="16"/>
      <c r="L78" s="16">
        <v>1</v>
      </c>
      <c r="M78" s="16">
        <v>1</v>
      </c>
      <c r="N78" s="16"/>
      <c r="O78" s="16"/>
      <c r="P78" s="16"/>
      <c r="Q78" s="16"/>
      <c r="R78" s="16"/>
      <c r="S78" s="25"/>
      <c r="T78" s="15"/>
      <c r="U78" s="25">
        <v>8</v>
      </c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>
        <v>8</v>
      </c>
      <c r="AK78" s="28"/>
      <c r="AL78" s="28"/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0.5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0.5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0.5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0.5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0.5" x14ac:dyDescent="0.15">
      <c r="A83" s="105" t="s">
        <v>127</v>
      </c>
      <c r="B83" s="14">
        <f t="shared" si="25"/>
        <v>0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5"/>
      <c r="T83" s="15"/>
      <c r="U83" s="25"/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0.5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0.5" x14ac:dyDescent="0.15">
      <c r="A85" s="105" t="s">
        <v>129</v>
      </c>
      <c r="B85" s="14">
        <f t="shared" si="25"/>
        <v>11</v>
      </c>
      <c r="C85" s="15"/>
      <c r="D85" s="16"/>
      <c r="E85" s="16"/>
      <c r="F85" s="16"/>
      <c r="G85" s="16"/>
      <c r="H85" s="16"/>
      <c r="I85" s="16"/>
      <c r="J85" s="16"/>
      <c r="K85" s="16"/>
      <c r="L85" s="16">
        <v>1</v>
      </c>
      <c r="M85" s="16">
        <v>1</v>
      </c>
      <c r="N85" s="16"/>
      <c r="O85" s="16">
        <v>2</v>
      </c>
      <c r="P85" s="16">
        <v>1</v>
      </c>
      <c r="Q85" s="16">
        <v>3</v>
      </c>
      <c r="R85" s="16">
        <v>3</v>
      </c>
      <c r="S85" s="25"/>
      <c r="T85" s="15">
        <v>7</v>
      </c>
      <c r="U85" s="25">
        <v>4</v>
      </c>
      <c r="V85" s="15"/>
      <c r="W85" s="25"/>
      <c r="X85" s="15"/>
      <c r="Y85" s="25"/>
      <c r="Z85" s="97">
        <f t="shared" si="26"/>
        <v>0</v>
      </c>
      <c r="AA85" s="15"/>
      <c r="AB85" s="16"/>
      <c r="AC85" s="16"/>
      <c r="AD85" s="25"/>
      <c r="AE85" s="97">
        <f t="shared" si="27"/>
        <v>0</v>
      </c>
      <c r="AF85" s="15"/>
      <c r="AG85" s="16"/>
      <c r="AH85" s="16"/>
      <c r="AI85" s="112"/>
      <c r="AJ85" s="28"/>
      <c r="AK85" s="28">
        <v>11</v>
      </c>
      <c r="AL85" s="28"/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0.5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0.5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0.5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0.5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0.5" x14ac:dyDescent="0.25">
      <c r="A90" s="850" t="s">
        <v>4</v>
      </c>
      <c r="B90" s="572">
        <f t="shared" si="25"/>
        <v>23</v>
      </c>
      <c r="C90" s="573">
        <f t="shared" ref="C90:AS90" si="29">SUM(C35:C89)</f>
        <v>0</v>
      </c>
      <c r="D90" s="574">
        <f t="shared" si="29"/>
        <v>0</v>
      </c>
      <c r="E90" s="574">
        <f t="shared" si="29"/>
        <v>0</v>
      </c>
      <c r="F90" s="574">
        <f t="shared" si="29"/>
        <v>0</v>
      </c>
      <c r="G90" s="574">
        <f t="shared" si="29"/>
        <v>1</v>
      </c>
      <c r="H90" s="851">
        <f t="shared" si="29"/>
        <v>3</v>
      </c>
      <c r="I90" s="574">
        <f t="shared" si="29"/>
        <v>0</v>
      </c>
      <c r="J90" s="574">
        <f t="shared" si="29"/>
        <v>2</v>
      </c>
      <c r="K90" s="574">
        <f t="shared" si="29"/>
        <v>0</v>
      </c>
      <c r="L90" s="574">
        <f t="shared" si="29"/>
        <v>2</v>
      </c>
      <c r="M90" s="574">
        <f t="shared" si="29"/>
        <v>2</v>
      </c>
      <c r="N90" s="574">
        <f t="shared" si="29"/>
        <v>0</v>
      </c>
      <c r="O90" s="574">
        <f t="shared" si="29"/>
        <v>3</v>
      </c>
      <c r="P90" s="574">
        <f t="shared" si="29"/>
        <v>2</v>
      </c>
      <c r="Q90" s="574">
        <f t="shared" si="29"/>
        <v>4</v>
      </c>
      <c r="R90" s="574">
        <f t="shared" si="29"/>
        <v>3</v>
      </c>
      <c r="S90" s="852">
        <f t="shared" si="29"/>
        <v>1</v>
      </c>
      <c r="T90" s="573">
        <f t="shared" si="29"/>
        <v>10</v>
      </c>
      <c r="U90" s="852">
        <f t="shared" si="29"/>
        <v>13</v>
      </c>
      <c r="V90" s="573">
        <f t="shared" si="29"/>
        <v>0</v>
      </c>
      <c r="W90" s="852">
        <f t="shared" si="29"/>
        <v>0</v>
      </c>
      <c r="X90" s="573">
        <f t="shared" si="29"/>
        <v>0</v>
      </c>
      <c r="Y90" s="852">
        <f t="shared" si="29"/>
        <v>0</v>
      </c>
      <c r="Z90" s="572">
        <f t="shared" si="29"/>
        <v>0</v>
      </c>
      <c r="AA90" s="573">
        <f t="shared" si="29"/>
        <v>0</v>
      </c>
      <c r="AB90" s="574">
        <f t="shared" si="29"/>
        <v>0</v>
      </c>
      <c r="AC90" s="574">
        <f t="shared" si="29"/>
        <v>0</v>
      </c>
      <c r="AD90" s="851">
        <f t="shared" si="29"/>
        <v>0</v>
      </c>
      <c r="AE90" s="572">
        <f t="shared" si="29"/>
        <v>0</v>
      </c>
      <c r="AF90" s="573">
        <f t="shared" si="29"/>
        <v>0</v>
      </c>
      <c r="AG90" s="574">
        <f t="shared" si="29"/>
        <v>0</v>
      </c>
      <c r="AH90" s="574">
        <f t="shared" si="29"/>
        <v>0</v>
      </c>
      <c r="AI90" s="853">
        <f t="shared" si="29"/>
        <v>0</v>
      </c>
      <c r="AJ90" s="852">
        <f t="shared" si="29"/>
        <v>8</v>
      </c>
      <c r="AK90" s="852">
        <f t="shared" si="29"/>
        <v>15</v>
      </c>
      <c r="AL90" s="852">
        <f t="shared" si="29"/>
        <v>0</v>
      </c>
      <c r="AM90" s="852">
        <f t="shared" si="29"/>
        <v>0</v>
      </c>
      <c r="AN90" s="852">
        <f t="shared" si="29"/>
        <v>0</v>
      </c>
      <c r="AO90" s="852">
        <f t="shared" si="29"/>
        <v>0</v>
      </c>
      <c r="AP90" s="852">
        <f t="shared" si="29"/>
        <v>0</v>
      </c>
      <c r="AQ90" s="852">
        <f t="shared" si="29"/>
        <v>0</v>
      </c>
      <c r="AR90" s="852">
        <f t="shared" si="29"/>
        <v>0</v>
      </c>
      <c r="AS90" s="852">
        <f t="shared" si="29"/>
        <v>0</v>
      </c>
    </row>
    <row r="91" spans="1:95" s="4" customFormat="1" ht="11.25" customHeight="1" x14ac:dyDescent="0.25">
      <c r="A91" s="1689" t="s">
        <v>134</v>
      </c>
      <c r="B91" s="1689"/>
      <c r="C91" s="1689"/>
      <c r="D91" s="1689"/>
      <c r="E91" s="1689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0.5" customHeight="1" x14ac:dyDescent="0.25">
      <c r="A92" s="1663" t="s">
        <v>3</v>
      </c>
      <c r="B92" s="1664"/>
      <c r="C92" s="1663" t="s">
        <v>36</v>
      </c>
      <c r="D92" s="1690"/>
      <c r="E92" s="1664"/>
      <c r="F92" s="1633" t="s">
        <v>135</v>
      </c>
      <c r="G92" s="1634"/>
      <c r="H92" s="1634"/>
      <c r="I92" s="1634"/>
      <c r="J92" s="1634"/>
      <c r="K92" s="1634"/>
      <c r="L92" s="1634"/>
      <c r="M92" s="1634"/>
      <c r="N92" s="1634"/>
      <c r="O92" s="1634"/>
      <c r="P92" s="1634"/>
      <c r="Q92" s="1634"/>
      <c r="R92" s="1634"/>
      <c r="S92" s="1634"/>
      <c r="T92" s="1634"/>
      <c r="U92" s="1634"/>
      <c r="V92" s="1634"/>
      <c r="W92" s="1634"/>
      <c r="X92" s="1634"/>
      <c r="Y92" s="1634"/>
      <c r="Z92" s="1634"/>
      <c r="AA92" s="1634"/>
      <c r="AB92" s="1634"/>
      <c r="AC92" s="1634"/>
      <c r="AD92" s="1634"/>
      <c r="AE92" s="1634"/>
      <c r="AF92" s="1634"/>
      <c r="AG92" s="1634"/>
      <c r="AH92" s="1634"/>
      <c r="AI92" s="1634"/>
      <c r="AJ92" s="1634"/>
      <c r="AK92" s="1634"/>
      <c r="AL92" s="1634"/>
      <c r="AM92" s="1682"/>
      <c r="AN92" s="1761" t="s">
        <v>136</v>
      </c>
      <c r="AO92" s="1692"/>
      <c r="AP92" s="1762" t="s">
        <v>137</v>
      </c>
      <c r="AQ92" s="1688" t="s">
        <v>138</v>
      </c>
      <c r="AR92" s="1683" t="s">
        <v>9</v>
      </c>
      <c r="AS92" s="1683" t="s">
        <v>10</v>
      </c>
      <c r="AT92" s="1683" t="s">
        <v>139</v>
      </c>
      <c r="AU92" s="1680" t="s">
        <v>140</v>
      </c>
    </row>
    <row r="93" spans="1:95" s="5" customFormat="1" ht="10.5" x14ac:dyDescent="0.25">
      <c r="A93" s="1192"/>
      <c r="B93" s="1193"/>
      <c r="C93" s="1122"/>
      <c r="D93" s="1195"/>
      <c r="E93" s="1123"/>
      <c r="F93" s="1638" t="s">
        <v>12</v>
      </c>
      <c r="G93" s="1639"/>
      <c r="H93" s="1638" t="s">
        <v>13</v>
      </c>
      <c r="I93" s="1639"/>
      <c r="J93" s="1638" t="s">
        <v>141</v>
      </c>
      <c r="K93" s="1639"/>
      <c r="L93" s="1638" t="s">
        <v>15</v>
      </c>
      <c r="M93" s="1639"/>
      <c r="N93" s="1638" t="s">
        <v>16</v>
      </c>
      <c r="O93" s="1639"/>
      <c r="P93" s="1633" t="s">
        <v>17</v>
      </c>
      <c r="Q93" s="1635"/>
      <c r="R93" s="1633" t="s">
        <v>18</v>
      </c>
      <c r="S93" s="1635"/>
      <c r="T93" s="1633" t="s">
        <v>19</v>
      </c>
      <c r="U93" s="1635"/>
      <c r="V93" s="1633" t="s">
        <v>20</v>
      </c>
      <c r="W93" s="1635"/>
      <c r="X93" s="1633" t="s">
        <v>21</v>
      </c>
      <c r="Y93" s="1635"/>
      <c r="Z93" s="1633" t="s">
        <v>22</v>
      </c>
      <c r="AA93" s="1635"/>
      <c r="AB93" s="1633" t="s">
        <v>23</v>
      </c>
      <c r="AC93" s="1635"/>
      <c r="AD93" s="1633" t="s">
        <v>24</v>
      </c>
      <c r="AE93" s="1635"/>
      <c r="AF93" s="1633" t="s">
        <v>25</v>
      </c>
      <c r="AG93" s="1635"/>
      <c r="AH93" s="1633" t="s">
        <v>26</v>
      </c>
      <c r="AI93" s="1635"/>
      <c r="AJ93" s="1633" t="s">
        <v>27</v>
      </c>
      <c r="AK93" s="1635"/>
      <c r="AL93" s="1633" t="s">
        <v>28</v>
      </c>
      <c r="AM93" s="1682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42" x14ac:dyDescent="0.25">
      <c r="A94" s="1122"/>
      <c r="B94" s="1123"/>
      <c r="C94" s="571" t="s">
        <v>142</v>
      </c>
      <c r="D94" s="854" t="s">
        <v>29</v>
      </c>
      <c r="E94" s="855" t="s">
        <v>30</v>
      </c>
      <c r="F94" s="901" t="s">
        <v>29</v>
      </c>
      <c r="G94" s="857" t="s">
        <v>30</v>
      </c>
      <c r="H94" s="901" t="s">
        <v>29</v>
      </c>
      <c r="I94" s="857" t="s">
        <v>30</v>
      </c>
      <c r="J94" s="901" t="s">
        <v>29</v>
      </c>
      <c r="K94" s="857" t="s">
        <v>30</v>
      </c>
      <c r="L94" s="901" t="s">
        <v>29</v>
      </c>
      <c r="M94" s="857" t="s">
        <v>30</v>
      </c>
      <c r="N94" s="901" t="s">
        <v>29</v>
      </c>
      <c r="O94" s="857" t="s">
        <v>30</v>
      </c>
      <c r="P94" s="901" t="s">
        <v>29</v>
      </c>
      <c r="Q94" s="857" t="s">
        <v>30</v>
      </c>
      <c r="R94" s="901" t="s">
        <v>29</v>
      </c>
      <c r="S94" s="857" t="s">
        <v>30</v>
      </c>
      <c r="T94" s="901" t="s">
        <v>29</v>
      </c>
      <c r="U94" s="857" t="s">
        <v>30</v>
      </c>
      <c r="V94" s="901" t="s">
        <v>29</v>
      </c>
      <c r="W94" s="857" t="s">
        <v>30</v>
      </c>
      <c r="X94" s="901" t="s">
        <v>29</v>
      </c>
      <c r="Y94" s="857" t="s">
        <v>30</v>
      </c>
      <c r="Z94" s="901" t="s">
        <v>29</v>
      </c>
      <c r="AA94" s="857" t="s">
        <v>30</v>
      </c>
      <c r="AB94" s="901" t="s">
        <v>29</v>
      </c>
      <c r="AC94" s="857" t="s">
        <v>30</v>
      </c>
      <c r="AD94" s="901" t="s">
        <v>29</v>
      </c>
      <c r="AE94" s="857" t="s">
        <v>30</v>
      </c>
      <c r="AF94" s="901" t="s">
        <v>29</v>
      </c>
      <c r="AG94" s="857" t="s">
        <v>30</v>
      </c>
      <c r="AH94" s="901" t="s">
        <v>29</v>
      </c>
      <c r="AI94" s="857" t="s">
        <v>30</v>
      </c>
      <c r="AJ94" s="901" t="s">
        <v>29</v>
      </c>
      <c r="AK94" s="857" t="s">
        <v>30</v>
      </c>
      <c r="AL94" s="901" t="s">
        <v>29</v>
      </c>
      <c r="AM94" s="858" t="s">
        <v>30</v>
      </c>
      <c r="AN94" s="682" t="s">
        <v>143</v>
      </c>
      <c r="AO94" s="859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0.5" x14ac:dyDescent="0.25">
      <c r="A95" s="860" t="s">
        <v>32</v>
      </c>
      <c r="B95" s="861"/>
      <c r="C95" s="578">
        <f>SUM(D95+E95)</f>
        <v>158</v>
      </c>
      <c r="D95" s="862">
        <f>SUM(F95+H95+J95+L95+N95+P95+R95+T95+V95+X95+Z95+AB95+AD95+AF95+AH95+AJ95+AL95)</f>
        <v>74</v>
      </c>
      <c r="E95" s="863">
        <f>SUM(G95+I95+K95+M95+O95+Q95+S95+U95+W95+Y95+AA95+AC95+AE95+AG95+AI95+AK95+AM95)</f>
        <v>84</v>
      </c>
      <c r="F95" s="902">
        <v>1</v>
      </c>
      <c r="G95" s="865"/>
      <c r="H95" s="902"/>
      <c r="I95" s="865">
        <v>2</v>
      </c>
      <c r="J95" s="902">
        <v>1</v>
      </c>
      <c r="K95" s="865">
        <v>1</v>
      </c>
      <c r="L95" s="902">
        <v>3</v>
      </c>
      <c r="M95" s="865"/>
      <c r="N95" s="902">
        <v>1</v>
      </c>
      <c r="O95" s="865"/>
      <c r="P95" s="902">
        <v>3</v>
      </c>
      <c r="Q95" s="865">
        <v>2</v>
      </c>
      <c r="R95" s="902"/>
      <c r="S95" s="865">
        <v>4</v>
      </c>
      <c r="T95" s="902">
        <v>8</v>
      </c>
      <c r="U95" s="865">
        <v>1</v>
      </c>
      <c r="V95" s="902">
        <v>2</v>
      </c>
      <c r="W95" s="865">
        <v>5</v>
      </c>
      <c r="X95" s="902">
        <v>2</v>
      </c>
      <c r="Y95" s="865">
        <v>5</v>
      </c>
      <c r="Z95" s="902">
        <v>2</v>
      </c>
      <c r="AA95" s="865">
        <v>14</v>
      </c>
      <c r="AB95" s="902">
        <v>6</v>
      </c>
      <c r="AC95" s="865">
        <v>5</v>
      </c>
      <c r="AD95" s="902">
        <v>9</v>
      </c>
      <c r="AE95" s="865">
        <v>6</v>
      </c>
      <c r="AF95" s="902">
        <v>13</v>
      </c>
      <c r="AG95" s="865">
        <v>11</v>
      </c>
      <c r="AH95" s="902">
        <v>5</v>
      </c>
      <c r="AI95" s="865">
        <v>9</v>
      </c>
      <c r="AJ95" s="902">
        <v>12</v>
      </c>
      <c r="AK95" s="865">
        <v>13</v>
      </c>
      <c r="AL95" s="902">
        <v>6</v>
      </c>
      <c r="AM95" s="866">
        <v>6</v>
      </c>
      <c r="AN95" s="688"/>
      <c r="AO95" s="579">
        <v>146</v>
      </c>
      <c r="AP95" s="688">
        <v>158</v>
      </c>
      <c r="AQ95" s="867">
        <v>120</v>
      </c>
      <c r="AR95" s="580">
        <v>0</v>
      </c>
      <c r="AS95" s="580">
        <v>0</v>
      </c>
      <c r="AT95" s="580">
        <v>12</v>
      </c>
      <c r="AU95" s="868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0.5" x14ac:dyDescent="0.25">
      <c r="A96" s="869" t="s">
        <v>33</v>
      </c>
      <c r="B96" s="691" t="s">
        <v>145</v>
      </c>
      <c r="C96" s="139">
        <f>SUM(D96:E96)</f>
        <v>0</v>
      </c>
      <c r="D96" s="692"/>
      <c r="E96" s="863">
        <f>SUM(K96+M96+O96+Q96+S96+U96+W96+Y96+AA96+AC96+AE96+AG96+AI96+AK96+AM96)</f>
        <v>0</v>
      </c>
      <c r="F96" s="693"/>
      <c r="G96" s="581"/>
      <c r="H96" s="693"/>
      <c r="I96" s="581"/>
      <c r="J96" s="693"/>
      <c r="K96" s="553"/>
      <c r="L96" s="693"/>
      <c r="M96" s="553"/>
      <c r="N96" s="693"/>
      <c r="O96" s="553"/>
      <c r="P96" s="693"/>
      <c r="Q96" s="553"/>
      <c r="R96" s="693"/>
      <c r="S96" s="553"/>
      <c r="T96" s="693"/>
      <c r="U96" s="553"/>
      <c r="V96" s="693"/>
      <c r="W96" s="553"/>
      <c r="X96" s="693"/>
      <c r="Y96" s="553"/>
      <c r="Z96" s="693"/>
      <c r="AA96" s="553"/>
      <c r="AB96" s="693"/>
      <c r="AC96" s="18"/>
      <c r="AD96" s="693"/>
      <c r="AE96" s="553"/>
      <c r="AF96" s="693"/>
      <c r="AG96" s="553"/>
      <c r="AH96" s="693"/>
      <c r="AI96" s="553"/>
      <c r="AJ96" s="693"/>
      <c r="AK96" s="553"/>
      <c r="AL96" s="693"/>
      <c r="AM96" s="98"/>
      <c r="AN96" s="142"/>
      <c r="AO96" s="102"/>
      <c r="AP96" s="142"/>
      <c r="AQ96" s="143"/>
      <c r="AR96" s="101"/>
      <c r="AS96" s="101"/>
      <c r="AT96" s="101"/>
      <c r="AU96" s="20"/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0.5" x14ac:dyDescent="0.25">
      <c r="A97" s="144"/>
      <c r="B97" s="111" t="s">
        <v>146</v>
      </c>
      <c r="C97" s="145">
        <f t="shared" ref="C97:C103" si="42">SUM(D97+E97)</f>
        <v>1</v>
      </c>
      <c r="D97" s="146">
        <f>SUM(F97+H97+J97+L97+N97+P97+R97+T97+V97+X97+Z97+AB97+AD97+AF97+AH97+AJ97+AL97)</f>
        <v>0</v>
      </c>
      <c r="E97" s="147">
        <f>SUM(G97+I97+K97+M97+O97+Q97+S97+U97+W97+Y97+AA97+AC97+AE97+AG97+AI97+AK97+AM97)</f>
        <v>1</v>
      </c>
      <c r="F97" s="15"/>
      <c r="G97" s="28"/>
      <c r="H97" s="15"/>
      <c r="I97" s="28"/>
      <c r="J97" s="15"/>
      <c r="K97" s="28"/>
      <c r="L97" s="15"/>
      <c r="M97" s="28"/>
      <c r="N97" s="15"/>
      <c r="O97" s="28"/>
      <c r="P97" s="15"/>
      <c r="Q97" s="25">
        <v>1</v>
      </c>
      <c r="R97" s="15"/>
      <c r="S97" s="25"/>
      <c r="T97" s="15"/>
      <c r="U97" s="25"/>
      <c r="V97" s="15"/>
      <c r="W97" s="25"/>
      <c r="X97" s="15"/>
      <c r="Y97" s="25"/>
      <c r="Z97" s="15"/>
      <c r="AA97" s="25"/>
      <c r="AB97" s="15"/>
      <c r="AC97" s="25"/>
      <c r="AD97" s="15"/>
      <c r="AE97" s="25"/>
      <c r="AF97" s="15"/>
      <c r="AG97" s="25"/>
      <c r="AH97" s="15"/>
      <c r="AI97" s="25"/>
      <c r="AJ97" s="15"/>
      <c r="AK97" s="25"/>
      <c r="AL97" s="148"/>
      <c r="AM97" s="112"/>
      <c r="AN97" s="149"/>
      <c r="AO97" s="112">
        <v>1</v>
      </c>
      <c r="AP97" s="149">
        <v>1</v>
      </c>
      <c r="AQ97" s="24">
        <v>1</v>
      </c>
      <c r="AR97" s="16">
        <v>0</v>
      </c>
      <c r="AS97" s="16">
        <v>0</v>
      </c>
      <c r="AT97" s="16">
        <v>0</v>
      </c>
      <c r="AU97" s="28">
        <v>0</v>
      </c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0.5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0.5" x14ac:dyDescent="0.25">
      <c r="A99" s="94" t="s">
        <v>34</v>
      </c>
      <c r="B99" s="162"/>
      <c r="C99" s="163">
        <f t="shared" si="42"/>
        <v>0</v>
      </c>
      <c r="D99" s="164">
        <f t="shared" ref="D99:E103" si="43">SUM(F99+H99+J99+L99+N99+P99+R99+T99+V99+X99+Z99+AB99+AD99+AF99+AH99+AJ99+AL99)</f>
        <v>0</v>
      </c>
      <c r="E99" s="165">
        <f t="shared" si="43"/>
        <v>0</v>
      </c>
      <c r="F99" s="99"/>
      <c r="G99" s="20"/>
      <c r="H99" s="99"/>
      <c r="I99" s="20"/>
      <c r="J99" s="99"/>
      <c r="K99" s="100"/>
      <c r="L99" s="99"/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/>
      <c r="AP99" s="142"/>
      <c r="AQ99" s="143"/>
      <c r="AR99" s="101"/>
      <c r="AS99" s="101"/>
      <c r="AT99" s="101"/>
      <c r="AU99" s="20"/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0.5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0.5" x14ac:dyDescent="0.25">
      <c r="A101" s="169" t="s">
        <v>149</v>
      </c>
      <c r="B101" s="170"/>
      <c r="C101" s="171">
        <f t="shared" si="42"/>
        <v>0</v>
      </c>
      <c r="D101" s="172">
        <f t="shared" si="43"/>
        <v>0</v>
      </c>
      <c r="E101" s="147">
        <f t="shared" si="43"/>
        <v>0</v>
      </c>
      <c r="F101" s="15"/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/>
      <c r="AO101" s="112"/>
      <c r="AP101" s="149"/>
      <c r="AQ101" s="24"/>
      <c r="AR101" s="16"/>
      <c r="AS101" s="16"/>
      <c r="AT101" s="16"/>
      <c r="AU101" s="28"/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0.5" x14ac:dyDescent="0.25">
      <c r="A102" s="97" t="s">
        <v>150</v>
      </c>
      <c r="B102" s="167"/>
      <c r="C102" s="168">
        <f t="shared" si="42"/>
        <v>0</v>
      </c>
      <c r="D102" s="146">
        <f t="shared" si="43"/>
        <v>0</v>
      </c>
      <c r="E102" s="147">
        <f t="shared" si="43"/>
        <v>0</v>
      </c>
      <c r="F102" s="15"/>
      <c r="G102" s="28"/>
      <c r="H102" s="15"/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/>
      <c r="AO102" s="112"/>
      <c r="AP102" s="149"/>
      <c r="AQ102" s="24"/>
      <c r="AR102" s="16"/>
      <c r="AS102" s="16"/>
      <c r="AT102" s="16"/>
      <c r="AU102" s="28"/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0.5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x14ac:dyDescent="0.25">
      <c r="A104" s="1717" t="s">
        <v>4</v>
      </c>
      <c r="B104" s="1718"/>
      <c r="C104" s="179">
        <f t="shared" ref="C104:AU104" si="44">SUM(C95:C103)</f>
        <v>159</v>
      </c>
      <c r="D104" s="180">
        <f t="shared" si="44"/>
        <v>74</v>
      </c>
      <c r="E104" s="154">
        <f t="shared" si="44"/>
        <v>85</v>
      </c>
      <c r="F104" s="181">
        <f t="shared" si="44"/>
        <v>1</v>
      </c>
      <c r="G104" s="182">
        <f t="shared" si="44"/>
        <v>0</v>
      </c>
      <c r="H104" s="181">
        <f t="shared" si="44"/>
        <v>0</v>
      </c>
      <c r="I104" s="182">
        <f t="shared" si="44"/>
        <v>2</v>
      </c>
      <c r="J104" s="582">
        <f t="shared" si="44"/>
        <v>1</v>
      </c>
      <c r="K104" s="583">
        <f t="shared" si="44"/>
        <v>1</v>
      </c>
      <c r="L104" s="582">
        <f t="shared" si="44"/>
        <v>3</v>
      </c>
      <c r="M104" s="583">
        <f t="shared" si="44"/>
        <v>0</v>
      </c>
      <c r="N104" s="582">
        <f t="shared" si="44"/>
        <v>1</v>
      </c>
      <c r="O104" s="583">
        <f t="shared" si="44"/>
        <v>0</v>
      </c>
      <c r="P104" s="582">
        <f t="shared" si="44"/>
        <v>3</v>
      </c>
      <c r="Q104" s="583">
        <f t="shared" si="44"/>
        <v>3</v>
      </c>
      <c r="R104" s="582">
        <f t="shared" si="44"/>
        <v>0</v>
      </c>
      <c r="S104" s="583">
        <f t="shared" si="44"/>
        <v>4</v>
      </c>
      <c r="T104" s="582">
        <f t="shared" si="44"/>
        <v>8</v>
      </c>
      <c r="U104" s="583">
        <f t="shared" si="44"/>
        <v>1</v>
      </c>
      <c r="V104" s="582">
        <f t="shared" si="44"/>
        <v>2</v>
      </c>
      <c r="W104" s="583">
        <f t="shared" si="44"/>
        <v>5</v>
      </c>
      <c r="X104" s="582">
        <f t="shared" si="44"/>
        <v>2</v>
      </c>
      <c r="Y104" s="583">
        <f t="shared" si="44"/>
        <v>5</v>
      </c>
      <c r="Z104" s="582">
        <f t="shared" si="44"/>
        <v>2</v>
      </c>
      <c r="AA104" s="583">
        <f t="shared" si="44"/>
        <v>14</v>
      </c>
      <c r="AB104" s="582">
        <f t="shared" si="44"/>
        <v>6</v>
      </c>
      <c r="AC104" s="583">
        <f t="shared" si="44"/>
        <v>5</v>
      </c>
      <c r="AD104" s="582">
        <f t="shared" si="44"/>
        <v>9</v>
      </c>
      <c r="AE104" s="583">
        <f t="shared" si="44"/>
        <v>6</v>
      </c>
      <c r="AF104" s="582">
        <f t="shared" si="44"/>
        <v>13</v>
      </c>
      <c r="AG104" s="583">
        <f t="shared" si="44"/>
        <v>11</v>
      </c>
      <c r="AH104" s="582">
        <f t="shared" si="44"/>
        <v>5</v>
      </c>
      <c r="AI104" s="583">
        <f t="shared" si="44"/>
        <v>9</v>
      </c>
      <c r="AJ104" s="582">
        <f t="shared" si="44"/>
        <v>12</v>
      </c>
      <c r="AK104" s="583">
        <f t="shared" si="44"/>
        <v>13</v>
      </c>
      <c r="AL104" s="903">
        <f t="shared" si="44"/>
        <v>6</v>
      </c>
      <c r="AM104" s="584">
        <f t="shared" si="44"/>
        <v>6</v>
      </c>
      <c r="AN104" s="695">
        <f t="shared" si="44"/>
        <v>0</v>
      </c>
      <c r="AO104" s="188">
        <f t="shared" si="44"/>
        <v>147</v>
      </c>
      <c r="AP104" s="695">
        <f t="shared" si="44"/>
        <v>159</v>
      </c>
      <c r="AQ104" s="189">
        <f t="shared" si="44"/>
        <v>121</v>
      </c>
      <c r="AR104" s="190">
        <f t="shared" si="44"/>
        <v>0</v>
      </c>
      <c r="AS104" s="190">
        <f t="shared" si="44"/>
        <v>0</v>
      </c>
      <c r="AT104" s="190">
        <f t="shared" si="44"/>
        <v>12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1.25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1.25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0.5" customHeight="1" x14ac:dyDescent="0.25">
      <c r="A107" s="1744" t="s">
        <v>154</v>
      </c>
      <c r="B107" s="1717" t="s">
        <v>4</v>
      </c>
      <c r="C107" s="1748"/>
      <c r="D107" s="1718"/>
      <c r="E107" s="1717" t="s">
        <v>5</v>
      </c>
      <c r="F107" s="1748"/>
      <c r="G107" s="1748"/>
      <c r="H107" s="1748"/>
      <c r="I107" s="1748"/>
      <c r="J107" s="1748"/>
      <c r="K107" s="1748"/>
      <c r="L107" s="1748"/>
      <c r="M107" s="1748"/>
      <c r="N107" s="1748"/>
      <c r="O107" s="1748"/>
      <c r="P107" s="1753"/>
      <c r="Q107" s="1754" t="s">
        <v>155</v>
      </c>
      <c r="R107" s="1750" t="s">
        <v>156</v>
      </c>
      <c r="S107" s="1750" t="s">
        <v>157</v>
      </c>
      <c r="T107" s="1725" t="s">
        <v>7</v>
      </c>
      <c r="U107" s="1759" t="s">
        <v>8</v>
      </c>
      <c r="V107" s="1750" t="s">
        <v>9</v>
      </c>
      <c r="W107" s="1750" t="s">
        <v>10</v>
      </c>
    </row>
    <row r="108" spans="1:96" s="5" customFormat="1" ht="21" x14ac:dyDescent="0.25">
      <c r="A108" s="1125"/>
      <c r="B108" s="532" t="s">
        <v>75</v>
      </c>
      <c r="C108" s="904" t="s">
        <v>29</v>
      </c>
      <c r="D108" s="534" t="s">
        <v>30</v>
      </c>
      <c r="E108" s="532" t="s">
        <v>158</v>
      </c>
      <c r="F108" s="548" t="s">
        <v>159</v>
      </c>
      <c r="G108" s="548" t="s">
        <v>160</v>
      </c>
      <c r="H108" s="548" t="s">
        <v>161</v>
      </c>
      <c r="I108" s="548" t="s">
        <v>162</v>
      </c>
      <c r="J108" s="548" t="s">
        <v>163</v>
      </c>
      <c r="K108" s="548" t="s">
        <v>164</v>
      </c>
      <c r="L108" s="548" t="s">
        <v>165</v>
      </c>
      <c r="M108" s="548" t="s">
        <v>166</v>
      </c>
      <c r="N108" s="548" t="s">
        <v>167</v>
      </c>
      <c r="O108" s="548" t="s">
        <v>168</v>
      </c>
      <c r="P108" s="585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0.5" x14ac:dyDescent="0.25">
      <c r="A109" s="97" t="s">
        <v>170</v>
      </c>
      <c r="B109" s="696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0.5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0.5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0.5" x14ac:dyDescent="0.25">
      <c r="A112" s="905" t="s">
        <v>4</v>
      </c>
      <c r="B112" s="586">
        <f t="shared" ref="B112:W112" si="53">SUM(B109:B111)</f>
        <v>0</v>
      </c>
      <c r="C112" s="906">
        <f t="shared" si="53"/>
        <v>0</v>
      </c>
      <c r="D112" s="587">
        <f t="shared" si="53"/>
        <v>0</v>
      </c>
      <c r="E112" s="578">
        <f t="shared" si="53"/>
        <v>0</v>
      </c>
      <c r="F112" s="588">
        <f t="shared" si="53"/>
        <v>0</v>
      </c>
      <c r="G112" s="588">
        <f t="shared" si="53"/>
        <v>0</v>
      </c>
      <c r="H112" s="588">
        <f t="shared" si="53"/>
        <v>0</v>
      </c>
      <c r="I112" s="588">
        <f t="shared" si="53"/>
        <v>0</v>
      </c>
      <c r="J112" s="588">
        <f t="shared" si="53"/>
        <v>0</v>
      </c>
      <c r="K112" s="588">
        <f t="shared" si="53"/>
        <v>0</v>
      </c>
      <c r="L112" s="588">
        <f t="shared" si="53"/>
        <v>0</v>
      </c>
      <c r="M112" s="588">
        <f t="shared" si="53"/>
        <v>0</v>
      </c>
      <c r="N112" s="588">
        <f t="shared" si="53"/>
        <v>0</v>
      </c>
      <c r="O112" s="588">
        <f t="shared" si="53"/>
        <v>0</v>
      </c>
      <c r="P112" s="589">
        <f t="shared" si="53"/>
        <v>0</v>
      </c>
      <c r="Q112" s="698">
        <f t="shared" si="53"/>
        <v>0</v>
      </c>
      <c r="R112" s="907">
        <f t="shared" si="53"/>
        <v>0</v>
      </c>
      <c r="S112" s="907">
        <f t="shared" si="53"/>
        <v>0</v>
      </c>
      <c r="T112" s="907">
        <f t="shared" si="53"/>
        <v>0</v>
      </c>
      <c r="U112" s="907">
        <f t="shared" si="53"/>
        <v>0</v>
      </c>
      <c r="V112" s="907">
        <f t="shared" si="53"/>
        <v>0</v>
      </c>
      <c r="W112" s="907">
        <f t="shared" si="53"/>
        <v>0</v>
      </c>
    </row>
    <row r="113" spans="1:96" s="4" customFormat="1" ht="11.25" x14ac:dyDescent="0.25">
      <c r="A113" s="1760" t="s">
        <v>173</v>
      </c>
      <c r="B113" s="1760"/>
      <c r="C113" s="1760"/>
      <c r="D113" s="1760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1744" t="s">
        <v>154</v>
      </c>
      <c r="B114" s="1717" t="s">
        <v>4</v>
      </c>
      <c r="C114" s="1748"/>
      <c r="D114" s="1718"/>
      <c r="E114" s="1717" t="s">
        <v>5</v>
      </c>
      <c r="F114" s="1748"/>
      <c r="G114" s="1748"/>
      <c r="H114" s="1748"/>
      <c r="I114" s="1748"/>
      <c r="J114" s="1748"/>
      <c r="K114" s="1748"/>
      <c r="L114" s="1753"/>
      <c r="M114" s="1754" t="s">
        <v>174</v>
      </c>
      <c r="N114" s="1750" t="s">
        <v>155</v>
      </c>
      <c r="O114" s="1750" t="s">
        <v>137</v>
      </c>
      <c r="P114" s="1750" t="s">
        <v>175</v>
      </c>
      <c r="Q114" s="1725" t="s">
        <v>7</v>
      </c>
      <c r="R114" s="1759" t="s">
        <v>8</v>
      </c>
      <c r="S114" s="1750" t="s">
        <v>9</v>
      </c>
      <c r="T114" s="1750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42" x14ac:dyDescent="0.25">
      <c r="A115" s="1125"/>
      <c r="B115" s="532" t="s">
        <v>75</v>
      </c>
      <c r="C115" s="205" t="s">
        <v>29</v>
      </c>
      <c r="D115" s="534" t="s">
        <v>30</v>
      </c>
      <c r="E115" s="532" t="s">
        <v>176</v>
      </c>
      <c r="F115" s="548" t="s">
        <v>177</v>
      </c>
      <c r="G115" s="548" t="s">
        <v>178</v>
      </c>
      <c r="H115" s="548" t="s">
        <v>179</v>
      </c>
      <c r="I115" s="548" t="s">
        <v>180</v>
      </c>
      <c r="J115" s="548" t="s">
        <v>181</v>
      </c>
      <c r="K115" s="548" t="s">
        <v>182</v>
      </c>
      <c r="L115" s="585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x14ac:dyDescent="0.25">
      <c r="A118" s="542" t="s">
        <v>4</v>
      </c>
      <c r="B118" s="586">
        <f t="shared" ref="B118:T118" si="55">SUM(B116:B117)</f>
        <v>0</v>
      </c>
      <c r="C118" s="906">
        <f t="shared" si="55"/>
        <v>0</v>
      </c>
      <c r="D118" s="587">
        <f t="shared" si="55"/>
        <v>0</v>
      </c>
      <c r="E118" s="578">
        <f t="shared" si="55"/>
        <v>0</v>
      </c>
      <c r="F118" s="588">
        <f t="shared" si="55"/>
        <v>0</v>
      </c>
      <c r="G118" s="588">
        <f t="shared" si="55"/>
        <v>0</v>
      </c>
      <c r="H118" s="588">
        <f t="shared" si="55"/>
        <v>0</v>
      </c>
      <c r="I118" s="588">
        <f t="shared" si="55"/>
        <v>0</v>
      </c>
      <c r="J118" s="588">
        <f t="shared" si="55"/>
        <v>0</v>
      </c>
      <c r="K118" s="588">
        <f t="shared" si="55"/>
        <v>0</v>
      </c>
      <c r="L118" s="589">
        <f t="shared" si="55"/>
        <v>0</v>
      </c>
      <c r="M118" s="698">
        <f t="shared" si="55"/>
        <v>0</v>
      </c>
      <c r="N118" s="907">
        <f t="shared" si="55"/>
        <v>0</v>
      </c>
      <c r="O118" s="907">
        <f t="shared" si="55"/>
        <v>0</v>
      </c>
      <c r="P118" s="907">
        <f t="shared" si="55"/>
        <v>0</v>
      </c>
      <c r="Q118" s="907">
        <f t="shared" si="55"/>
        <v>0</v>
      </c>
      <c r="R118" s="907">
        <f t="shared" si="55"/>
        <v>0</v>
      </c>
      <c r="S118" s="907">
        <f t="shared" si="55"/>
        <v>0</v>
      </c>
      <c r="T118" s="907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1.25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1.25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0.5" customHeight="1" x14ac:dyDescent="0.25">
      <c r="A121" s="1422" t="s">
        <v>187</v>
      </c>
      <c r="B121" s="1422" t="s">
        <v>188</v>
      </c>
      <c r="C121" s="1712" t="s">
        <v>5</v>
      </c>
      <c r="D121" s="1713"/>
      <c r="E121" s="1713"/>
      <c r="F121" s="1713"/>
      <c r="G121" s="1713"/>
      <c r="H121" s="1713"/>
      <c r="I121" s="1713"/>
      <c r="J121" s="1713"/>
      <c r="K121" s="1713"/>
      <c r="L121" s="1713"/>
      <c r="M121" s="1713"/>
      <c r="N121" s="1713"/>
      <c r="O121" s="1713"/>
      <c r="P121" s="1713"/>
      <c r="Q121" s="1713"/>
      <c r="R121" s="1713"/>
      <c r="S121" s="1756"/>
      <c r="T121" s="1509" t="s">
        <v>48</v>
      </c>
      <c r="U121" s="1510"/>
      <c r="V121" s="1759" t="s">
        <v>7</v>
      </c>
      <c r="W121" s="1759" t="s">
        <v>8</v>
      </c>
      <c r="X121" s="1744" t="s">
        <v>9</v>
      </c>
      <c r="Y121" s="1744" t="s">
        <v>10</v>
      </c>
      <c r="Z121" s="1750" t="s">
        <v>189</v>
      </c>
      <c r="AA121" s="1758" t="s">
        <v>190</v>
      </c>
    </row>
    <row r="122" spans="1:96" s="5" customFormat="1" ht="10.5" x14ac:dyDescent="0.25">
      <c r="A122" s="1422"/>
      <c r="B122" s="1422"/>
      <c r="C122" s="532" t="s">
        <v>12</v>
      </c>
      <c r="D122" s="548" t="s">
        <v>13</v>
      </c>
      <c r="E122" s="908" t="s">
        <v>14</v>
      </c>
      <c r="F122" s="548" t="s">
        <v>15</v>
      </c>
      <c r="G122" s="549" t="s">
        <v>16</v>
      </c>
      <c r="H122" s="549" t="s">
        <v>17</v>
      </c>
      <c r="I122" s="549" t="s">
        <v>18</v>
      </c>
      <c r="J122" s="549" t="s">
        <v>19</v>
      </c>
      <c r="K122" s="549" t="s">
        <v>20</v>
      </c>
      <c r="L122" s="549" t="s">
        <v>21</v>
      </c>
      <c r="M122" s="549" t="s">
        <v>22</v>
      </c>
      <c r="N122" s="549" t="s">
        <v>23</v>
      </c>
      <c r="O122" s="549" t="s">
        <v>24</v>
      </c>
      <c r="P122" s="549" t="s">
        <v>25</v>
      </c>
      <c r="Q122" s="549" t="s">
        <v>26</v>
      </c>
      <c r="R122" s="549" t="s">
        <v>27</v>
      </c>
      <c r="S122" s="590" t="s">
        <v>28</v>
      </c>
      <c r="T122" s="682" t="s">
        <v>29</v>
      </c>
      <c r="U122" s="909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0.5" x14ac:dyDescent="0.25">
      <c r="A123" s="591" t="s">
        <v>191</v>
      </c>
      <c r="B123" s="700">
        <f>SUM(C123:S123)</f>
        <v>25</v>
      </c>
      <c r="C123" s="212"/>
      <c r="D123" s="213">
        <v>1</v>
      </c>
      <c r="E123" s="213">
        <v>12</v>
      </c>
      <c r="F123" s="213">
        <v>12</v>
      </c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4"/>
      <c r="T123" s="215">
        <v>10</v>
      </c>
      <c r="U123" s="216">
        <v>15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0.5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0.5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1.25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0.5" customHeight="1" x14ac:dyDescent="0.25">
      <c r="A127" s="1716" t="s">
        <v>195</v>
      </c>
      <c r="B127" s="1716" t="s">
        <v>3</v>
      </c>
      <c r="C127" s="1751" t="s">
        <v>4</v>
      </c>
      <c r="D127" s="1752"/>
      <c r="E127" s="1750"/>
      <c r="F127" s="1712" t="s">
        <v>135</v>
      </c>
      <c r="G127" s="1713"/>
      <c r="H127" s="1713"/>
      <c r="I127" s="1713"/>
      <c r="J127" s="1713"/>
      <c r="K127" s="1713"/>
      <c r="L127" s="1713"/>
      <c r="M127" s="1713"/>
      <c r="N127" s="1713"/>
      <c r="O127" s="1713"/>
      <c r="P127" s="1713"/>
      <c r="Q127" s="1713"/>
      <c r="R127" s="1713"/>
      <c r="S127" s="1713"/>
      <c r="T127" s="1713"/>
      <c r="U127" s="1713"/>
      <c r="V127" s="1713"/>
      <c r="W127" s="1713"/>
      <c r="X127" s="1713"/>
      <c r="Y127" s="1713"/>
      <c r="Z127" s="1713"/>
      <c r="AA127" s="1713"/>
      <c r="AB127" s="1713"/>
      <c r="AC127" s="1713"/>
      <c r="AD127" s="1713"/>
      <c r="AE127" s="1713"/>
      <c r="AF127" s="1713"/>
      <c r="AG127" s="1713"/>
      <c r="AH127" s="1713"/>
      <c r="AI127" s="1713"/>
      <c r="AJ127" s="1713"/>
      <c r="AK127" s="1713"/>
      <c r="AL127" s="1713"/>
      <c r="AM127" s="1756"/>
      <c r="AN127" s="1507" t="s">
        <v>7</v>
      </c>
      <c r="AO127" s="1721" t="s">
        <v>8</v>
      </c>
      <c r="AP127" s="1757" t="s">
        <v>9</v>
      </c>
      <c r="AQ127" s="1757" t="s">
        <v>10</v>
      </c>
      <c r="AR127" s="1757" t="s">
        <v>189</v>
      </c>
      <c r="AS127" s="1758" t="s">
        <v>190</v>
      </c>
    </row>
    <row r="128" spans="1:96" s="5" customFormat="1" ht="10.5" x14ac:dyDescent="0.25">
      <c r="A128" s="1082"/>
      <c r="B128" s="1082"/>
      <c r="C128" s="1139"/>
      <c r="D128" s="1140"/>
      <c r="E128" s="1135"/>
      <c r="F128" s="1717" t="s">
        <v>12</v>
      </c>
      <c r="G128" s="1718"/>
      <c r="H128" s="1717" t="s">
        <v>13</v>
      </c>
      <c r="I128" s="1718"/>
      <c r="J128" s="1717" t="s">
        <v>141</v>
      </c>
      <c r="K128" s="1718"/>
      <c r="L128" s="1717" t="s">
        <v>15</v>
      </c>
      <c r="M128" s="1748"/>
      <c r="N128" s="1717" t="s">
        <v>16</v>
      </c>
      <c r="O128" s="1718"/>
      <c r="P128" s="1712" t="s">
        <v>17</v>
      </c>
      <c r="Q128" s="1714"/>
      <c r="R128" s="1712" t="s">
        <v>18</v>
      </c>
      <c r="S128" s="1714"/>
      <c r="T128" s="1712" t="s">
        <v>19</v>
      </c>
      <c r="U128" s="1714"/>
      <c r="V128" s="1712" t="s">
        <v>20</v>
      </c>
      <c r="W128" s="1714"/>
      <c r="X128" s="1712" t="s">
        <v>21</v>
      </c>
      <c r="Y128" s="1714"/>
      <c r="Z128" s="1712" t="s">
        <v>22</v>
      </c>
      <c r="AA128" s="1714"/>
      <c r="AB128" s="1712" t="s">
        <v>23</v>
      </c>
      <c r="AC128" s="1714"/>
      <c r="AD128" s="1712" t="s">
        <v>24</v>
      </c>
      <c r="AE128" s="1714"/>
      <c r="AF128" s="1712" t="s">
        <v>25</v>
      </c>
      <c r="AG128" s="1714"/>
      <c r="AH128" s="1712" t="s">
        <v>26</v>
      </c>
      <c r="AI128" s="1714"/>
      <c r="AJ128" s="1712" t="s">
        <v>27</v>
      </c>
      <c r="AK128" s="1714"/>
      <c r="AL128" s="1712" t="s">
        <v>28</v>
      </c>
      <c r="AM128" s="1756"/>
      <c r="AN128" s="1507"/>
      <c r="AO128" s="1721"/>
      <c r="AP128" s="1164"/>
      <c r="AQ128" s="1164"/>
      <c r="AR128" s="1164"/>
      <c r="AS128" s="1167"/>
    </row>
    <row r="129" spans="1:95" s="5" customFormat="1" ht="10.5" x14ac:dyDescent="0.25">
      <c r="A129" s="1083"/>
      <c r="B129" s="1083"/>
      <c r="C129" s="571" t="s">
        <v>142</v>
      </c>
      <c r="D129" s="908" t="s">
        <v>29</v>
      </c>
      <c r="E129" s="910" t="s">
        <v>30</v>
      </c>
      <c r="F129" s="532" t="s">
        <v>29</v>
      </c>
      <c r="G129" s="910" t="s">
        <v>30</v>
      </c>
      <c r="H129" s="532" t="s">
        <v>29</v>
      </c>
      <c r="I129" s="910" t="s">
        <v>30</v>
      </c>
      <c r="J129" s="532" t="s">
        <v>29</v>
      </c>
      <c r="K129" s="910" t="s">
        <v>30</v>
      </c>
      <c r="L129" s="908" t="s">
        <v>29</v>
      </c>
      <c r="M129" s="592" t="s">
        <v>30</v>
      </c>
      <c r="N129" s="532" t="s">
        <v>29</v>
      </c>
      <c r="O129" s="534" t="s">
        <v>30</v>
      </c>
      <c r="P129" s="532" t="s">
        <v>29</v>
      </c>
      <c r="Q129" s="534" t="s">
        <v>30</v>
      </c>
      <c r="R129" s="908" t="s">
        <v>29</v>
      </c>
      <c r="S129" s="534" t="s">
        <v>30</v>
      </c>
      <c r="T129" s="908" t="s">
        <v>29</v>
      </c>
      <c r="U129" s="534" t="s">
        <v>30</v>
      </c>
      <c r="V129" s="532" t="s">
        <v>29</v>
      </c>
      <c r="W129" s="534" t="s">
        <v>30</v>
      </c>
      <c r="X129" s="908" t="s">
        <v>29</v>
      </c>
      <c r="Y129" s="534" t="s">
        <v>30</v>
      </c>
      <c r="Z129" s="908" t="s">
        <v>29</v>
      </c>
      <c r="AA129" s="534" t="s">
        <v>30</v>
      </c>
      <c r="AB129" s="908" t="s">
        <v>29</v>
      </c>
      <c r="AC129" s="534" t="s">
        <v>30</v>
      </c>
      <c r="AD129" s="908" t="s">
        <v>29</v>
      </c>
      <c r="AE129" s="534" t="s">
        <v>30</v>
      </c>
      <c r="AF129" s="908" t="s">
        <v>29</v>
      </c>
      <c r="AG129" s="534" t="s">
        <v>30</v>
      </c>
      <c r="AH129" s="908" t="s">
        <v>29</v>
      </c>
      <c r="AI129" s="534" t="s">
        <v>30</v>
      </c>
      <c r="AJ129" s="908" t="s">
        <v>29</v>
      </c>
      <c r="AK129" s="534" t="s">
        <v>30</v>
      </c>
      <c r="AL129" s="908" t="s">
        <v>29</v>
      </c>
      <c r="AM129" s="585" t="s">
        <v>30</v>
      </c>
      <c r="AN129" s="1507"/>
      <c r="AO129" s="1721"/>
      <c r="AP129" s="1165"/>
      <c r="AQ129" s="1165"/>
      <c r="AR129" s="1165"/>
      <c r="AS129" s="1168"/>
    </row>
    <row r="130" spans="1:95" s="5" customFormat="1" ht="10.5" x14ac:dyDescent="0.25">
      <c r="A130" s="1731" t="s">
        <v>196</v>
      </c>
      <c r="B130" s="701" t="s">
        <v>31</v>
      </c>
      <c r="C130" s="702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593">
        <f t="shared" ref="E130:E139" si="65">SUM(G130+I130+K130+M130+O130+Q130+S130+U130+W130+Y130+AA130+AC130+AE130+AG130+AI130+AK130+AM130)</f>
        <v>0</v>
      </c>
      <c r="F130" s="703"/>
      <c r="G130" s="594"/>
      <c r="H130" s="703"/>
      <c r="I130" s="594"/>
      <c r="J130" s="703"/>
      <c r="K130" s="594"/>
      <c r="L130" s="704"/>
      <c r="M130" s="595"/>
      <c r="N130" s="703"/>
      <c r="O130" s="241"/>
      <c r="P130" s="703"/>
      <c r="Q130" s="241"/>
      <c r="R130" s="704"/>
      <c r="S130" s="241"/>
      <c r="T130" s="704"/>
      <c r="U130" s="241"/>
      <c r="V130" s="703"/>
      <c r="W130" s="594"/>
      <c r="X130" s="704"/>
      <c r="Y130" s="594"/>
      <c r="Z130" s="704"/>
      <c r="AA130" s="241"/>
      <c r="AB130" s="704"/>
      <c r="AC130" s="241"/>
      <c r="AD130" s="704"/>
      <c r="AE130" s="241"/>
      <c r="AF130" s="704"/>
      <c r="AG130" s="241"/>
      <c r="AH130" s="704"/>
      <c r="AI130" s="241"/>
      <c r="AJ130" s="704"/>
      <c r="AK130" s="241"/>
      <c r="AL130" s="704"/>
      <c r="AM130" s="595"/>
      <c r="AN130" s="596"/>
      <c r="AO130" s="594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0.5" x14ac:dyDescent="0.25">
      <c r="A131" s="1106"/>
      <c r="B131" s="111" t="s">
        <v>197</v>
      </c>
      <c r="C131" s="243">
        <f t="shared" si="63"/>
        <v>0</v>
      </c>
      <c r="D131" s="244">
        <f t="shared" si="64"/>
        <v>0</v>
      </c>
      <c r="E131" s="245">
        <f t="shared" si="65"/>
        <v>0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/>
      <c r="P131" s="212"/>
      <c r="Q131" s="248"/>
      <c r="R131" s="246"/>
      <c r="S131" s="248"/>
      <c r="T131" s="246"/>
      <c r="U131" s="248"/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/>
      <c r="AO131" s="219"/>
      <c r="AP131" s="213"/>
      <c r="AQ131" s="213"/>
      <c r="AR131" s="213"/>
      <c r="AS131" s="248"/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0.5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0.5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0.5" x14ac:dyDescent="0.25">
      <c r="A134" s="1106"/>
      <c r="B134" s="111" t="s">
        <v>199</v>
      </c>
      <c r="C134" s="243">
        <f t="shared" si="63"/>
        <v>7</v>
      </c>
      <c r="D134" s="244">
        <f t="shared" si="64"/>
        <v>2</v>
      </c>
      <c r="E134" s="245">
        <f t="shared" si="65"/>
        <v>5</v>
      </c>
      <c r="F134" s="212"/>
      <c r="G134" s="219"/>
      <c r="H134" s="212"/>
      <c r="I134" s="219"/>
      <c r="J134" s="212"/>
      <c r="K134" s="219"/>
      <c r="L134" s="246"/>
      <c r="M134" s="247">
        <v>1</v>
      </c>
      <c r="N134" s="212"/>
      <c r="O134" s="248"/>
      <c r="P134" s="212">
        <v>1</v>
      </c>
      <c r="Q134" s="248"/>
      <c r="R134" s="246"/>
      <c r="S134" s="248">
        <v>1</v>
      </c>
      <c r="T134" s="246"/>
      <c r="U134" s="248"/>
      <c r="V134" s="212">
        <v>1</v>
      </c>
      <c r="W134" s="219"/>
      <c r="X134" s="246"/>
      <c r="Y134" s="219"/>
      <c r="Z134" s="246"/>
      <c r="AA134" s="248"/>
      <c r="AB134" s="246"/>
      <c r="AC134" s="248">
        <v>3</v>
      </c>
      <c r="AD134" s="246"/>
      <c r="AE134" s="248"/>
      <c r="AF134" s="246"/>
      <c r="AG134" s="248"/>
      <c r="AH134" s="246"/>
      <c r="AI134" s="248"/>
      <c r="AJ134" s="246"/>
      <c r="AK134" s="248"/>
      <c r="AL134" s="246"/>
      <c r="AM134" s="247"/>
      <c r="AN134" s="222">
        <v>0</v>
      </c>
      <c r="AO134" s="219">
        <v>0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0.5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0.5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0.5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0.5" x14ac:dyDescent="0.25">
      <c r="A140" s="1107"/>
      <c r="B140" s="260" t="s">
        <v>4</v>
      </c>
      <c r="C140" s="261">
        <f t="shared" si="63"/>
        <v>7</v>
      </c>
      <c r="D140" s="262">
        <f t="shared" ref="D140:AS140" si="79">SUM(D130:D139)</f>
        <v>2</v>
      </c>
      <c r="E140" s="263">
        <f t="shared" si="79"/>
        <v>5</v>
      </c>
      <c r="F140" s="179">
        <f t="shared" si="79"/>
        <v>0</v>
      </c>
      <c r="G140" s="264">
        <f t="shared" si="79"/>
        <v>0</v>
      </c>
      <c r="H140" s="179">
        <f t="shared" si="79"/>
        <v>0</v>
      </c>
      <c r="I140" s="264">
        <f t="shared" si="79"/>
        <v>0</v>
      </c>
      <c r="J140" s="179">
        <f t="shared" si="79"/>
        <v>0</v>
      </c>
      <c r="K140" s="264">
        <f t="shared" si="79"/>
        <v>0</v>
      </c>
      <c r="L140" s="180">
        <f t="shared" si="79"/>
        <v>0</v>
      </c>
      <c r="M140" s="265">
        <f t="shared" si="79"/>
        <v>1</v>
      </c>
      <c r="N140" s="179">
        <f t="shared" si="79"/>
        <v>0</v>
      </c>
      <c r="O140" s="266">
        <f t="shared" si="79"/>
        <v>0</v>
      </c>
      <c r="P140" s="179">
        <f t="shared" si="79"/>
        <v>1</v>
      </c>
      <c r="Q140" s="266">
        <f t="shared" si="79"/>
        <v>0</v>
      </c>
      <c r="R140" s="267">
        <f t="shared" si="79"/>
        <v>0</v>
      </c>
      <c r="S140" s="266">
        <f t="shared" si="79"/>
        <v>1</v>
      </c>
      <c r="T140" s="179">
        <f t="shared" si="79"/>
        <v>0</v>
      </c>
      <c r="U140" s="264">
        <f t="shared" si="79"/>
        <v>0</v>
      </c>
      <c r="V140" s="268">
        <f t="shared" si="79"/>
        <v>1</v>
      </c>
      <c r="W140" s="266">
        <f t="shared" si="79"/>
        <v>0</v>
      </c>
      <c r="X140" s="180">
        <f t="shared" si="79"/>
        <v>0</v>
      </c>
      <c r="Y140" s="264">
        <f t="shared" si="79"/>
        <v>0</v>
      </c>
      <c r="Z140" s="268">
        <f t="shared" si="79"/>
        <v>0</v>
      </c>
      <c r="AA140" s="264">
        <f t="shared" si="79"/>
        <v>0</v>
      </c>
      <c r="AB140" s="268">
        <f t="shared" si="79"/>
        <v>0</v>
      </c>
      <c r="AC140" s="264">
        <f t="shared" si="79"/>
        <v>3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0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0</v>
      </c>
      <c r="AL140" s="268">
        <f t="shared" si="79"/>
        <v>0</v>
      </c>
      <c r="AM140" s="267">
        <f t="shared" si="79"/>
        <v>0</v>
      </c>
      <c r="AN140" s="269">
        <f t="shared" si="79"/>
        <v>0</v>
      </c>
      <c r="AO140" s="264">
        <f t="shared" ref="AO140" si="80">SUM(AO130:AO139)</f>
        <v>0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0.5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0.5" x14ac:dyDescent="0.25">
      <c r="A142" s="1106"/>
      <c r="B142" s="111" t="s">
        <v>197</v>
      </c>
      <c r="C142" s="243">
        <f t="shared" si="63"/>
        <v>0</v>
      </c>
      <c r="D142" s="244">
        <f t="shared" si="81"/>
        <v>0</v>
      </c>
      <c r="E142" s="245">
        <f t="shared" si="82"/>
        <v>0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/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/>
      <c r="AO142" s="219"/>
      <c r="AP142" s="213"/>
      <c r="AQ142" s="213"/>
      <c r="AR142" s="213"/>
      <c r="AS142" s="248"/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0.5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0.5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0.5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0.5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0.5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0.5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0.5" x14ac:dyDescent="0.25">
      <c r="A151" s="1107"/>
      <c r="B151" s="260" t="s">
        <v>4</v>
      </c>
      <c r="C151" s="261">
        <f t="shared" si="63"/>
        <v>0</v>
      </c>
      <c r="D151" s="262">
        <f t="shared" ref="D151:AS151" si="96">SUM(D141:D150)</f>
        <v>0</v>
      </c>
      <c r="E151" s="263">
        <f t="shared" si="96"/>
        <v>0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0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1.25" x14ac:dyDescent="0.25">
      <c r="A152" s="281" t="s">
        <v>205</v>
      </c>
    </row>
    <row r="153" spans="1:95" ht="15" customHeight="1" x14ac:dyDescent="0.25">
      <c r="A153" s="1716" t="s">
        <v>206</v>
      </c>
      <c r="B153" s="1716" t="s">
        <v>3</v>
      </c>
      <c r="C153" s="1751" t="s">
        <v>4</v>
      </c>
      <c r="D153" s="1752"/>
      <c r="E153" s="1750"/>
      <c r="F153" s="1717" t="s">
        <v>135</v>
      </c>
      <c r="G153" s="1748"/>
      <c r="H153" s="1748"/>
      <c r="I153" s="1748"/>
      <c r="J153" s="1748"/>
      <c r="K153" s="1748"/>
      <c r="L153" s="1748"/>
      <c r="M153" s="1748"/>
      <c r="N153" s="1748"/>
      <c r="O153" s="1748"/>
      <c r="P153" s="1748"/>
      <c r="Q153" s="1748"/>
      <c r="R153" s="1748"/>
      <c r="S153" s="1748"/>
      <c r="T153" s="1748"/>
      <c r="U153" s="1748"/>
      <c r="V153" s="1748"/>
      <c r="W153" s="1748"/>
      <c r="X153" s="1748"/>
      <c r="Y153" s="1748"/>
      <c r="Z153" s="1748"/>
      <c r="AA153" s="1748"/>
      <c r="AB153" s="1748"/>
      <c r="AC153" s="1748"/>
      <c r="AD153" s="1748"/>
      <c r="AE153" s="1748"/>
      <c r="AF153" s="1748"/>
      <c r="AG153" s="1753"/>
      <c r="AH153" s="1755" t="s">
        <v>9</v>
      </c>
      <c r="AI153" s="1750" t="s">
        <v>10</v>
      </c>
    </row>
    <row r="154" spans="1:95" x14ac:dyDescent="0.25">
      <c r="A154" s="1082"/>
      <c r="B154" s="1082"/>
      <c r="C154" s="1139"/>
      <c r="D154" s="1140"/>
      <c r="E154" s="1135"/>
      <c r="F154" s="1717" t="s">
        <v>15</v>
      </c>
      <c r="G154" s="1718"/>
      <c r="H154" s="1717" t="s">
        <v>16</v>
      </c>
      <c r="I154" s="1718"/>
      <c r="J154" s="1712" t="s">
        <v>17</v>
      </c>
      <c r="K154" s="1714"/>
      <c r="L154" s="1712" t="s">
        <v>18</v>
      </c>
      <c r="M154" s="1714"/>
      <c r="N154" s="1712" t="s">
        <v>19</v>
      </c>
      <c r="O154" s="1714"/>
      <c r="P154" s="1712" t="s">
        <v>20</v>
      </c>
      <c r="Q154" s="1714"/>
      <c r="R154" s="1712" t="s">
        <v>21</v>
      </c>
      <c r="S154" s="1714"/>
      <c r="T154" s="1712" t="s">
        <v>22</v>
      </c>
      <c r="U154" s="1714"/>
      <c r="V154" s="1712" t="s">
        <v>23</v>
      </c>
      <c r="W154" s="1714"/>
      <c r="X154" s="1712" t="s">
        <v>24</v>
      </c>
      <c r="Y154" s="1714"/>
      <c r="Z154" s="1712" t="s">
        <v>25</v>
      </c>
      <c r="AA154" s="1714"/>
      <c r="AB154" s="1712" t="s">
        <v>26</v>
      </c>
      <c r="AC154" s="1714"/>
      <c r="AD154" s="1712" t="s">
        <v>27</v>
      </c>
      <c r="AE154" s="1714"/>
      <c r="AF154" s="1712" t="s">
        <v>28</v>
      </c>
      <c r="AG154" s="1756"/>
      <c r="AH154" s="1157"/>
      <c r="AI154" s="1134"/>
    </row>
    <row r="155" spans="1:95" x14ac:dyDescent="0.25">
      <c r="A155" s="1083"/>
      <c r="B155" s="1083"/>
      <c r="C155" s="571" t="s">
        <v>142</v>
      </c>
      <c r="D155" s="908" t="s">
        <v>29</v>
      </c>
      <c r="E155" s="910" t="s">
        <v>30</v>
      </c>
      <c r="F155" s="532" t="s">
        <v>29</v>
      </c>
      <c r="G155" s="910" t="s">
        <v>30</v>
      </c>
      <c r="H155" s="532" t="s">
        <v>29</v>
      </c>
      <c r="I155" s="910" t="s">
        <v>30</v>
      </c>
      <c r="J155" s="532" t="s">
        <v>29</v>
      </c>
      <c r="K155" s="910" t="s">
        <v>30</v>
      </c>
      <c r="L155" s="532" t="s">
        <v>29</v>
      </c>
      <c r="M155" s="910" t="s">
        <v>30</v>
      </c>
      <c r="N155" s="532" t="s">
        <v>29</v>
      </c>
      <c r="O155" s="910" t="s">
        <v>30</v>
      </c>
      <c r="P155" s="532" t="s">
        <v>29</v>
      </c>
      <c r="Q155" s="910" t="s">
        <v>30</v>
      </c>
      <c r="R155" s="532" t="s">
        <v>29</v>
      </c>
      <c r="S155" s="910" t="s">
        <v>30</v>
      </c>
      <c r="T155" s="532" t="s">
        <v>29</v>
      </c>
      <c r="U155" s="910" t="s">
        <v>30</v>
      </c>
      <c r="V155" s="532" t="s">
        <v>29</v>
      </c>
      <c r="W155" s="910" t="s">
        <v>30</v>
      </c>
      <c r="X155" s="532" t="s">
        <v>29</v>
      </c>
      <c r="Y155" s="910" t="s">
        <v>30</v>
      </c>
      <c r="Z155" s="532" t="s">
        <v>29</v>
      </c>
      <c r="AA155" s="910" t="s">
        <v>30</v>
      </c>
      <c r="AB155" s="532" t="s">
        <v>29</v>
      </c>
      <c r="AC155" s="910" t="s">
        <v>30</v>
      </c>
      <c r="AD155" s="532" t="s">
        <v>29</v>
      </c>
      <c r="AE155" s="910" t="s">
        <v>30</v>
      </c>
      <c r="AF155" s="532" t="s">
        <v>29</v>
      </c>
      <c r="AG155" s="911" t="s">
        <v>30</v>
      </c>
      <c r="AH155" s="1158"/>
      <c r="AI155" s="1135"/>
    </row>
    <row r="156" spans="1:95" x14ac:dyDescent="0.25">
      <c r="A156" s="1731" t="s">
        <v>207</v>
      </c>
      <c r="B156" s="691" t="s">
        <v>31</v>
      </c>
      <c r="C156" s="912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593">
        <f t="shared" si="99"/>
        <v>0</v>
      </c>
      <c r="F156" s="674"/>
      <c r="G156" s="18"/>
      <c r="H156" s="674"/>
      <c r="I156" s="18"/>
      <c r="J156" s="674"/>
      <c r="K156" s="18"/>
      <c r="L156" s="674"/>
      <c r="M156" s="18"/>
      <c r="N156" s="674"/>
      <c r="O156" s="18"/>
      <c r="P156" s="674"/>
      <c r="Q156" s="18"/>
      <c r="R156" s="674"/>
      <c r="S156" s="18"/>
      <c r="T156" s="674"/>
      <c r="U156" s="18"/>
      <c r="V156" s="674"/>
      <c r="W156" s="18"/>
      <c r="X156" s="674"/>
      <c r="Y156" s="18"/>
      <c r="Z156" s="674"/>
      <c r="AA156" s="18"/>
      <c r="AB156" s="674"/>
      <c r="AC156" s="18"/>
      <c r="AD156" s="674"/>
      <c r="AE156" s="18"/>
      <c r="AF156" s="674"/>
      <c r="AG156" s="98"/>
      <c r="AH156" s="597"/>
      <c r="AI156" s="553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x14ac:dyDescent="0.25">
      <c r="A157" s="1106"/>
      <c r="B157" s="287" t="s">
        <v>32</v>
      </c>
      <c r="C157" s="913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x14ac:dyDescent="0.25">
      <c r="A158" s="1106"/>
      <c r="B158" s="289" t="s">
        <v>34</v>
      </c>
      <c r="C158" s="913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x14ac:dyDescent="0.25">
      <c r="A159" s="1107"/>
      <c r="B159" s="151" t="s">
        <v>208</v>
      </c>
      <c r="C159" s="914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x14ac:dyDescent="0.25">
      <c r="A160" s="1731" t="s">
        <v>209</v>
      </c>
      <c r="B160" s="691" t="s">
        <v>31</v>
      </c>
      <c r="C160" s="912">
        <f t="shared" si="98"/>
        <v>0</v>
      </c>
      <c r="D160" s="238">
        <f t="shared" si="99"/>
        <v>0</v>
      </c>
      <c r="E160" s="593">
        <f t="shared" si="99"/>
        <v>0</v>
      </c>
      <c r="F160" s="674"/>
      <c r="G160" s="18"/>
      <c r="H160" s="674"/>
      <c r="I160" s="18"/>
      <c r="J160" s="674"/>
      <c r="K160" s="18"/>
      <c r="L160" s="674"/>
      <c r="M160" s="18"/>
      <c r="N160" s="674"/>
      <c r="O160" s="18"/>
      <c r="P160" s="674"/>
      <c r="Q160" s="18"/>
      <c r="R160" s="674"/>
      <c r="S160" s="18"/>
      <c r="T160" s="674"/>
      <c r="U160" s="18"/>
      <c r="V160" s="674"/>
      <c r="W160" s="18"/>
      <c r="X160" s="674"/>
      <c r="Y160" s="18"/>
      <c r="Z160" s="674"/>
      <c r="AA160" s="18"/>
      <c r="AB160" s="674"/>
      <c r="AC160" s="18"/>
      <c r="AD160" s="674"/>
      <c r="AE160" s="18"/>
      <c r="AF160" s="674"/>
      <c r="AG160" s="98"/>
      <c r="AH160" s="597"/>
      <c r="AI160" s="553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x14ac:dyDescent="0.25">
      <c r="A161" s="1106"/>
      <c r="B161" s="287" t="s">
        <v>32</v>
      </c>
      <c r="C161" s="913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x14ac:dyDescent="0.25">
      <c r="A162" s="1106"/>
      <c r="B162" s="289" t="s">
        <v>34</v>
      </c>
      <c r="C162" s="913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x14ac:dyDescent="0.25">
      <c r="A163" s="1107"/>
      <c r="B163" s="151" t="s">
        <v>208</v>
      </c>
      <c r="C163" s="914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1.25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0.5" customHeight="1" x14ac:dyDescent="0.25">
      <c r="A165" s="1716" t="s">
        <v>38</v>
      </c>
      <c r="B165" s="1751" t="s">
        <v>4</v>
      </c>
      <c r="C165" s="1752"/>
      <c r="D165" s="1750"/>
      <c r="E165" s="1717" t="s">
        <v>135</v>
      </c>
      <c r="F165" s="1748"/>
      <c r="G165" s="1748"/>
      <c r="H165" s="1748"/>
      <c r="I165" s="1748"/>
      <c r="J165" s="1748"/>
      <c r="K165" s="1748"/>
      <c r="L165" s="1748"/>
      <c r="M165" s="1748"/>
      <c r="N165" s="1748"/>
      <c r="O165" s="1748"/>
      <c r="P165" s="1748"/>
      <c r="Q165" s="1748"/>
      <c r="R165" s="1748"/>
      <c r="S165" s="1748"/>
      <c r="T165" s="1748"/>
      <c r="U165" s="1748"/>
      <c r="V165" s="1748"/>
      <c r="W165" s="1748"/>
      <c r="X165" s="1748"/>
      <c r="Y165" s="1748"/>
      <c r="Z165" s="1748"/>
      <c r="AA165" s="1748"/>
      <c r="AB165" s="1748"/>
      <c r="AC165" s="1748"/>
      <c r="AD165" s="1748"/>
      <c r="AE165" s="1748"/>
      <c r="AF165" s="1753"/>
      <c r="AG165" s="1754" t="s">
        <v>211</v>
      </c>
      <c r="AH165" s="1749" t="s">
        <v>9</v>
      </c>
      <c r="AI165" s="1750" t="s">
        <v>10</v>
      </c>
    </row>
    <row r="166" spans="1:90" s="5" customFormat="1" ht="10.5" x14ac:dyDescent="0.25">
      <c r="A166" s="1082"/>
      <c r="B166" s="1139"/>
      <c r="C166" s="1140"/>
      <c r="D166" s="1135"/>
      <c r="E166" s="1717" t="s">
        <v>15</v>
      </c>
      <c r="F166" s="1718"/>
      <c r="G166" s="1717" t="s">
        <v>16</v>
      </c>
      <c r="H166" s="1718"/>
      <c r="I166" s="1712" t="s">
        <v>17</v>
      </c>
      <c r="J166" s="1714"/>
      <c r="K166" s="1712" t="s">
        <v>18</v>
      </c>
      <c r="L166" s="1714"/>
      <c r="M166" s="1712" t="s">
        <v>19</v>
      </c>
      <c r="N166" s="1714"/>
      <c r="O166" s="1712" t="s">
        <v>20</v>
      </c>
      <c r="P166" s="1714"/>
      <c r="Q166" s="1712" t="s">
        <v>21</v>
      </c>
      <c r="R166" s="1714"/>
      <c r="S166" s="1712" t="s">
        <v>22</v>
      </c>
      <c r="T166" s="1714"/>
      <c r="U166" s="1712" t="s">
        <v>23</v>
      </c>
      <c r="V166" s="1714"/>
      <c r="W166" s="1712" t="s">
        <v>24</v>
      </c>
      <c r="X166" s="1714"/>
      <c r="Y166" s="1712" t="s">
        <v>25</v>
      </c>
      <c r="Z166" s="1714"/>
      <c r="AA166" s="1712" t="s">
        <v>26</v>
      </c>
      <c r="AB166" s="1714"/>
      <c r="AC166" s="1712" t="s">
        <v>27</v>
      </c>
      <c r="AD166" s="1714"/>
      <c r="AE166" s="1712" t="s">
        <v>28</v>
      </c>
      <c r="AF166" s="1713"/>
      <c r="AG166" s="1144"/>
      <c r="AH166" s="1131"/>
      <c r="AI166" s="1134"/>
    </row>
    <row r="167" spans="1:90" s="5" customFormat="1" ht="10.5" x14ac:dyDescent="0.25">
      <c r="A167" s="1083"/>
      <c r="B167" s="571" t="s">
        <v>142</v>
      </c>
      <c r="C167" s="548" t="s">
        <v>29</v>
      </c>
      <c r="D167" s="910" t="s">
        <v>30</v>
      </c>
      <c r="E167" s="532" t="s">
        <v>29</v>
      </c>
      <c r="F167" s="910" t="s">
        <v>30</v>
      </c>
      <c r="G167" s="532" t="s">
        <v>29</v>
      </c>
      <c r="H167" s="910" t="s">
        <v>30</v>
      </c>
      <c r="I167" s="532" t="s">
        <v>29</v>
      </c>
      <c r="J167" s="910" t="s">
        <v>30</v>
      </c>
      <c r="K167" s="532" t="s">
        <v>29</v>
      </c>
      <c r="L167" s="910" t="s">
        <v>30</v>
      </c>
      <c r="M167" s="532" t="s">
        <v>29</v>
      </c>
      <c r="N167" s="910" t="s">
        <v>30</v>
      </c>
      <c r="O167" s="532" t="s">
        <v>29</v>
      </c>
      <c r="P167" s="910" t="s">
        <v>30</v>
      </c>
      <c r="Q167" s="532" t="s">
        <v>29</v>
      </c>
      <c r="R167" s="910" t="s">
        <v>30</v>
      </c>
      <c r="S167" s="532" t="s">
        <v>29</v>
      </c>
      <c r="T167" s="910" t="s">
        <v>30</v>
      </c>
      <c r="U167" s="532" t="s">
        <v>29</v>
      </c>
      <c r="V167" s="910" t="s">
        <v>30</v>
      </c>
      <c r="W167" s="532" t="s">
        <v>29</v>
      </c>
      <c r="X167" s="910" t="s">
        <v>30</v>
      </c>
      <c r="Y167" s="532" t="s">
        <v>29</v>
      </c>
      <c r="Z167" s="910" t="s">
        <v>30</v>
      </c>
      <c r="AA167" s="532" t="s">
        <v>29</v>
      </c>
      <c r="AB167" s="910" t="s">
        <v>30</v>
      </c>
      <c r="AC167" s="532" t="s">
        <v>29</v>
      </c>
      <c r="AD167" s="910" t="s">
        <v>30</v>
      </c>
      <c r="AE167" s="532" t="s">
        <v>29</v>
      </c>
      <c r="AF167" s="904" t="s">
        <v>30</v>
      </c>
      <c r="AG167" s="1145"/>
      <c r="AH167" s="1132"/>
      <c r="AI167" s="1135"/>
    </row>
    <row r="168" spans="1:90" s="5" customFormat="1" ht="10.5" x14ac:dyDescent="0.25">
      <c r="A168" s="293" t="s">
        <v>191</v>
      </c>
      <c r="B168" s="702">
        <f>SUM(C168:D168)</f>
        <v>0</v>
      </c>
      <c r="C168" s="238">
        <f t="shared" ref="C168:D170" si="105">+E168+G168+I168+K168+M168+O168+Q168+S168+U168+W168+Y168+AA168+AC168+AE168</f>
        <v>0</v>
      </c>
      <c r="D168" s="593">
        <f t="shared" si="105"/>
        <v>0</v>
      </c>
      <c r="E168" s="674"/>
      <c r="F168" s="18"/>
      <c r="G168" s="674"/>
      <c r="H168" s="18"/>
      <c r="I168" s="674"/>
      <c r="J168" s="18"/>
      <c r="K168" s="674"/>
      <c r="L168" s="18"/>
      <c r="M168" s="674"/>
      <c r="N168" s="18"/>
      <c r="O168" s="674"/>
      <c r="P168" s="18"/>
      <c r="Q168" s="674"/>
      <c r="R168" s="18"/>
      <c r="S168" s="674"/>
      <c r="T168" s="18"/>
      <c r="U168" s="674"/>
      <c r="V168" s="18"/>
      <c r="W168" s="674"/>
      <c r="X168" s="18"/>
      <c r="Y168" s="674"/>
      <c r="Z168" s="18"/>
      <c r="AA168" s="674"/>
      <c r="AB168" s="18"/>
      <c r="AC168" s="674"/>
      <c r="AD168" s="18"/>
      <c r="AE168" s="674"/>
      <c r="AF168" s="600"/>
      <c r="AG168" s="601"/>
      <c r="AH168" s="674"/>
      <c r="AI168" s="553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0.5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0.5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0.5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1.25" x14ac:dyDescent="0.25">
      <c r="A172" s="281" t="s">
        <v>214</v>
      </c>
    </row>
    <row r="173" spans="1:90" s="5" customFormat="1" ht="10.5" customHeight="1" x14ac:dyDescent="0.25">
      <c r="A173" s="1725" t="s">
        <v>215</v>
      </c>
      <c r="B173" s="1725" t="s">
        <v>188</v>
      </c>
      <c r="C173" s="1739" t="s">
        <v>216</v>
      </c>
      <c r="D173" s="1740"/>
      <c r="E173" s="1725" t="s">
        <v>217</v>
      </c>
      <c r="F173" s="1739" t="s">
        <v>5</v>
      </c>
      <c r="G173" s="1740"/>
      <c r="H173" s="1740"/>
      <c r="I173" s="1740"/>
      <c r="J173" s="1740"/>
      <c r="K173" s="1740"/>
      <c r="L173" s="1740"/>
      <c r="M173" s="1740"/>
      <c r="N173" s="1740"/>
      <c r="O173" s="1740"/>
      <c r="P173" s="1740"/>
      <c r="Q173" s="1740"/>
      <c r="R173" s="1740"/>
      <c r="S173" s="1740"/>
      <c r="T173" s="1741"/>
    </row>
    <row r="174" spans="1:90" s="5" customFormat="1" ht="21" x14ac:dyDescent="0.25">
      <c r="A174" s="1096"/>
      <c r="B174" s="1096"/>
      <c r="C174" s="524" t="s">
        <v>191</v>
      </c>
      <c r="D174" s="915" t="s">
        <v>218</v>
      </c>
      <c r="E174" s="1096"/>
      <c r="F174" s="524" t="s">
        <v>219</v>
      </c>
      <c r="G174" s="602" t="s">
        <v>220</v>
      </c>
      <c r="H174" s="602" t="s">
        <v>221</v>
      </c>
      <c r="I174" s="602" t="s">
        <v>222</v>
      </c>
      <c r="J174" s="602" t="s">
        <v>223</v>
      </c>
      <c r="K174" s="602" t="s">
        <v>224</v>
      </c>
      <c r="L174" s="602" t="s">
        <v>225</v>
      </c>
      <c r="M174" s="602" t="s">
        <v>226</v>
      </c>
      <c r="N174" s="602" t="s">
        <v>227</v>
      </c>
      <c r="O174" s="602" t="s">
        <v>228</v>
      </c>
      <c r="P174" s="602" t="s">
        <v>229</v>
      </c>
      <c r="Q174" s="602" t="s">
        <v>230</v>
      </c>
      <c r="R174" s="602" t="s">
        <v>231</v>
      </c>
      <c r="S174" s="602" t="s">
        <v>232</v>
      </c>
      <c r="T174" s="915" t="s">
        <v>233</v>
      </c>
    </row>
    <row r="175" spans="1:90" s="5" customFormat="1" ht="10.5" x14ac:dyDescent="0.25">
      <c r="A175" s="293" t="s">
        <v>32</v>
      </c>
      <c r="B175" s="691">
        <f>SUM(C175:D175)</f>
        <v>0</v>
      </c>
      <c r="C175" s="99"/>
      <c r="D175" s="143"/>
      <c r="E175" s="691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0.5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0.5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0.5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1.25" x14ac:dyDescent="0.25">
      <c r="A179" s="281" t="s">
        <v>235</v>
      </c>
    </row>
    <row r="180" spans="1:20" s="5" customFormat="1" ht="10.5" x14ac:dyDescent="0.25">
      <c r="A180" s="1716" t="s">
        <v>236</v>
      </c>
      <c r="B180" s="1720" t="s">
        <v>237</v>
      </c>
      <c r="C180" s="1722"/>
      <c r="D180" s="1721"/>
      <c r="E180" s="1720" t="s">
        <v>238</v>
      </c>
      <c r="F180" s="1722"/>
      <c r="G180" s="1721"/>
    </row>
    <row r="181" spans="1:20" s="5" customFormat="1" ht="10.5" x14ac:dyDescent="0.25">
      <c r="A181" s="1083"/>
      <c r="B181" s="603" t="s">
        <v>142</v>
      </c>
      <c r="C181" s="524" t="s">
        <v>29</v>
      </c>
      <c r="D181" s="915" t="s">
        <v>30</v>
      </c>
      <c r="E181" s="603" t="s">
        <v>142</v>
      </c>
      <c r="F181" s="524" t="s">
        <v>29</v>
      </c>
      <c r="G181" s="915" t="s">
        <v>30</v>
      </c>
    </row>
    <row r="182" spans="1:20" s="5" customFormat="1" ht="10.5" x14ac:dyDescent="0.25">
      <c r="A182" s="293" t="s">
        <v>239</v>
      </c>
      <c r="B182" s="714">
        <f>SUM(C182:D182)</f>
        <v>0</v>
      </c>
      <c r="C182" s="715"/>
      <c r="D182" s="604"/>
      <c r="E182" s="714">
        <f>SUM(F182:G182)</f>
        <v>0</v>
      </c>
      <c r="F182" s="715"/>
      <c r="G182" s="604"/>
    </row>
    <row r="183" spans="1:20" s="5" customFormat="1" ht="10.5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1.25" x14ac:dyDescent="0.25">
      <c r="A184" s="325" t="s">
        <v>241</v>
      </c>
    </row>
    <row r="185" spans="1:20" ht="15" customHeight="1" x14ac:dyDescent="0.25">
      <c r="A185" s="1732" t="s">
        <v>242</v>
      </c>
      <c r="B185" s="1733" t="s">
        <v>188</v>
      </c>
      <c r="C185" s="1734" t="s">
        <v>243</v>
      </c>
      <c r="D185" s="1735"/>
      <c r="E185" s="1736"/>
      <c r="F185" s="1725" t="s">
        <v>217</v>
      </c>
      <c r="G185" s="1737" t="s">
        <v>5</v>
      </c>
      <c r="H185" s="1738"/>
      <c r="I185" s="1738"/>
      <c r="J185" s="1738"/>
      <c r="K185" s="1738"/>
      <c r="L185" s="1732"/>
    </row>
    <row r="186" spans="1:20" ht="21" x14ac:dyDescent="0.25">
      <c r="A186" s="1109"/>
      <c r="B186" s="1111"/>
      <c r="C186" s="519" t="s">
        <v>244</v>
      </c>
      <c r="D186" s="605" t="s">
        <v>192</v>
      </c>
      <c r="E186" s="916" t="s">
        <v>245</v>
      </c>
      <c r="F186" s="1096"/>
      <c r="G186" s="917" t="s">
        <v>246</v>
      </c>
      <c r="H186" s="918" t="s">
        <v>247</v>
      </c>
      <c r="I186" s="918" t="s">
        <v>248</v>
      </c>
      <c r="J186" s="918" t="s">
        <v>249</v>
      </c>
      <c r="K186" s="918" t="s">
        <v>250</v>
      </c>
      <c r="L186" s="518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691">
        <f>SUM(G187:L187)</f>
        <v>0</v>
      </c>
      <c r="G187" s="674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1.25" x14ac:dyDescent="0.25">
      <c r="A190" s="1715" t="s">
        <v>255</v>
      </c>
      <c r="B190" s="1715"/>
      <c r="C190" s="1715"/>
    </row>
    <row r="191" spans="1:20" ht="15" customHeight="1" x14ac:dyDescent="0.25">
      <c r="A191" s="1742" t="s">
        <v>256</v>
      </c>
      <c r="B191" s="1743"/>
      <c r="C191" s="1744" t="s">
        <v>257</v>
      </c>
      <c r="D191" s="1745" t="s">
        <v>258</v>
      </c>
      <c r="E191" s="1746"/>
      <c r="F191" s="1746"/>
      <c r="G191" s="1746"/>
      <c r="H191" s="1746"/>
      <c r="I191" s="1746"/>
      <c r="J191" s="1747"/>
      <c r="K191" s="1748" t="s">
        <v>259</v>
      </c>
      <c r="L191" s="1748"/>
      <c r="M191" s="1748"/>
      <c r="N191" s="1718"/>
    </row>
    <row r="192" spans="1:20" ht="21" x14ac:dyDescent="0.25">
      <c r="A192" s="1122"/>
      <c r="B192" s="1123"/>
      <c r="C192" s="1125"/>
      <c r="D192" s="519" t="s">
        <v>244</v>
      </c>
      <c r="E192" s="605" t="s">
        <v>260</v>
      </c>
      <c r="F192" s="605" t="s">
        <v>261</v>
      </c>
      <c r="G192" s="916" t="s">
        <v>262</v>
      </c>
      <c r="H192" s="919" t="s">
        <v>217</v>
      </c>
      <c r="I192" s="519" t="s">
        <v>263</v>
      </c>
      <c r="J192" s="916" t="s">
        <v>264</v>
      </c>
      <c r="K192" s="519" t="s">
        <v>265</v>
      </c>
      <c r="L192" s="605" t="s">
        <v>266</v>
      </c>
      <c r="M192" s="605" t="s">
        <v>267</v>
      </c>
      <c r="N192" s="920" t="s">
        <v>268</v>
      </c>
    </row>
    <row r="193" spans="1:91" x14ac:dyDescent="0.25">
      <c r="A193" s="1731" t="s">
        <v>269</v>
      </c>
      <c r="B193" s="721" t="s">
        <v>270</v>
      </c>
      <c r="C193" s="691">
        <f>SUM(E193+G193)</f>
        <v>0</v>
      </c>
      <c r="D193" s="722"/>
      <c r="E193" s="16"/>
      <c r="F193" s="311"/>
      <c r="G193" s="24"/>
      <c r="H193" s="691">
        <f>+K193+L193+M193</f>
        <v>0</v>
      </c>
      <c r="I193" s="722"/>
      <c r="J193" s="606"/>
      <c r="K193" s="24"/>
      <c r="L193" s="16"/>
      <c r="M193" s="16"/>
      <c r="N193" s="340"/>
    </row>
    <row r="194" spans="1:9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1.25" x14ac:dyDescent="0.25">
      <c r="A197" s="325" t="s">
        <v>274</v>
      </c>
    </row>
    <row r="198" spans="1:91" s="5" customFormat="1" ht="10.5" customHeight="1" x14ac:dyDescent="0.25">
      <c r="A198" s="1260" t="s">
        <v>242</v>
      </c>
      <c r="B198" s="1260" t="s">
        <v>275</v>
      </c>
      <c r="C198" s="1726" t="s">
        <v>276</v>
      </c>
      <c r="D198" s="1727" t="s">
        <v>259</v>
      </c>
      <c r="E198" s="1728"/>
      <c r="F198" s="1727" t="s">
        <v>277</v>
      </c>
      <c r="G198" s="1729"/>
      <c r="H198" s="1729"/>
      <c r="I198" s="1729"/>
      <c r="J198" s="1729"/>
      <c r="K198" s="1729"/>
      <c r="L198" s="1729"/>
      <c r="M198" s="1729"/>
      <c r="N198" s="1729"/>
      <c r="O198" s="1729"/>
      <c r="P198" s="1729"/>
      <c r="Q198" s="1729"/>
      <c r="R198" s="1729"/>
      <c r="S198" s="1729"/>
      <c r="T198" s="1730" t="s">
        <v>263</v>
      </c>
      <c r="U198" s="1719" t="s">
        <v>278</v>
      </c>
    </row>
    <row r="199" spans="1:91" s="5" customFormat="1" ht="21" x14ac:dyDescent="0.25">
      <c r="A199" s="1260"/>
      <c r="B199" s="1260"/>
      <c r="C199" s="1099"/>
      <c r="D199" s="524" t="s">
        <v>265</v>
      </c>
      <c r="E199" s="915" t="s">
        <v>279</v>
      </c>
      <c r="F199" s="526" t="s">
        <v>280</v>
      </c>
      <c r="G199" s="607" t="s">
        <v>281</v>
      </c>
      <c r="H199" s="607" t="s">
        <v>13</v>
      </c>
      <c r="I199" s="607" t="s">
        <v>141</v>
      </c>
      <c r="J199" s="607" t="s">
        <v>15</v>
      </c>
      <c r="K199" s="607" t="s">
        <v>282</v>
      </c>
      <c r="L199" s="607" t="s">
        <v>17</v>
      </c>
      <c r="M199" s="607" t="s">
        <v>18</v>
      </c>
      <c r="N199" s="607" t="s">
        <v>19</v>
      </c>
      <c r="O199" s="607" t="s">
        <v>20</v>
      </c>
      <c r="P199" s="607" t="s">
        <v>21</v>
      </c>
      <c r="Q199" s="607" t="s">
        <v>22</v>
      </c>
      <c r="R199" s="607" t="s">
        <v>23</v>
      </c>
      <c r="S199" s="528" t="s">
        <v>24</v>
      </c>
      <c r="T199" s="1104"/>
      <c r="U199" s="1087"/>
    </row>
    <row r="200" spans="1:91" s="5" customFormat="1" x14ac:dyDescent="0.25">
      <c r="A200" s="350" t="s">
        <v>283</v>
      </c>
      <c r="B200" s="15"/>
      <c r="C200" s="723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1.25" x14ac:dyDescent="0.25">
      <c r="A203" s="1710" t="s">
        <v>286</v>
      </c>
      <c r="B203" s="1710"/>
      <c r="C203" s="1710"/>
      <c r="D203" s="1710"/>
      <c r="E203" s="1710"/>
      <c r="F203" s="1710"/>
      <c r="G203" s="1710"/>
      <c r="H203" s="1710"/>
      <c r="I203" s="1710"/>
      <c r="J203" s="1710"/>
      <c r="CK203" s="5"/>
      <c r="CL203" s="5"/>
      <c r="CM203" s="5"/>
    </row>
    <row r="204" spans="1:91" ht="15" customHeight="1" x14ac:dyDescent="0.25">
      <c r="A204" s="1253" t="s">
        <v>287</v>
      </c>
      <c r="B204" s="1253" t="s">
        <v>288</v>
      </c>
      <c r="C204" s="1720" t="s">
        <v>259</v>
      </c>
      <c r="D204" s="1721"/>
      <c r="E204" s="1722" t="s">
        <v>277</v>
      </c>
      <c r="F204" s="1722"/>
      <c r="G204" s="1722"/>
      <c r="H204" s="1722"/>
      <c r="I204" s="1722"/>
      <c r="J204" s="1723"/>
      <c r="K204" s="1724" t="s">
        <v>263</v>
      </c>
      <c r="L204" s="1725" t="s">
        <v>278</v>
      </c>
      <c r="CK204" s="5"/>
      <c r="CL204" s="5"/>
      <c r="CM204" s="5"/>
    </row>
    <row r="205" spans="1:91" ht="21" x14ac:dyDescent="0.25">
      <c r="A205" s="1253"/>
      <c r="B205" s="1253"/>
      <c r="C205" s="524" t="s">
        <v>265</v>
      </c>
      <c r="D205" s="915" t="s">
        <v>279</v>
      </c>
      <c r="E205" s="921" t="s">
        <v>280</v>
      </c>
      <c r="F205" s="602" t="s">
        <v>281</v>
      </c>
      <c r="G205" s="602" t="s">
        <v>13</v>
      </c>
      <c r="H205" s="602" t="s">
        <v>141</v>
      </c>
      <c r="I205" s="602" t="s">
        <v>15</v>
      </c>
      <c r="J205" s="922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726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1.25" x14ac:dyDescent="0.25">
      <c r="A208" s="1710" t="s">
        <v>292</v>
      </c>
      <c r="B208" s="1710"/>
      <c r="C208" s="1710"/>
      <c r="D208" s="1710"/>
      <c r="E208" s="1710"/>
      <c r="F208" s="1710"/>
      <c r="G208" s="1710"/>
    </row>
    <row r="209" spans="1:7" x14ac:dyDescent="0.25">
      <c r="A209" s="1711" t="s">
        <v>293</v>
      </c>
      <c r="B209" s="1711" t="s">
        <v>188</v>
      </c>
      <c r="C209" s="1712" t="s">
        <v>277</v>
      </c>
      <c r="D209" s="1713"/>
      <c r="E209" s="1713"/>
      <c r="F209" s="1713"/>
      <c r="G209" s="1714"/>
    </row>
    <row r="210" spans="1:7" x14ac:dyDescent="0.25">
      <c r="A210" s="1076"/>
      <c r="B210" s="1076"/>
      <c r="C210" s="532" t="s">
        <v>12</v>
      </c>
      <c r="D210" s="908" t="s">
        <v>13</v>
      </c>
      <c r="E210" s="548" t="s">
        <v>141</v>
      </c>
      <c r="F210" s="548" t="s">
        <v>15</v>
      </c>
      <c r="G210" s="534" t="s">
        <v>16</v>
      </c>
    </row>
    <row r="211" spans="1:7" x14ac:dyDescent="0.25">
      <c r="A211" s="923" t="s">
        <v>294</v>
      </c>
      <c r="B211" s="536">
        <f>SUM(C211:G211)</f>
        <v>0</v>
      </c>
      <c r="C211" s="537"/>
      <c r="D211" s="608"/>
      <c r="E211" s="608"/>
      <c r="F211" s="924"/>
      <c r="G211" s="540"/>
    </row>
    <row r="212" spans="1:7" s="4" customFormat="1" ht="11.25" x14ac:dyDescent="0.25">
      <c r="A212" s="1715" t="s">
        <v>295</v>
      </c>
      <c r="B212" s="1715"/>
      <c r="C212" s="1715"/>
      <c r="D212" s="1715"/>
    </row>
    <row r="213" spans="1:7" x14ac:dyDescent="0.25">
      <c r="A213" s="1716" t="s">
        <v>296</v>
      </c>
      <c r="B213" s="1712" t="s">
        <v>297</v>
      </c>
      <c r="C213" s="1713"/>
      <c r="D213" s="1714"/>
    </row>
    <row r="214" spans="1:7" ht="15" customHeight="1" x14ac:dyDescent="0.25">
      <c r="A214" s="1082"/>
      <c r="B214" s="905" t="s">
        <v>298</v>
      </c>
      <c r="C214" s="1717" t="s">
        <v>299</v>
      </c>
      <c r="D214" s="1718"/>
    </row>
    <row r="215" spans="1:7" x14ac:dyDescent="0.25">
      <c r="A215" s="1083"/>
      <c r="B215" s="542" t="s">
        <v>300</v>
      </c>
      <c r="C215" s="532" t="s">
        <v>301</v>
      </c>
      <c r="D215" s="910" t="s">
        <v>302</v>
      </c>
    </row>
    <row r="216" spans="1:7" x14ac:dyDescent="0.25">
      <c r="A216" s="544" t="s">
        <v>303</v>
      </c>
      <c r="B216" s="545"/>
      <c r="C216" s="925"/>
      <c r="D216" s="547"/>
    </row>
    <row r="236" spans="1:2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214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00000000-0002-0000-0600-000000000000}">
      <formula1>0</formula1>
      <formula2>9.99999999999999E+41</formula2>
    </dataValidation>
    <dataValidation type="whole" allowBlank="1" showInputMessage="1" showErrorMessage="1" sqref="D96" xr:uid="{00000000-0002-0000-0600-000001000000}">
      <formula1>0</formula1>
      <formula2>9.99999999999999E+33</formula2>
    </dataValidation>
    <dataValidation type="whole" allowBlank="1" showInputMessage="1" showErrorMessage="1" sqref="C19:E23" xr:uid="{00000000-0002-0000-0600-000002000000}">
      <formula1>0</formula1>
      <formula2>9.99999999999999E+37</formula2>
    </dataValidation>
    <dataValidation allowBlank="1" prompt="Valor no Permitido" sqref="CC28:CD29 CA27:CB29 CC27 CK27:CM27 CE27:CJ29" xr:uid="{00000000-0002-0000-0600-000003000000}"/>
    <dataValidation type="whole" operator="greaterThanOrEqual" allowBlank="1" showInputMessage="1" showErrorMessage="1" errorTitle="Error" error="Favor Ingrese sólo Números." sqref="C28:Y29 C35:Y89" xr:uid="{00000000-0002-0000-0600-000004000000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00000000-0002-0000-0600-000005000000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S236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",[8]NOMBRE!B2, " (",[8]NOMBRE!C2,[8]NOMBRE!D2,[8]NOMBRE!E2,[8]NOMBRE!F2,[8]NOMBRE!G2,")")</f>
        <v>COMUNA: LINARES (07401)</v>
      </c>
    </row>
    <row r="3" spans="1:94" x14ac:dyDescent="0.1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94" x14ac:dyDescent="0.15">
      <c r="A4" s="1" t="str">
        <f>CONCATENATE("MES: ",[8]NOMBRE!B6, " (",[8]NOMBRE!C6,[8]NOMBRE!D6,")")</f>
        <v>MES: JULIO (07)</v>
      </c>
    </row>
    <row r="5" spans="1:94" x14ac:dyDescent="0.25">
      <c r="A5" s="3" t="str">
        <f>CONCATENATE("AÑO: ",[8]NOMBRE!B7)</f>
        <v>AÑO: 2025</v>
      </c>
    </row>
    <row r="6" spans="1:94" ht="15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1.25" customHeight="1" x14ac:dyDescent="0.25">
      <c r="A8" s="1238" t="s">
        <v>2</v>
      </c>
      <c r="B8" s="1185"/>
      <c r="C8" s="1185"/>
    </row>
    <row r="9" spans="1:94" s="5" customFormat="1" ht="10.5" customHeight="1" x14ac:dyDescent="0.25">
      <c r="A9" s="1447" t="s">
        <v>3</v>
      </c>
      <c r="B9" s="1849" t="s">
        <v>4</v>
      </c>
      <c r="C9" s="1861" t="s">
        <v>5</v>
      </c>
      <c r="D9" s="1862"/>
      <c r="E9" s="1862"/>
      <c r="F9" s="1862"/>
      <c r="G9" s="1862"/>
      <c r="H9" s="1862"/>
      <c r="I9" s="1862"/>
      <c r="J9" s="1862"/>
      <c r="K9" s="1862"/>
      <c r="L9" s="1862"/>
      <c r="M9" s="1862"/>
      <c r="N9" s="1862"/>
      <c r="O9" s="1862"/>
      <c r="P9" s="1862"/>
      <c r="Q9" s="1862"/>
      <c r="R9" s="1862"/>
      <c r="S9" s="1863"/>
      <c r="T9" s="1864" t="s">
        <v>6</v>
      </c>
      <c r="U9" s="1865"/>
      <c r="V9" s="1858" t="s">
        <v>7</v>
      </c>
      <c r="W9" s="1858" t="s">
        <v>8</v>
      </c>
      <c r="X9" s="1845" t="s">
        <v>9</v>
      </c>
      <c r="Y9" s="1846" t="s">
        <v>10</v>
      </c>
      <c r="Z9" s="1846" t="s">
        <v>11</v>
      </c>
    </row>
    <row r="10" spans="1:94" s="5" customFormat="1" ht="10.5" x14ac:dyDescent="0.25">
      <c r="A10" s="1447"/>
      <c r="B10" s="1223"/>
      <c r="C10" s="532" t="s">
        <v>12</v>
      </c>
      <c r="D10" s="548" t="s">
        <v>13</v>
      </c>
      <c r="E10" s="741" t="s">
        <v>14</v>
      </c>
      <c r="F10" s="548" t="s">
        <v>15</v>
      </c>
      <c r="G10" s="549" t="s">
        <v>16</v>
      </c>
      <c r="H10" s="549" t="s">
        <v>17</v>
      </c>
      <c r="I10" s="549" t="s">
        <v>18</v>
      </c>
      <c r="J10" s="549" t="s">
        <v>19</v>
      </c>
      <c r="K10" s="549" t="s">
        <v>20</v>
      </c>
      <c r="L10" s="549" t="s">
        <v>21</v>
      </c>
      <c r="M10" s="549" t="s">
        <v>22</v>
      </c>
      <c r="N10" s="549" t="s">
        <v>23</v>
      </c>
      <c r="O10" s="549" t="s">
        <v>24</v>
      </c>
      <c r="P10" s="549" t="s">
        <v>25</v>
      </c>
      <c r="Q10" s="549" t="s">
        <v>26</v>
      </c>
      <c r="R10" s="549" t="s">
        <v>27</v>
      </c>
      <c r="S10" s="550" t="s">
        <v>28</v>
      </c>
      <c r="T10" s="551" t="s">
        <v>29</v>
      </c>
      <c r="U10" s="744" t="s">
        <v>30</v>
      </c>
      <c r="V10" s="1177"/>
      <c r="W10" s="1177"/>
      <c r="X10" s="1135"/>
      <c r="Y10" s="1125"/>
      <c r="Z10" s="1125"/>
    </row>
    <row r="11" spans="1:94" s="5" customFormat="1" ht="10.5" x14ac:dyDescent="0.25">
      <c r="A11" s="13" t="s">
        <v>31</v>
      </c>
      <c r="B11" s="14">
        <f>SUM(C11:S11)</f>
        <v>0</v>
      </c>
      <c r="C11" s="15"/>
      <c r="D11" s="16"/>
      <c r="E11" s="65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660"/>
      <c r="U11" s="661"/>
      <c r="V11" s="20"/>
      <c r="W11" s="20"/>
      <c r="X11" s="553"/>
      <c r="Y11" s="553"/>
      <c r="Z11" s="553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0.5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1.25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0.5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1.25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0.5" x14ac:dyDescent="0.25">
      <c r="A16" s="745" t="s">
        <v>36</v>
      </c>
      <c r="B16" s="555">
        <f>SUM(C16:S16)</f>
        <v>0</v>
      </c>
      <c r="C16" s="556">
        <f t="shared" ref="C16:Z16" si="7">SUM(C11:C15)</f>
        <v>0</v>
      </c>
      <c r="D16" s="746">
        <f t="shared" si="7"/>
        <v>0</v>
      </c>
      <c r="E16" s="746">
        <f t="shared" si="7"/>
        <v>0</v>
      </c>
      <c r="F16" s="558">
        <f t="shared" si="7"/>
        <v>0</v>
      </c>
      <c r="G16" s="558">
        <f t="shared" si="7"/>
        <v>0</v>
      </c>
      <c r="H16" s="558">
        <f t="shared" si="7"/>
        <v>0</v>
      </c>
      <c r="I16" s="558">
        <f t="shared" si="7"/>
        <v>0</v>
      </c>
      <c r="J16" s="558">
        <f t="shared" si="7"/>
        <v>0</v>
      </c>
      <c r="K16" s="558">
        <f t="shared" si="7"/>
        <v>0</v>
      </c>
      <c r="L16" s="558">
        <f t="shared" si="7"/>
        <v>0</v>
      </c>
      <c r="M16" s="558">
        <f t="shared" si="7"/>
        <v>0</v>
      </c>
      <c r="N16" s="558">
        <f t="shared" si="7"/>
        <v>0</v>
      </c>
      <c r="O16" s="558">
        <f t="shared" si="7"/>
        <v>0</v>
      </c>
      <c r="P16" s="558">
        <f t="shared" si="7"/>
        <v>0</v>
      </c>
      <c r="Q16" s="558">
        <f t="shared" si="7"/>
        <v>0</v>
      </c>
      <c r="R16" s="558">
        <f t="shared" si="7"/>
        <v>0</v>
      </c>
      <c r="S16" s="559">
        <f t="shared" si="7"/>
        <v>0</v>
      </c>
      <c r="T16" s="555">
        <f t="shared" si="7"/>
        <v>0</v>
      </c>
      <c r="U16" s="747">
        <f t="shared" si="7"/>
        <v>0</v>
      </c>
      <c r="V16" s="748">
        <f t="shared" si="7"/>
        <v>0</v>
      </c>
      <c r="W16" s="748">
        <f t="shared" si="7"/>
        <v>0</v>
      </c>
      <c r="X16" s="748">
        <f t="shared" si="7"/>
        <v>0</v>
      </c>
      <c r="Y16" s="748">
        <f t="shared" si="7"/>
        <v>0</v>
      </c>
      <c r="Z16" s="748">
        <f t="shared" si="7"/>
        <v>0</v>
      </c>
    </row>
    <row r="17" spans="1:91" s="4" customFormat="1" ht="11.25" customHeight="1" x14ac:dyDescent="0.25">
      <c r="A17" s="1859" t="s">
        <v>37</v>
      </c>
      <c r="B17" s="1860"/>
      <c r="C17" s="1860"/>
      <c r="D17" s="1860"/>
      <c r="E17" s="39"/>
      <c r="F17" s="40"/>
      <c r="G17" s="40"/>
      <c r="H17" s="40"/>
      <c r="I17" s="40"/>
      <c r="J17" s="40"/>
      <c r="K17" s="40"/>
      <c r="L17" s="40"/>
    </row>
    <row r="18" spans="1:91" s="5" customFormat="1" ht="21" x14ac:dyDescent="0.25">
      <c r="A18" s="561" t="s">
        <v>38</v>
      </c>
      <c r="B18" s="562" t="s">
        <v>4</v>
      </c>
      <c r="C18" s="563" t="s">
        <v>31</v>
      </c>
      <c r="D18" s="564" t="s">
        <v>39</v>
      </c>
      <c r="E18" s="749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0.5" x14ac:dyDescent="0.25">
      <c r="A19" s="667" t="s">
        <v>41</v>
      </c>
      <c r="B19" s="668">
        <f>SUM(C19:E19)</f>
        <v>0</v>
      </c>
      <c r="C19" s="669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0.5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0.5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0.5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0.5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0.5" x14ac:dyDescent="0.25">
      <c r="A24" s="565" t="s">
        <v>4</v>
      </c>
      <c r="B24" s="566">
        <f>SUM(B19:B23)</f>
        <v>0</v>
      </c>
      <c r="C24" s="567">
        <f>SUM(C19:C23)</f>
        <v>0</v>
      </c>
      <c r="D24" s="568">
        <f t="shared" ref="D24:E24" si="9">SUM(D19:D23)</f>
        <v>0</v>
      </c>
      <c r="E24" s="750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1.25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15" customHeight="1" x14ac:dyDescent="0.25">
      <c r="A26" s="1849" t="s">
        <v>47</v>
      </c>
      <c r="B26" s="1849" t="s">
        <v>4</v>
      </c>
      <c r="C26" s="1833" t="s">
        <v>5</v>
      </c>
      <c r="D26" s="1834"/>
      <c r="E26" s="1834"/>
      <c r="F26" s="1834"/>
      <c r="G26" s="1834"/>
      <c r="H26" s="1834"/>
      <c r="I26" s="1834"/>
      <c r="J26" s="1834"/>
      <c r="K26" s="1834"/>
      <c r="L26" s="1834"/>
      <c r="M26" s="1834"/>
      <c r="N26" s="1834"/>
      <c r="O26" s="1834"/>
      <c r="P26" s="1834"/>
      <c r="Q26" s="1834"/>
      <c r="R26" s="1834"/>
      <c r="S26" s="1835"/>
      <c r="T26" s="1855" t="s">
        <v>48</v>
      </c>
      <c r="U26" s="1856"/>
      <c r="V26" s="1857" t="s">
        <v>9</v>
      </c>
      <c r="W26" s="1846" t="s">
        <v>10</v>
      </c>
      <c r="X26" s="1840" t="s">
        <v>49</v>
      </c>
      <c r="Y26" s="18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1" x14ac:dyDescent="0.25">
      <c r="A27" s="1223"/>
      <c r="B27" s="1223"/>
      <c r="C27" s="532" t="s">
        <v>12</v>
      </c>
      <c r="D27" s="548" t="s">
        <v>13</v>
      </c>
      <c r="E27" s="741" t="s">
        <v>14</v>
      </c>
      <c r="F27" s="548" t="s">
        <v>15</v>
      </c>
      <c r="G27" s="549" t="s">
        <v>16</v>
      </c>
      <c r="H27" s="549" t="s">
        <v>17</v>
      </c>
      <c r="I27" s="549" t="s">
        <v>18</v>
      </c>
      <c r="J27" s="549" t="s">
        <v>19</v>
      </c>
      <c r="K27" s="549" t="s">
        <v>20</v>
      </c>
      <c r="L27" s="549" t="s">
        <v>21</v>
      </c>
      <c r="M27" s="549" t="s">
        <v>22</v>
      </c>
      <c r="N27" s="549" t="s">
        <v>23</v>
      </c>
      <c r="O27" s="549" t="s">
        <v>24</v>
      </c>
      <c r="P27" s="549" t="s">
        <v>25</v>
      </c>
      <c r="Q27" s="549" t="s">
        <v>26</v>
      </c>
      <c r="R27" s="549" t="s">
        <v>27</v>
      </c>
      <c r="S27" s="550" t="s">
        <v>28</v>
      </c>
      <c r="T27" s="569" t="s">
        <v>29</v>
      </c>
      <c r="U27" s="744" t="s">
        <v>30</v>
      </c>
      <c r="V27" s="1145"/>
      <c r="W27" s="1125"/>
      <c r="X27" s="570" t="s">
        <v>50</v>
      </c>
      <c r="Y27" s="753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672" t="s">
        <v>52</v>
      </c>
      <c r="B28" s="673">
        <f>SUM(C28:S28)</f>
        <v>0</v>
      </c>
      <c r="C28" s="674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674"/>
      <c r="U28" s="661"/>
      <c r="V28" s="553"/>
      <c r="W28" s="660"/>
      <c r="X28" s="674"/>
      <c r="Y28" s="553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1.25" customHeight="1" x14ac:dyDescent="0.25">
      <c r="A30" s="1847" t="s">
        <v>54</v>
      </c>
      <c r="B30" s="1847"/>
      <c r="C30" s="1847"/>
      <c r="D30" s="1847"/>
      <c r="E30" s="1847"/>
      <c r="F30" s="1847"/>
      <c r="G30" s="1847"/>
      <c r="H30" s="1847"/>
      <c r="I30" s="1847"/>
      <c r="J30" s="1847"/>
      <c r="K30" s="1847"/>
      <c r="L30" s="1847"/>
    </row>
    <row r="31" spans="1:91" s="4" customFormat="1" ht="11.25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0.5" customHeight="1" x14ac:dyDescent="0.25">
      <c r="A32" s="1848" t="s">
        <v>56</v>
      </c>
      <c r="B32" s="1849" t="s">
        <v>4</v>
      </c>
      <c r="C32" s="1850" t="s">
        <v>57</v>
      </c>
      <c r="D32" s="1851"/>
      <c r="E32" s="1851"/>
      <c r="F32" s="1851"/>
      <c r="G32" s="1851"/>
      <c r="H32" s="1851"/>
      <c r="I32" s="1851"/>
      <c r="J32" s="1851"/>
      <c r="K32" s="1851"/>
      <c r="L32" s="1851"/>
      <c r="M32" s="1851"/>
      <c r="N32" s="1851"/>
      <c r="O32" s="1851"/>
      <c r="P32" s="1851"/>
      <c r="Q32" s="1851"/>
      <c r="R32" s="1851"/>
      <c r="S32" s="1851"/>
      <c r="T32" s="1851"/>
      <c r="U32" s="1852"/>
      <c r="V32" s="1853" t="s">
        <v>58</v>
      </c>
      <c r="W32" s="1854"/>
      <c r="X32" s="1848" t="s">
        <v>59</v>
      </c>
      <c r="Y32" s="1845"/>
      <c r="Z32" s="1840" t="s">
        <v>60</v>
      </c>
      <c r="AA32" s="1841"/>
      <c r="AB32" s="1841"/>
      <c r="AC32" s="1841"/>
      <c r="AD32" s="1841"/>
      <c r="AE32" s="1841"/>
      <c r="AF32" s="1841"/>
      <c r="AG32" s="1841"/>
      <c r="AH32" s="1841"/>
      <c r="AI32" s="1842"/>
      <c r="AJ32" s="1843" t="s">
        <v>61</v>
      </c>
      <c r="AK32" s="1844"/>
      <c r="AL32" s="1845"/>
      <c r="AM32" s="1846" t="s">
        <v>62</v>
      </c>
      <c r="AN32" s="1845" t="s">
        <v>63</v>
      </c>
      <c r="AO32" s="1846" t="s">
        <v>9</v>
      </c>
      <c r="AP32" s="1845" t="s">
        <v>10</v>
      </c>
      <c r="AQ32" s="1845" t="s">
        <v>64</v>
      </c>
      <c r="AR32" s="1253" t="s">
        <v>7</v>
      </c>
      <c r="AS32" s="1253" t="s">
        <v>8</v>
      </c>
    </row>
    <row r="33" spans="1:95" s="5" customFormat="1" ht="10.5" x14ac:dyDescent="0.25">
      <c r="A33" s="1220"/>
      <c r="B33" s="1222"/>
      <c r="C33" s="1833" t="s">
        <v>5</v>
      </c>
      <c r="D33" s="1834"/>
      <c r="E33" s="1834"/>
      <c r="F33" s="1834"/>
      <c r="G33" s="1834"/>
      <c r="H33" s="1834"/>
      <c r="I33" s="1834"/>
      <c r="J33" s="1834"/>
      <c r="K33" s="1834"/>
      <c r="L33" s="1834"/>
      <c r="M33" s="1834"/>
      <c r="N33" s="1834"/>
      <c r="O33" s="1834"/>
      <c r="P33" s="1834"/>
      <c r="Q33" s="1834"/>
      <c r="R33" s="1834"/>
      <c r="S33" s="1835"/>
      <c r="T33" s="1836" t="s">
        <v>48</v>
      </c>
      <c r="U33" s="1436"/>
      <c r="V33" s="1229"/>
      <c r="W33" s="1230"/>
      <c r="X33" s="1139"/>
      <c r="Y33" s="1135"/>
      <c r="Z33" s="1837" t="s">
        <v>65</v>
      </c>
      <c r="AA33" s="1838"/>
      <c r="AB33" s="1838"/>
      <c r="AC33" s="1838"/>
      <c r="AD33" s="1839"/>
      <c r="AE33" s="1837" t="s">
        <v>66</v>
      </c>
      <c r="AF33" s="1838"/>
      <c r="AG33" s="1838"/>
      <c r="AH33" s="1838"/>
      <c r="AI33" s="1839"/>
      <c r="AJ33" s="1214"/>
      <c r="AK33" s="1215"/>
      <c r="AL33" s="1134"/>
      <c r="AM33" s="1217"/>
      <c r="AN33" s="1134"/>
      <c r="AO33" s="1217"/>
      <c r="AP33" s="1134"/>
      <c r="AQ33" s="1134"/>
      <c r="AR33" s="1253"/>
      <c r="AS33" s="1253"/>
    </row>
    <row r="34" spans="1:95" s="5" customFormat="1" ht="31.5" x14ac:dyDescent="0.25">
      <c r="A34" s="1139"/>
      <c r="B34" s="1223"/>
      <c r="C34" s="532" t="s">
        <v>12</v>
      </c>
      <c r="D34" s="548" t="s">
        <v>13</v>
      </c>
      <c r="E34" s="741" t="s">
        <v>14</v>
      </c>
      <c r="F34" s="548" t="s">
        <v>15</v>
      </c>
      <c r="G34" s="549" t="s">
        <v>16</v>
      </c>
      <c r="H34" s="549" t="s">
        <v>17</v>
      </c>
      <c r="I34" s="549" t="s">
        <v>18</v>
      </c>
      <c r="J34" s="549" t="s">
        <v>19</v>
      </c>
      <c r="K34" s="549" t="s">
        <v>20</v>
      </c>
      <c r="L34" s="549" t="s">
        <v>21</v>
      </c>
      <c r="M34" s="549" t="s">
        <v>22</v>
      </c>
      <c r="N34" s="549" t="s">
        <v>23</v>
      </c>
      <c r="O34" s="549" t="s">
        <v>24</v>
      </c>
      <c r="P34" s="549" t="s">
        <v>25</v>
      </c>
      <c r="Q34" s="549" t="s">
        <v>26</v>
      </c>
      <c r="R34" s="549" t="s">
        <v>27</v>
      </c>
      <c r="S34" s="550" t="s">
        <v>28</v>
      </c>
      <c r="T34" s="569" t="s">
        <v>29</v>
      </c>
      <c r="U34" s="754" t="s">
        <v>30</v>
      </c>
      <c r="V34" s="532" t="s">
        <v>67</v>
      </c>
      <c r="W34" s="743" t="s">
        <v>68</v>
      </c>
      <c r="X34" s="532" t="s">
        <v>69</v>
      </c>
      <c r="Y34" s="534" t="s">
        <v>70</v>
      </c>
      <c r="Z34" s="742" t="s">
        <v>4</v>
      </c>
      <c r="AA34" s="571" t="s">
        <v>71</v>
      </c>
      <c r="AB34" s="548" t="s">
        <v>72</v>
      </c>
      <c r="AC34" s="548" t="s">
        <v>73</v>
      </c>
      <c r="AD34" s="743" t="s">
        <v>74</v>
      </c>
      <c r="AE34" s="91" t="s">
        <v>75</v>
      </c>
      <c r="AF34" s="571" t="s">
        <v>71</v>
      </c>
      <c r="AG34" s="548" t="s">
        <v>72</v>
      </c>
      <c r="AH34" s="548" t="s">
        <v>73</v>
      </c>
      <c r="AI34" s="743" t="s">
        <v>74</v>
      </c>
      <c r="AJ34" s="676" t="s">
        <v>76</v>
      </c>
      <c r="AK34" s="542" t="s">
        <v>77</v>
      </c>
      <c r="AL34" s="542" t="s">
        <v>78</v>
      </c>
      <c r="AM34" s="1125"/>
      <c r="AN34" s="1135"/>
      <c r="AO34" s="1125"/>
      <c r="AP34" s="1135"/>
      <c r="AQ34" s="1135"/>
      <c r="AR34" s="1253"/>
      <c r="AS34" s="1253"/>
    </row>
    <row r="35" spans="1:95" s="5" customFormat="1" ht="10.5" x14ac:dyDescent="0.25">
      <c r="A35" s="94" t="s">
        <v>79</v>
      </c>
      <c r="B35" s="14">
        <f>SUM(C35:S35)</f>
        <v>0</v>
      </c>
      <c r="C35" s="674"/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674"/>
      <c r="U35" s="18"/>
      <c r="V35" s="674"/>
      <c r="W35" s="18"/>
      <c r="X35" s="674"/>
      <c r="Y35" s="18"/>
      <c r="Z35" s="97">
        <f t="shared" ref="Z35:Z65" si="10">SUM(AA35+AB35+AC35+AD35)</f>
        <v>0</v>
      </c>
      <c r="AA35" s="674"/>
      <c r="AB35" s="17"/>
      <c r="AC35" s="17"/>
      <c r="AD35" s="18"/>
      <c r="AE35" s="97">
        <f t="shared" ref="AE35:AE65" si="11">SUM(AF35+AG35+AH35+AI35)</f>
        <v>0</v>
      </c>
      <c r="AF35" s="674"/>
      <c r="AG35" s="17"/>
      <c r="AH35" s="17"/>
      <c r="AI35" s="98"/>
      <c r="AJ35" s="28"/>
      <c r="AK35" s="28"/>
      <c r="AL35" s="28"/>
      <c r="AM35" s="28"/>
      <c r="AN35" s="28"/>
      <c r="AO35" s="28"/>
      <c r="AP35" s="28"/>
      <c r="AQ35" s="28"/>
      <c r="AR35" s="20"/>
      <c r="AS35" s="20"/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0.5" x14ac:dyDescent="0.25">
      <c r="A36" s="97" t="s">
        <v>80</v>
      </c>
      <c r="B36" s="14">
        <f>SUM(C36:S36)</f>
        <v>0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25"/>
      <c r="T36" s="99"/>
      <c r="U36" s="100"/>
      <c r="V36" s="99"/>
      <c r="W36" s="100"/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0.5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0.5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0.5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0.5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2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0.5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0.5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0.5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0.5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0.5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0.5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0.5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0.5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0.5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0.5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2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0.5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0.5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0.5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0.5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0.5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0.5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0.5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2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0.5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0.5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0.5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0.5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0.5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0.5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0.5" x14ac:dyDescent="0.15">
      <c r="A67" s="105" t="s">
        <v>111</v>
      </c>
      <c r="B67" s="14">
        <f t="shared" si="25"/>
        <v>2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>
        <v>2</v>
      </c>
      <c r="O67" s="16"/>
      <c r="P67" s="16"/>
      <c r="Q67" s="16"/>
      <c r="R67" s="16"/>
      <c r="S67" s="25"/>
      <c r="T67" s="99"/>
      <c r="U67" s="100">
        <v>2</v>
      </c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>
        <v>2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8">
        <v>0</v>
      </c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0.5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0.5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0.5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0.5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0.5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0.5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0.5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0.5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0.5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0.5" x14ac:dyDescent="0.25">
      <c r="A77" s="94" t="s">
        <v>121</v>
      </c>
      <c r="B77" s="14">
        <f t="shared" si="25"/>
        <v>0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5"/>
      <c r="T77" s="15"/>
      <c r="U77" s="25"/>
      <c r="V77" s="15"/>
      <c r="W77" s="25"/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0.5" x14ac:dyDescent="0.15">
      <c r="A78" s="113" t="s">
        <v>122</v>
      </c>
      <c r="B78" s="14">
        <f t="shared" si="25"/>
        <v>0</v>
      </c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25"/>
      <c r="T78" s="15"/>
      <c r="U78" s="25"/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0.5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0.5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0.5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0.5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0.5" x14ac:dyDescent="0.15">
      <c r="A83" s="105" t="s">
        <v>127</v>
      </c>
      <c r="B83" s="14">
        <f t="shared" si="25"/>
        <v>1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>
        <v>1</v>
      </c>
      <c r="Q83" s="16"/>
      <c r="R83" s="16"/>
      <c r="S83" s="25"/>
      <c r="T83" s="15"/>
      <c r="U83" s="25">
        <v>1</v>
      </c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>
        <v>1</v>
      </c>
      <c r="AK83" s="28"/>
      <c r="AL83" s="28"/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0.5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0.5" x14ac:dyDescent="0.15">
      <c r="A85" s="105" t="s">
        <v>129</v>
      </c>
      <c r="B85" s="14">
        <f t="shared" si="25"/>
        <v>11</v>
      </c>
      <c r="C85" s="15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>
        <v>5</v>
      </c>
      <c r="Q85" s="16">
        <v>4</v>
      </c>
      <c r="R85" s="16">
        <v>1</v>
      </c>
      <c r="S85" s="25">
        <v>1</v>
      </c>
      <c r="T85" s="15">
        <v>10</v>
      </c>
      <c r="U85" s="25">
        <v>1</v>
      </c>
      <c r="V85" s="15"/>
      <c r="W85" s="25"/>
      <c r="X85" s="15"/>
      <c r="Y85" s="25"/>
      <c r="Z85" s="97">
        <f t="shared" si="26"/>
        <v>0</v>
      </c>
      <c r="AA85" s="15"/>
      <c r="AB85" s="16"/>
      <c r="AC85" s="16"/>
      <c r="AD85" s="25"/>
      <c r="AE85" s="97">
        <f t="shared" si="27"/>
        <v>0</v>
      </c>
      <c r="AF85" s="15"/>
      <c r="AG85" s="16"/>
      <c r="AH85" s="16"/>
      <c r="AI85" s="112"/>
      <c r="AJ85" s="28"/>
      <c r="AK85" s="28"/>
      <c r="AL85" s="28">
        <v>11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0.5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0.5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0.5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0.5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0.5" x14ac:dyDescent="0.25">
      <c r="A90" s="755" t="s">
        <v>4</v>
      </c>
      <c r="B90" s="572">
        <f t="shared" si="25"/>
        <v>14</v>
      </c>
      <c r="C90" s="573">
        <f t="shared" ref="C90:AS90" si="29">SUM(C35:C89)</f>
        <v>0</v>
      </c>
      <c r="D90" s="574">
        <f t="shared" si="29"/>
        <v>0</v>
      </c>
      <c r="E90" s="574">
        <f t="shared" si="29"/>
        <v>0</v>
      </c>
      <c r="F90" s="574">
        <f t="shared" si="29"/>
        <v>0</v>
      </c>
      <c r="G90" s="574">
        <f t="shared" si="29"/>
        <v>0</v>
      </c>
      <c r="H90" s="756">
        <f t="shared" si="29"/>
        <v>0</v>
      </c>
      <c r="I90" s="574">
        <f t="shared" si="29"/>
        <v>0</v>
      </c>
      <c r="J90" s="574">
        <f t="shared" si="29"/>
        <v>0</v>
      </c>
      <c r="K90" s="574">
        <f t="shared" si="29"/>
        <v>0</v>
      </c>
      <c r="L90" s="574">
        <f t="shared" si="29"/>
        <v>0</v>
      </c>
      <c r="M90" s="574">
        <f t="shared" si="29"/>
        <v>0</v>
      </c>
      <c r="N90" s="574">
        <f t="shared" si="29"/>
        <v>2</v>
      </c>
      <c r="O90" s="574">
        <f t="shared" si="29"/>
        <v>0</v>
      </c>
      <c r="P90" s="574">
        <f t="shared" si="29"/>
        <v>6</v>
      </c>
      <c r="Q90" s="574">
        <f t="shared" si="29"/>
        <v>4</v>
      </c>
      <c r="R90" s="574">
        <f t="shared" si="29"/>
        <v>1</v>
      </c>
      <c r="S90" s="757">
        <f t="shared" si="29"/>
        <v>1</v>
      </c>
      <c r="T90" s="573">
        <f t="shared" si="29"/>
        <v>10</v>
      </c>
      <c r="U90" s="757">
        <f t="shared" si="29"/>
        <v>4</v>
      </c>
      <c r="V90" s="573">
        <f t="shared" si="29"/>
        <v>0</v>
      </c>
      <c r="W90" s="757">
        <f t="shared" si="29"/>
        <v>0</v>
      </c>
      <c r="X90" s="573">
        <f t="shared" si="29"/>
        <v>0</v>
      </c>
      <c r="Y90" s="757">
        <f t="shared" si="29"/>
        <v>0</v>
      </c>
      <c r="Z90" s="572">
        <f t="shared" si="29"/>
        <v>0</v>
      </c>
      <c r="AA90" s="573">
        <f t="shared" si="29"/>
        <v>0</v>
      </c>
      <c r="AB90" s="574">
        <f t="shared" si="29"/>
        <v>0</v>
      </c>
      <c r="AC90" s="574">
        <f t="shared" si="29"/>
        <v>0</v>
      </c>
      <c r="AD90" s="756">
        <f t="shared" si="29"/>
        <v>0</v>
      </c>
      <c r="AE90" s="572">
        <f t="shared" si="29"/>
        <v>0</v>
      </c>
      <c r="AF90" s="573">
        <f t="shared" si="29"/>
        <v>0</v>
      </c>
      <c r="AG90" s="574">
        <f t="shared" si="29"/>
        <v>0</v>
      </c>
      <c r="AH90" s="574">
        <f t="shared" si="29"/>
        <v>0</v>
      </c>
      <c r="AI90" s="758">
        <f t="shared" si="29"/>
        <v>0</v>
      </c>
      <c r="AJ90" s="757">
        <f t="shared" si="29"/>
        <v>1</v>
      </c>
      <c r="AK90" s="757">
        <f t="shared" si="29"/>
        <v>0</v>
      </c>
      <c r="AL90" s="757">
        <f t="shared" si="29"/>
        <v>13</v>
      </c>
      <c r="AM90" s="757">
        <f t="shared" si="29"/>
        <v>0</v>
      </c>
      <c r="AN90" s="757">
        <f t="shared" si="29"/>
        <v>0</v>
      </c>
      <c r="AO90" s="757">
        <f t="shared" si="29"/>
        <v>0</v>
      </c>
      <c r="AP90" s="757">
        <f t="shared" si="29"/>
        <v>0</v>
      </c>
      <c r="AQ90" s="757">
        <f t="shared" si="29"/>
        <v>0</v>
      </c>
      <c r="AR90" s="757">
        <f t="shared" si="29"/>
        <v>0</v>
      </c>
      <c r="AS90" s="757">
        <f t="shared" si="29"/>
        <v>0</v>
      </c>
    </row>
    <row r="91" spans="1:95" s="4" customFormat="1" ht="11.25" customHeight="1" x14ac:dyDescent="0.25">
      <c r="A91" s="1625" t="s">
        <v>134</v>
      </c>
      <c r="B91" s="1625"/>
      <c r="C91" s="1625"/>
      <c r="D91" s="1625"/>
      <c r="E91" s="162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0.5" customHeight="1" x14ac:dyDescent="0.25">
      <c r="A92" s="1811" t="s">
        <v>3</v>
      </c>
      <c r="B92" s="1812"/>
      <c r="C92" s="1811" t="s">
        <v>36</v>
      </c>
      <c r="D92" s="1830"/>
      <c r="E92" s="1812"/>
      <c r="F92" s="1782" t="s">
        <v>135</v>
      </c>
      <c r="G92" s="1603"/>
      <c r="H92" s="1603"/>
      <c r="I92" s="1603"/>
      <c r="J92" s="1603"/>
      <c r="K92" s="1603"/>
      <c r="L92" s="1603"/>
      <c r="M92" s="1603"/>
      <c r="N92" s="1603"/>
      <c r="O92" s="1603"/>
      <c r="P92" s="1603"/>
      <c r="Q92" s="1603"/>
      <c r="R92" s="1603"/>
      <c r="S92" s="1603"/>
      <c r="T92" s="1603"/>
      <c r="U92" s="1603"/>
      <c r="V92" s="1603"/>
      <c r="W92" s="1603"/>
      <c r="X92" s="1603"/>
      <c r="Y92" s="1603"/>
      <c r="Z92" s="1603"/>
      <c r="AA92" s="1603"/>
      <c r="AB92" s="1603"/>
      <c r="AC92" s="1603"/>
      <c r="AD92" s="1603"/>
      <c r="AE92" s="1603"/>
      <c r="AF92" s="1603"/>
      <c r="AG92" s="1603"/>
      <c r="AH92" s="1603"/>
      <c r="AI92" s="1603"/>
      <c r="AJ92" s="1603"/>
      <c r="AK92" s="1603"/>
      <c r="AL92" s="1603"/>
      <c r="AM92" s="1824"/>
      <c r="AN92" s="1831" t="s">
        <v>136</v>
      </c>
      <c r="AO92" s="1832"/>
      <c r="AP92" s="1823" t="s">
        <v>137</v>
      </c>
      <c r="AQ92" s="1829" t="s">
        <v>138</v>
      </c>
      <c r="AR92" s="1825" t="s">
        <v>9</v>
      </c>
      <c r="AS92" s="1825" t="s">
        <v>10</v>
      </c>
      <c r="AT92" s="1825" t="s">
        <v>139</v>
      </c>
      <c r="AU92" s="1818" t="s">
        <v>140</v>
      </c>
    </row>
    <row r="93" spans="1:95" s="5" customFormat="1" ht="10.5" x14ac:dyDescent="0.25">
      <c r="A93" s="1192"/>
      <c r="B93" s="1193"/>
      <c r="C93" s="1122"/>
      <c r="D93" s="1195"/>
      <c r="E93" s="1123"/>
      <c r="F93" s="1786" t="s">
        <v>12</v>
      </c>
      <c r="G93" s="1787"/>
      <c r="H93" s="1786" t="s">
        <v>13</v>
      </c>
      <c r="I93" s="1787"/>
      <c r="J93" s="1786" t="s">
        <v>141</v>
      </c>
      <c r="K93" s="1787"/>
      <c r="L93" s="1786" t="s">
        <v>15</v>
      </c>
      <c r="M93" s="1787"/>
      <c r="N93" s="1786" t="s">
        <v>16</v>
      </c>
      <c r="O93" s="1787"/>
      <c r="P93" s="1782" t="s">
        <v>17</v>
      </c>
      <c r="Q93" s="1783"/>
      <c r="R93" s="1782" t="s">
        <v>18</v>
      </c>
      <c r="S93" s="1783"/>
      <c r="T93" s="1782" t="s">
        <v>19</v>
      </c>
      <c r="U93" s="1783"/>
      <c r="V93" s="1782" t="s">
        <v>20</v>
      </c>
      <c r="W93" s="1783"/>
      <c r="X93" s="1782" t="s">
        <v>21</v>
      </c>
      <c r="Y93" s="1783"/>
      <c r="Z93" s="1782" t="s">
        <v>22</v>
      </c>
      <c r="AA93" s="1783"/>
      <c r="AB93" s="1782" t="s">
        <v>23</v>
      </c>
      <c r="AC93" s="1783"/>
      <c r="AD93" s="1782" t="s">
        <v>24</v>
      </c>
      <c r="AE93" s="1783"/>
      <c r="AF93" s="1782" t="s">
        <v>25</v>
      </c>
      <c r="AG93" s="1783"/>
      <c r="AH93" s="1782" t="s">
        <v>26</v>
      </c>
      <c r="AI93" s="1783"/>
      <c r="AJ93" s="1782" t="s">
        <v>27</v>
      </c>
      <c r="AK93" s="1783"/>
      <c r="AL93" s="1782" t="s">
        <v>28</v>
      </c>
      <c r="AM93" s="1824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42" x14ac:dyDescent="0.25">
      <c r="A94" s="1122"/>
      <c r="B94" s="1123"/>
      <c r="C94" s="571" t="s">
        <v>142</v>
      </c>
      <c r="D94" s="759" t="s">
        <v>29</v>
      </c>
      <c r="E94" s="760" t="s">
        <v>30</v>
      </c>
      <c r="F94" s="761" t="s">
        <v>29</v>
      </c>
      <c r="G94" s="762" t="s">
        <v>30</v>
      </c>
      <c r="H94" s="761" t="s">
        <v>29</v>
      </c>
      <c r="I94" s="762" t="s">
        <v>30</v>
      </c>
      <c r="J94" s="761" t="s">
        <v>29</v>
      </c>
      <c r="K94" s="762" t="s">
        <v>30</v>
      </c>
      <c r="L94" s="761" t="s">
        <v>29</v>
      </c>
      <c r="M94" s="762" t="s">
        <v>30</v>
      </c>
      <c r="N94" s="761" t="s">
        <v>29</v>
      </c>
      <c r="O94" s="762" t="s">
        <v>30</v>
      </c>
      <c r="P94" s="761" t="s">
        <v>29</v>
      </c>
      <c r="Q94" s="762" t="s">
        <v>30</v>
      </c>
      <c r="R94" s="761" t="s">
        <v>29</v>
      </c>
      <c r="S94" s="762" t="s">
        <v>30</v>
      </c>
      <c r="T94" s="761" t="s">
        <v>29</v>
      </c>
      <c r="U94" s="762" t="s">
        <v>30</v>
      </c>
      <c r="V94" s="761" t="s">
        <v>29</v>
      </c>
      <c r="W94" s="762" t="s">
        <v>30</v>
      </c>
      <c r="X94" s="761" t="s">
        <v>29</v>
      </c>
      <c r="Y94" s="762" t="s">
        <v>30</v>
      </c>
      <c r="Z94" s="761" t="s">
        <v>29</v>
      </c>
      <c r="AA94" s="762" t="s">
        <v>30</v>
      </c>
      <c r="AB94" s="761" t="s">
        <v>29</v>
      </c>
      <c r="AC94" s="762" t="s">
        <v>30</v>
      </c>
      <c r="AD94" s="761" t="s">
        <v>29</v>
      </c>
      <c r="AE94" s="762" t="s">
        <v>30</v>
      </c>
      <c r="AF94" s="761" t="s">
        <v>29</v>
      </c>
      <c r="AG94" s="762" t="s">
        <v>30</v>
      </c>
      <c r="AH94" s="761" t="s">
        <v>29</v>
      </c>
      <c r="AI94" s="762" t="s">
        <v>30</v>
      </c>
      <c r="AJ94" s="761" t="s">
        <v>29</v>
      </c>
      <c r="AK94" s="762" t="s">
        <v>30</v>
      </c>
      <c r="AL94" s="761" t="s">
        <v>29</v>
      </c>
      <c r="AM94" s="763" t="s">
        <v>30</v>
      </c>
      <c r="AN94" s="682" t="s">
        <v>143</v>
      </c>
      <c r="AO94" s="764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0.5" x14ac:dyDescent="0.25">
      <c r="A95" s="765" t="s">
        <v>32</v>
      </c>
      <c r="B95" s="766"/>
      <c r="C95" s="578">
        <f>SUM(D95+E95)</f>
        <v>167</v>
      </c>
      <c r="D95" s="767">
        <f>SUM(F95+H95+J95+L95+N95+P95+R95+T95+V95+X95+Z95+AB95+AD95+AF95+AH95+AJ95+AL95)</f>
        <v>61</v>
      </c>
      <c r="E95" s="768">
        <f>SUM(G95+I95+K95+M95+O95+Q95+S95+U95+W95+Y95+AA95+AC95+AE95+AG95+AI95+AK95+AM95)</f>
        <v>106</v>
      </c>
      <c r="F95" s="769"/>
      <c r="G95" s="770"/>
      <c r="H95" s="769"/>
      <c r="I95" s="770"/>
      <c r="J95" s="769"/>
      <c r="K95" s="770">
        <v>1</v>
      </c>
      <c r="L95" s="769">
        <v>3</v>
      </c>
      <c r="M95" s="770">
        <v>1</v>
      </c>
      <c r="N95" s="769">
        <v>2</v>
      </c>
      <c r="O95" s="770">
        <v>9</v>
      </c>
      <c r="P95" s="769"/>
      <c r="Q95" s="770">
        <v>1</v>
      </c>
      <c r="R95" s="769">
        <v>1</v>
      </c>
      <c r="S95" s="770">
        <v>2</v>
      </c>
      <c r="T95" s="769">
        <v>4</v>
      </c>
      <c r="U95" s="770">
        <v>6</v>
      </c>
      <c r="V95" s="769">
        <v>4</v>
      </c>
      <c r="W95" s="770">
        <v>7</v>
      </c>
      <c r="X95" s="769">
        <v>4</v>
      </c>
      <c r="Y95" s="770">
        <v>5</v>
      </c>
      <c r="Z95" s="769">
        <v>7</v>
      </c>
      <c r="AA95" s="770">
        <v>10</v>
      </c>
      <c r="AB95" s="769">
        <v>3</v>
      </c>
      <c r="AC95" s="770">
        <v>9</v>
      </c>
      <c r="AD95" s="769">
        <v>7</v>
      </c>
      <c r="AE95" s="770">
        <v>15</v>
      </c>
      <c r="AF95" s="769">
        <v>13</v>
      </c>
      <c r="AG95" s="770">
        <v>18</v>
      </c>
      <c r="AH95" s="769">
        <v>4</v>
      </c>
      <c r="AI95" s="770">
        <v>10</v>
      </c>
      <c r="AJ95" s="769">
        <v>5</v>
      </c>
      <c r="AK95" s="770">
        <v>9</v>
      </c>
      <c r="AL95" s="769">
        <v>4</v>
      </c>
      <c r="AM95" s="771">
        <v>3</v>
      </c>
      <c r="AN95" s="688"/>
      <c r="AO95" s="579">
        <v>154</v>
      </c>
      <c r="AP95" s="688">
        <v>167</v>
      </c>
      <c r="AQ95" s="772">
        <v>147</v>
      </c>
      <c r="AR95" s="580">
        <v>0</v>
      </c>
      <c r="AS95" s="580">
        <v>0</v>
      </c>
      <c r="AT95" s="580">
        <v>13</v>
      </c>
      <c r="AU95" s="773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0.5" x14ac:dyDescent="0.25">
      <c r="A96" s="774" t="s">
        <v>33</v>
      </c>
      <c r="B96" s="691" t="s">
        <v>145</v>
      </c>
      <c r="C96" s="139">
        <f>SUM(D96:E96)</f>
        <v>0</v>
      </c>
      <c r="D96" s="692"/>
      <c r="E96" s="768">
        <f>SUM(K96+M96+O96+Q96+S96+U96+W96+Y96+AA96+AC96+AE96+AG96+AI96+AK96+AM96)</f>
        <v>0</v>
      </c>
      <c r="F96" s="693"/>
      <c r="G96" s="581"/>
      <c r="H96" s="693"/>
      <c r="I96" s="581"/>
      <c r="J96" s="693"/>
      <c r="K96" s="553"/>
      <c r="L96" s="693"/>
      <c r="M96" s="553"/>
      <c r="N96" s="693"/>
      <c r="O96" s="553"/>
      <c r="P96" s="693"/>
      <c r="Q96" s="553"/>
      <c r="R96" s="693"/>
      <c r="S96" s="553"/>
      <c r="T96" s="693"/>
      <c r="U96" s="553"/>
      <c r="V96" s="693"/>
      <c r="W96" s="553"/>
      <c r="X96" s="693"/>
      <c r="Y96" s="553"/>
      <c r="Z96" s="693"/>
      <c r="AA96" s="553"/>
      <c r="AB96" s="693"/>
      <c r="AC96" s="18"/>
      <c r="AD96" s="693"/>
      <c r="AE96" s="553"/>
      <c r="AF96" s="693"/>
      <c r="AG96" s="553"/>
      <c r="AH96" s="693"/>
      <c r="AI96" s="553"/>
      <c r="AJ96" s="693"/>
      <c r="AK96" s="553"/>
      <c r="AL96" s="693"/>
      <c r="AM96" s="98"/>
      <c r="AN96" s="142"/>
      <c r="AO96" s="102"/>
      <c r="AP96" s="142"/>
      <c r="AQ96" s="143"/>
      <c r="AR96" s="101"/>
      <c r="AS96" s="101"/>
      <c r="AT96" s="101"/>
      <c r="AU96" s="20"/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0.5" x14ac:dyDescent="0.25">
      <c r="A97" s="144"/>
      <c r="B97" s="111" t="s">
        <v>146</v>
      </c>
      <c r="C97" s="145">
        <f t="shared" ref="C97:C103" si="42">SUM(D97+E97)</f>
        <v>5</v>
      </c>
      <c r="D97" s="146">
        <f>SUM(F97+H97+J97+L97+N97+P97+R97+T97+V97+X97+Z97+AB97+AD97+AF97+AH97+AJ97+AL97)</f>
        <v>3</v>
      </c>
      <c r="E97" s="147">
        <f>SUM(G97+I97+K97+M97+O97+Q97+S97+U97+W97+Y97+AA97+AC97+AE97+AG97+AI97+AK97+AM97)</f>
        <v>2</v>
      </c>
      <c r="F97" s="15"/>
      <c r="G97" s="28"/>
      <c r="H97" s="15"/>
      <c r="I97" s="28"/>
      <c r="J97" s="15"/>
      <c r="K97" s="28"/>
      <c r="L97" s="15"/>
      <c r="M97" s="28"/>
      <c r="N97" s="15">
        <v>1</v>
      </c>
      <c r="O97" s="28"/>
      <c r="P97" s="15">
        <v>2</v>
      </c>
      <c r="Q97" s="25">
        <v>2</v>
      </c>
      <c r="R97" s="15"/>
      <c r="S97" s="25"/>
      <c r="T97" s="15"/>
      <c r="U97" s="25"/>
      <c r="V97" s="15"/>
      <c r="W97" s="25"/>
      <c r="X97" s="15"/>
      <c r="Y97" s="25"/>
      <c r="Z97" s="15"/>
      <c r="AA97" s="25"/>
      <c r="AB97" s="15"/>
      <c r="AC97" s="25"/>
      <c r="AD97" s="15"/>
      <c r="AE97" s="25"/>
      <c r="AF97" s="15"/>
      <c r="AG97" s="25"/>
      <c r="AH97" s="15"/>
      <c r="AI97" s="25"/>
      <c r="AJ97" s="15"/>
      <c r="AK97" s="25"/>
      <c r="AL97" s="148"/>
      <c r="AM97" s="112"/>
      <c r="AN97" s="149"/>
      <c r="AO97" s="112">
        <v>3</v>
      </c>
      <c r="AP97" s="149">
        <v>5</v>
      </c>
      <c r="AQ97" s="24">
        <v>1</v>
      </c>
      <c r="AR97" s="16">
        <v>0</v>
      </c>
      <c r="AS97" s="16">
        <v>0</v>
      </c>
      <c r="AT97" s="16">
        <v>2</v>
      </c>
      <c r="AU97" s="28">
        <v>0</v>
      </c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0.5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0.5" x14ac:dyDescent="0.25">
      <c r="A99" s="94" t="s">
        <v>34</v>
      </c>
      <c r="B99" s="162"/>
      <c r="C99" s="163">
        <f t="shared" si="42"/>
        <v>2</v>
      </c>
      <c r="D99" s="164">
        <f t="shared" ref="D99:E103" si="43">SUM(F99+H99+J99+L99+N99+P99+R99+T99+V99+X99+Z99+AB99+AD99+AF99+AH99+AJ99+AL99)</f>
        <v>1</v>
      </c>
      <c r="E99" s="165">
        <f t="shared" si="43"/>
        <v>1</v>
      </c>
      <c r="F99" s="99">
        <v>1</v>
      </c>
      <c r="G99" s="20">
        <v>1</v>
      </c>
      <c r="H99" s="99"/>
      <c r="I99" s="20"/>
      <c r="J99" s="99"/>
      <c r="K99" s="100"/>
      <c r="L99" s="99"/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>
        <v>2</v>
      </c>
      <c r="AP99" s="142">
        <v>2</v>
      </c>
      <c r="AQ99" s="143">
        <v>2</v>
      </c>
      <c r="AR99" s="101">
        <v>0</v>
      </c>
      <c r="AS99" s="101">
        <v>0</v>
      </c>
      <c r="AT99" s="101">
        <v>0</v>
      </c>
      <c r="AU99" s="20">
        <v>0</v>
      </c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0.5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0.5" x14ac:dyDescent="0.25">
      <c r="A101" s="169" t="s">
        <v>149</v>
      </c>
      <c r="B101" s="170"/>
      <c r="C101" s="171">
        <f t="shared" si="42"/>
        <v>0</v>
      </c>
      <c r="D101" s="172">
        <f t="shared" si="43"/>
        <v>0</v>
      </c>
      <c r="E101" s="147">
        <f t="shared" si="43"/>
        <v>0</v>
      </c>
      <c r="F101" s="15"/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/>
      <c r="AO101" s="112"/>
      <c r="AP101" s="149"/>
      <c r="AQ101" s="24"/>
      <c r="AR101" s="16"/>
      <c r="AS101" s="16"/>
      <c r="AT101" s="16"/>
      <c r="AU101" s="28"/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0.5" x14ac:dyDescent="0.25">
      <c r="A102" s="97" t="s">
        <v>150</v>
      </c>
      <c r="B102" s="167"/>
      <c r="C102" s="168">
        <f t="shared" si="42"/>
        <v>0</v>
      </c>
      <c r="D102" s="146">
        <f t="shared" si="43"/>
        <v>0</v>
      </c>
      <c r="E102" s="147">
        <f t="shared" si="43"/>
        <v>0</v>
      </c>
      <c r="F102" s="15"/>
      <c r="G102" s="28"/>
      <c r="H102" s="15"/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/>
      <c r="AO102" s="112"/>
      <c r="AP102" s="149"/>
      <c r="AQ102" s="24"/>
      <c r="AR102" s="16"/>
      <c r="AS102" s="16"/>
      <c r="AT102" s="16"/>
      <c r="AU102" s="28"/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0.5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x14ac:dyDescent="0.25">
      <c r="A104" s="1786" t="s">
        <v>4</v>
      </c>
      <c r="B104" s="1787"/>
      <c r="C104" s="179">
        <f t="shared" ref="C104:AU104" si="44">SUM(C95:C103)</f>
        <v>174</v>
      </c>
      <c r="D104" s="180">
        <f t="shared" si="44"/>
        <v>65</v>
      </c>
      <c r="E104" s="154">
        <f t="shared" si="44"/>
        <v>109</v>
      </c>
      <c r="F104" s="181">
        <f t="shared" si="44"/>
        <v>1</v>
      </c>
      <c r="G104" s="182">
        <f t="shared" si="44"/>
        <v>1</v>
      </c>
      <c r="H104" s="181">
        <f t="shared" si="44"/>
        <v>0</v>
      </c>
      <c r="I104" s="182">
        <f t="shared" si="44"/>
        <v>0</v>
      </c>
      <c r="J104" s="582">
        <f t="shared" si="44"/>
        <v>0</v>
      </c>
      <c r="K104" s="583">
        <f t="shared" si="44"/>
        <v>1</v>
      </c>
      <c r="L104" s="582">
        <f t="shared" si="44"/>
        <v>3</v>
      </c>
      <c r="M104" s="583">
        <f t="shared" si="44"/>
        <v>1</v>
      </c>
      <c r="N104" s="582">
        <f t="shared" si="44"/>
        <v>3</v>
      </c>
      <c r="O104" s="583">
        <f t="shared" si="44"/>
        <v>9</v>
      </c>
      <c r="P104" s="582">
        <f t="shared" si="44"/>
        <v>2</v>
      </c>
      <c r="Q104" s="583">
        <f t="shared" si="44"/>
        <v>3</v>
      </c>
      <c r="R104" s="582">
        <f t="shared" si="44"/>
        <v>1</v>
      </c>
      <c r="S104" s="583">
        <f t="shared" si="44"/>
        <v>2</v>
      </c>
      <c r="T104" s="582">
        <f t="shared" si="44"/>
        <v>4</v>
      </c>
      <c r="U104" s="583">
        <f t="shared" si="44"/>
        <v>6</v>
      </c>
      <c r="V104" s="582">
        <f t="shared" si="44"/>
        <v>4</v>
      </c>
      <c r="W104" s="583">
        <f t="shared" si="44"/>
        <v>7</v>
      </c>
      <c r="X104" s="582">
        <f t="shared" si="44"/>
        <v>4</v>
      </c>
      <c r="Y104" s="583">
        <f t="shared" si="44"/>
        <v>5</v>
      </c>
      <c r="Z104" s="582">
        <f t="shared" si="44"/>
        <v>7</v>
      </c>
      <c r="AA104" s="583">
        <f t="shared" si="44"/>
        <v>10</v>
      </c>
      <c r="AB104" s="582">
        <f t="shared" si="44"/>
        <v>3</v>
      </c>
      <c r="AC104" s="583">
        <f t="shared" si="44"/>
        <v>9</v>
      </c>
      <c r="AD104" s="582">
        <f t="shared" si="44"/>
        <v>7</v>
      </c>
      <c r="AE104" s="583">
        <f t="shared" si="44"/>
        <v>15</v>
      </c>
      <c r="AF104" s="582">
        <f t="shared" si="44"/>
        <v>13</v>
      </c>
      <c r="AG104" s="583">
        <f t="shared" si="44"/>
        <v>18</v>
      </c>
      <c r="AH104" s="582">
        <f t="shared" si="44"/>
        <v>4</v>
      </c>
      <c r="AI104" s="583">
        <f t="shared" si="44"/>
        <v>10</v>
      </c>
      <c r="AJ104" s="582">
        <f t="shared" si="44"/>
        <v>5</v>
      </c>
      <c r="AK104" s="583">
        <f t="shared" si="44"/>
        <v>9</v>
      </c>
      <c r="AL104" s="775">
        <f t="shared" si="44"/>
        <v>4</v>
      </c>
      <c r="AM104" s="584">
        <f t="shared" si="44"/>
        <v>3</v>
      </c>
      <c r="AN104" s="695">
        <f t="shared" si="44"/>
        <v>0</v>
      </c>
      <c r="AO104" s="188">
        <f t="shared" si="44"/>
        <v>159</v>
      </c>
      <c r="AP104" s="695">
        <f t="shared" si="44"/>
        <v>174</v>
      </c>
      <c r="AQ104" s="189">
        <f t="shared" si="44"/>
        <v>150</v>
      </c>
      <c r="AR104" s="190">
        <f t="shared" si="44"/>
        <v>0</v>
      </c>
      <c r="AS104" s="190">
        <f t="shared" si="44"/>
        <v>0</v>
      </c>
      <c r="AT104" s="190">
        <f t="shared" si="44"/>
        <v>15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1.25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1.25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0.5" customHeight="1" x14ac:dyDescent="0.25">
      <c r="A107" s="1813" t="s">
        <v>154</v>
      </c>
      <c r="B107" s="1786" t="s">
        <v>4</v>
      </c>
      <c r="C107" s="1606"/>
      <c r="D107" s="1787"/>
      <c r="E107" s="1786" t="s">
        <v>5</v>
      </c>
      <c r="F107" s="1606"/>
      <c r="G107" s="1606"/>
      <c r="H107" s="1606"/>
      <c r="I107" s="1606"/>
      <c r="J107" s="1606"/>
      <c r="K107" s="1606"/>
      <c r="L107" s="1606"/>
      <c r="M107" s="1606"/>
      <c r="N107" s="1606"/>
      <c r="O107" s="1606"/>
      <c r="P107" s="1821"/>
      <c r="Q107" s="1822" t="s">
        <v>155</v>
      </c>
      <c r="R107" s="1818" t="s">
        <v>156</v>
      </c>
      <c r="S107" s="1818" t="s">
        <v>157</v>
      </c>
      <c r="T107" s="1794" t="s">
        <v>7</v>
      </c>
      <c r="U107" s="1827" t="s">
        <v>8</v>
      </c>
      <c r="V107" s="1818" t="s">
        <v>9</v>
      </c>
      <c r="W107" s="1818" t="s">
        <v>10</v>
      </c>
    </row>
    <row r="108" spans="1:96" s="5" customFormat="1" ht="21" x14ac:dyDescent="0.25">
      <c r="A108" s="1125"/>
      <c r="B108" s="532" t="s">
        <v>75</v>
      </c>
      <c r="C108" s="776" t="s">
        <v>29</v>
      </c>
      <c r="D108" s="534" t="s">
        <v>30</v>
      </c>
      <c r="E108" s="532" t="s">
        <v>158</v>
      </c>
      <c r="F108" s="548" t="s">
        <v>159</v>
      </c>
      <c r="G108" s="548" t="s">
        <v>160</v>
      </c>
      <c r="H108" s="548" t="s">
        <v>161</v>
      </c>
      <c r="I108" s="548" t="s">
        <v>162</v>
      </c>
      <c r="J108" s="548" t="s">
        <v>163</v>
      </c>
      <c r="K108" s="548" t="s">
        <v>164</v>
      </c>
      <c r="L108" s="548" t="s">
        <v>165</v>
      </c>
      <c r="M108" s="548" t="s">
        <v>166</v>
      </c>
      <c r="N108" s="548" t="s">
        <v>167</v>
      </c>
      <c r="O108" s="548" t="s">
        <v>168</v>
      </c>
      <c r="P108" s="585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0.5" x14ac:dyDescent="0.25">
      <c r="A109" s="97" t="s">
        <v>170</v>
      </c>
      <c r="B109" s="696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0.5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0.5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0.5" x14ac:dyDescent="0.25">
      <c r="A112" s="777" t="s">
        <v>4</v>
      </c>
      <c r="B112" s="586">
        <f t="shared" ref="B112:W112" si="53">SUM(B109:B111)</f>
        <v>0</v>
      </c>
      <c r="C112" s="778">
        <f t="shared" si="53"/>
        <v>0</v>
      </c>
      <c r="D112" s="587">
        <f t="shared" si="53"/>
        <v>0</v>
      </c>
      <c r="E112" s="578">
        <f t="shared" si="53"/>
        <v>0</v>
      </c>
      <c r="F112" s="588">
        <f t="shared" si="53"/>
        <v>0</v>
      </c>
      <c r="G112" s="588">
        <f t="shared" si="53"/>
        <v>0</v>
      </c>
      <c r="H112" s="588">
        <f t="shared" si="53"/>
        <v>0</v>
      </c>
      <c r="I112" s="588">
        <f t="shared" si="53"/>
        <v>0</v>
      </c>
      <c r="J112" s="588">
        <f t="shared" si="53"/>
        <v>0</v>
      </c>
      <c r="K112" s="588">
        <f t="shared" si="53"/>
        <v>0</v>
      </c>
      <c r="L112" s="588">
        <f t="shared" si="53"/>
        <v>0</v>
      </c>
      <c r="M112" s="588">
        <f t="shared" si="53"/>
        <v>0</v>
      </c>
      <c r="N112" s="588">
        <f t="shared" si="53"/>
        <v>0</v>
      </c>
      <c r="O112" s="588">
        <f t="shared" si="53"/>
        <v>0</v>
      </c>
      <c r="P112" s="589">
        <f t="shared" si="53"/>
        <v>0</v>
      </c>
      <c r="Q112" s="698">
        <f t="shared" si="53"/>
        <v>0</v>
      </c>
      <c r="R112" s="779">
        <f t="shared" si="53"/>
        <v>0</v>
      </c>
      <c r="S112" s="779">
        <f t="shared" si="53"/>
        <v>0</v>
      </c>
      <c r="T112" s="779">
        <f t="shared" si="53"/>
        <v>0</v>
      </c>
      <c r="U112" s="779">
        <f t="shared" si="53"/>
        <v>0</v>
      </c>
      <c r="V112" s="779">
        <f t="shared" si="53"/>
        <v>0</v>
      </c>
      <c r="W112" s="779">
        <f t="shared" si="53"/>
        <v>0</v>
      </c>
    </row>
    <row r="113" spans="1:96" s="4" customFormat="1" ht="11.25" x14ac:dyDescent="0.25">
      <c r="A113" s="1828" t="s">
        <v>173</v>
      </c>
      <c r="B113" s="1828"/>
      <c r="C113" s="1828"/>
      <c r="D113" s="1828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1813" t="s">
        <v>154</v>
      </c>
      <c r="B114" s="1786" t="s">
        <v>4</v>
      </c>
      <c r="C114" s="1606"/>
      <c r="D114" s="1787"/>
      <c r="E114" s="1786" t="s">
        <v>5</v>
      </c>
      <c r="F114" s="1606"/>
      <c r="G114" s="1606"/>
      <c r="H114" s="1606"/>
      <c r="I114" s="1606"/>
      <c r="J114" s="1606"/>
      <c r="K114" s="1606"/>
      <c r="L114" s="1821"/>
      <c r="M114" s="1822" t="s">
        <v>174</v>
      </c>
      <c r="N114" s="1818" t="s">
        <v>155</v>
      </c>
      <c r="O114" s="1818" t="s">
        <v>137</v>
      </c>
      <c r="P114" s="1818" t="s">
        <v>175</v>
      </c>
      <c r="Q114" s="1794" t="s">
        <v>7</v>
      </c>
      <c r="R114" s="1827" t="s">
        <v>8</v>
      </c>
      <c r="S114" s="1818" t="s">
        <v>9</v>
      </c>
      <c r="T114" s="1818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42" x14ac:dyDescent="0.25">
      <c r="A115" s="1125"/>
      <c r="B115" s="532" t="s">
        <v>75</v>
      </c>
      <c r="C115" s="205" t="s">
        <v>29</v>
      </c>
      <c r="D115" s="534" t="s">
        <v>30</v>
      </c>
      <c r="E115" s="532" t="s">
        <v>176</v>
      </c>
      <c r="F115" s="548" t="s">
        <v>177</v>
      </c>
      <c r="G115" s="548" t="s">
        <v>178</v>
      </c>
      <c r="H115" s="548" t="s">
        <v>179</v>
      </c>
      <c r="I115" s="548" t="s">
        <v>180</v>
      </c>
      <c r="J115" s="548" t="s">
        <v>181</v>
      </c>
      <c r="K115" s="548" t="s">
        <v>182</v>
      </c>
      <c r="L115" s="585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x14ac:dyDescent="0.25">
      <c r="A118" s="542" t="s">
        <v>4</v>
      </c>
      <c r="B118" s="586">
        <f t="shared" ref="B118:T118" si="55">SUM(B116:B117)</f>
        <v>0</v>
      </c>
      <c r="C118" s="778">
        <f t="shared" si="55"/>
        <v>0</v>
      </c>
      <c r="D118" s="587">
        <f t="shared" si="55"/>
        <v>0</v>
      </c>
      <c r="E118" s="578">
        <f t="shared" si="55"/>
        <v>0</v>
      </c>
      <c r="F118" s="588">
        <f t="shared" si="55"/>
        <v>0</v>
      </c>
      <c r="G118" s="588">
        <f t="shared" si="55"/>
        <v>0</v>
      </c>
      <c r="H118" s="588">
        <f t="shared" si="55"/>
        <v>0</v>
      </c>
      <c r="I118" s="588">
        <f t="shared" si="55"/>
        <v>0</v>
      </c>
      <c r="J118" s="588">
        <f t="shared" si="55"/>
        <v>0</v>
      </c>
      <c r="K118" s="588">
        <f t="shared" si="55"/>
        <v>0</v>
      </c>
      <c r="L118" s="589">
        <f t="shared" si="55"/>
        <v>0</v>
      </c>
      <c r="M118" s="698">
        <f t="shared" si="55"/>
        <v>0</v>
      </c>
      <c r="N118" s="779">
        <f t="shared" si="55"/>
        <v>0</v>
      </c>
      <c r="O118" s="779">
        <f t="shared" si="55"/>
        <v>0</v>
      </c>
      <c r="P118" s="779">
        <f t="shared" si="55"/>
        <v>0</v>
      </c>
      <c r="Q118" s="779">
        <f t="shared" si="55"/>
        <v>0</v>
      </c>
      <c r="R118" s="779">
        <f t="shared" si="55"/>
        <v>0</v>
      </c>
      <c r="S118" s="779">
        <f t="shared" si="55"/>
        <v>0</v>
      </c>
      <c r="T118" s="779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1.25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1.25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0.5" customHeight="1" x14ac:dyDescent="0.25">
      <c r="A121" s="1422" t="s">
        <v>187</v>
      </c>
      <c r="B121" s="1422" t="s">
        <v>188</v>
      </c>
      <c r="C121" s="1782" t="s">
        <v>5</v>
      </c>
      <c r="D121" s="1603"/>
      <c r="E121" s="1603"/>
      <c r="F121" s="1603"/>
      <c r="G121" s="1603"/>
      <c r="H121" s="1603"/>
      <c r="I121" s="1603"/>
      <c r="J121" s="1603"/>
      <c r="K121" s="1603"/>
      <c r="L121" s="1603"/>
      <c r="M121" s="1603"/>
      <c r="N121" s="1603"/>
      <c r="O121" s="1603"/>
      <c r="P121" s="1603"/>
      <c r="Q121" s="1603"/>
      <c r="R121" s="1603"/>
      <c r="S121" s="1824"/>
      <c r="T121" s="1509" t="s">
        <v>48</v>
      </c>
      <c r="U121" s="1510"/>
      <c r="V121" s="1827" t="s">
        <v>7</v>
      </c>
      <c r="W121" s="1827" t="s">
        <v>8</v>
      </c>
      <c r="X121" s="1813" t="s">
        <v>9</v>
      </c>
      <c r="Y121" s="1813" t="s">
        <v>10</v>
      </c>
      <c r="Z121" s="1818" t="s">
        <v>189</v>
      </c>
      <c r="AA121" s="1826" t="s">
        <v>190</v>
      </c>
    </row>
    <row r="122" spans="1:96" s="5" customFormat="1" ht="10.5" x14ac:dyDescent="0.25">
      <c r="A122" s="1422"/>
      <c r="B122" s="1422"/>
      <c r="C122" s="532" t="s">
        <v>12</v>
      </c>
      <c r="D122" s="548" t="s">
        <v>13</v>
      </c>
      <c r="E122" s="780" t="s">
        <v>14</v>
      </c>
      <c r="F122" s="548" t="s">
        <v>15</v>
      </c>
      <c r="G122" s="549" t="s">
        <v>16</v>
      </c>
      <c r="H122" s="549" t="s">
        <v>17</v>
      </c>
      <c r="I122" s="549" t="s">
        <v>18</v>
      </c>
      <c r="J122" s="549" t="s">
        <v>19</v>
      </c>
      <c r="K122" s="549" t="s">
        <v>20</v>
      </c>
      <c r="L122" s="549" t="s">
        <v>21</v>
      </c>
      <c r="M122" s="549" t="s">
        <v>22</v>
      </c>
      <c r="N122" s="549" t="s">
        <v>23</v>
      </c>
      <c r="O122" s="549" t="s">
        <v>24</v>
      </c>
      <c r="P122" s="549" t="s">
        <v>25</v>
      </c>
      <c r="Q122" s="549" t="s">
        <v>26</v>
      </c>
      <c r="R122" s="549" t="s">
        <v>27</v>
      </c>
      <c r="S122" s="590" t="s">
        <v>28</v>
      </c>
      <c r="T122" s="682" t="s">
        <v>29</v>
      </c>
      <c r="U122" s="781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0.5" x14ac:dyDescent="0.25">
      <c r="A123" s="591" t="s">
        <v>191</v>
      </c>
      <c r="B123" s="700">
        <f>SUM(C123:S123)</f>
        <v>42</v>
      </c>
      <c r="C123" s="212"/>
      <c r="D123" s="213">
        <v>4</v>
      </c>
      <c r="E123" s="213">
        <v>18</v>
      </c>
      <c r="F123" s="213">
        <v>20</v>
      </c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4"/>
      <c r="T123" s="215">
        <v>11</v>
      </c>
      <c r="U123" s="216">
        <v>31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0.5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0.5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1.25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0.5" customHeight="1" x14ac:dyDescent="0.25">
      <c r="A127" s="1785" t="s">
        <v>195</v>
      </c>
      <c r="B127" s="1785" t="s">
        <v>3</v>
      </c>
      <c r="C127" s="1819" t="s">
        <v>4</v>
      </c>
      <c r="D127" s="1820"/>
      <c r="E127" s="1818"/>
      <c r="F127" s="1782" t="s">
        <v>135</v>
      </c>
      <c r="G127" s="1603"/>
      <c r="H127" s="1603"/>
      <c r="I127" s="1603"/>
      <c r="J127" s="1603"/>
      <c r="K127" s="1603"/>
      <c r="L127" s="1603"/>
      <c r="M127" s="1603"/>
      <c r="N127" s="1603"/>
      <c r="O127" s="1603"/>
      <c r="P127" s="1603"/>
      <c r="Q127" s="1603"/>
      <c r="R127" s="1603"/>
      <c r="S127" s="1603"/>
      <c r="T127" s="1603"/>
      <c r="U127" s="1603"/>
      <c r="V127" s="1603"/>
      <c r="W127" s="1603"/>
      <c r="X127" s="1603"/>
      <c r="Y127" s="1603"/>
      <c r="Z127" s="1603"/>
      <c r="AA127" s="1603"/>
      <c r="AB127" s="1603"/>
      <c r="AC127" s="1603"/>
      <c r="AD127" s="1603"/>
      <c r="AE127" s="1603"/>
      <c r="AF127" s="1603"/>
      <c r="AG127" s="1603"/>
      <c r="AH127" s="1603"/>
      <c r="AI127" s="1603"/>
      <c r="AJ127" s="1603"/>
      <c r="AK127" s="1603"/>
      <c r="AL127" s="1603"/>
      <c r="AM127" s="1824"/>
      <c r="AN127" s="1507" t="s">
        <v>7</v>
      </c>
      <c r="AO127" s="1790" t="s">
        <v>8</v>
      </c>
      <c r="AP127" s="1825" t="s">
        <v>9</v>
      </c>
      <c r="AQ127" s="1825" t="s">
        <v>10</v>
      </c>
      <c r="AR127" s="1825" t="s">
        <v>189</v>
      </c>
      <c r="AS127" s="1826" t="s">
        <v>190</v>
      </c>
    </row>
    <row r="128" spans="1:96" s="5" customFormat="1" ht="10.5" x14ac:dyDescent="0.25">
      <c r="A128" s="1082"/>
      <c r="B128" s="1082"/>
      <c r="C128" s="1139"/>
      <c r="D128" s="1140"/>
      <c r="E128" s="1135"/>
      <c r="F128" s="1786" t="s">
        <v>12</v>
      </c>
      <c r="G128" s="1787"/>
      <c r="H128" s="1786" t="s">
        <v>13</v>
      </c>
      <c r="I128" s="1787"/>
      <c r="J128" s="1786" t="s">
        <v>141</v>
      </c>
      <c r="K128" s="1787"/>
      <c r="L128" s="1786" t="s">
        <v>15</v>
      </c>
      <c r="M128" s="1606"/>
      <c r="N128" s="1786" t="s">
        <v>16</v>
      </c>
      <c r="O128" s="1787"/>
      <c r="P128" s="1782" t="s">
        <v>17</v>
      </c>
      <c r="Q128" s="1783"/>
      <c r="R128" s="1782" t="s">
        <v>18</v>
      </c>
      <c r="S128" s="1783"/>
      <c r="T128" s="1782" t="s">
        <v>19</v>
      </c>
      <c r="U128" s="1783"/>
      <c r="V128" s="1782" t="s">
        <v>20</v>
      </c>
      <c r="W128" s="1783"/>
      <c r="X128" s="1782" t="s">
        <v>21</v>
      </c>
      <c r="Y128" s="1783"/>
      <c r="Z128" s="1782" t="s">
        <v>22</v>
      </c>
      <c r="AA128" s="1783"/>
      <c r="AB128" s="1782" t="s">
        <v>23</v>
      </c>
      <c r="AC128" s="1783"/>
      <c r="AD128" s="1782" t="s">
        <v>24</v>
      </c>
      <c r="AE128" s="1783"/>
      <c r="AF128" s="1782" t="s">
        <v>25</v>
      </c>
      <c r="AG128" s="1783"/>
      <c r="AH128" s="1782" t="s">
        <v>26</v>
      </c>
      <c r="AI128" s="1783"/>
      <c r="AJ128" s="1782" t="s">
        <v>27</v>
      </c>
      <c r="AK128" s="1783"/>
      <c r="AL128" s="1782" t="s">
        <v>28</v>
      </c>
      <c r="AM128" s="1824"/>
      <c r="AN128" s="1507"/>
      <c r="AO128" s="1790"/>
      <c r="AP128" s="1164"/>
      <c r="AQ128" s="1164"/>
      <c r="AR128" s="1164"/>
      <c r="AS128" s="1167"/>
    </row>
    <row r="129" spans="1:95" s="5" customFormat="1" ht="10.5" x14ac:dyDescent="0.25">
      <c r="A129" s="1083"/>
      <c r="B129" s="1083"/>
      <c r="C129" s="571" t="s">
        <v>142</v>
      </c>
      <c r="D129" s="780" t="s">
        <v>29</v>
      </c>
      <c r="E129" s="782" t="s">
        <v>30</v>
      </c>
      <c r="F129" s="532" t="s">
        <v>29</v>
      </c>
      <c r="G129" s="782" t="s">
        <v>30</v>
      </c>
      <c r="H129" s="532" t="s">
        <v>29</v>
      </c>
      <c r="I129" s="782" t="s">
        <v>30</v>
      </c>
      <c r="J129" s="532" t="s">
        <v>29</v>
      </c>
      <c r="K129" s="782" t="s">
        <v>30</v>
      </c>
      <c r="L129" s="780" t="s">
        <v>29</v>
      </c>
      <c r="M129" s="592" t="s">
        <v>30</v>
      </c>
      <c r="N129" s="532" t="s">
        <v>29</v>
      </c>
      <c r="O129" s="534" t="s">
        <v>30</v>
      </c>
      <c r="P129" s="532" t="s">
        <v>29</v>
      </c>
      <c r="Q129" s="534" t="s">
        <v>30</v>
      </c>
      <c r="R129" s="780" t="s">
        <v>29</v>
      </c>
      <c r="S129" s="534" t="s">
        <v>30</v>
      </c>
      <c r="T129" s="780" t="s">
        <v>29</v>
      </c>
      <c r="U129" s="534" t="s">
        <v>30</v>
      </c>
      <c r="V129" s="532" t="s">
        <v>29</v>
      </c>
      <c r="W129" s="534" t="s">
        <v>30</v>
      </c>
      <c r="X129" s="780" t="s">
        <v>29</v>
      </c>
      <c r="Y129" s="534" t="s">
        <v>30</v>
      </c>
      <c r="Z129" s="780" t="s">
        <v>29</v>
      </c>
      <c r="AA129" s="534" t="s">
        <v>30</v>
      </c>
      <c r="AB129" s="780" t="s">
        <v>29</v>
      </c>
      <c r="AC129" s="534" t="s">
        <v>30</v>
      </c>
      <c r="AD129" s="780" t="s">
        <v>29</v>
      </c>
      <c r="AE129" s="534" t="s">
        <v>30</v>
      </c>
      <c r="AF129" s="780" t="s">
        <v>29</v>
      </c>
      <c r="AG129" s="534" t="s">
        <v>30</v>
      </c>
      <c r="AH129" s="780" t="s">
        <v>29</v>
      </c>
      <c r="AI129" s="534" t="s">
        <v>30</v>
      </c>
      <c r="AJ129" s="780" t="s">
        <v>29</v>
      </c>
      <c r="AK129" s="534" t="s">
        <v>30</v>
      </c>
      <c r="AL129" s="780" t="s">
        <v>29</v>
      </c>
      <c r="AM129" s="585" t="s">
        <v>30</v>
      </c>
      <c r="AN129" s="1507"/>
      <c r="AO129" s="1790"/>
      <c r="AP129" s="1165"/>
      <c r="AQ129" s="1165"/>
      <c r="AR129" s="1165"/>
      <c r="AS129" s="1168"/>
    </row>
    <row r="130" spans="1:95" s="5" customFormat="1" ht="10.5" x14ac:dyDescent="0.25">
      <c r="A130" s="1800" t="s">
        <v>196</v>
      </c>
      <c r="B130" s="701" t="s">
        <v>31</v>
      </c>
      <c r="C130" s="702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593">
        <f t="shared" ref="E130:E139" si="65">SUM(G130+I130+K130+M130+O130+Q130+S130+U130+W130+Y130+AA130+AC130+AE130+AG130+AI130+AK130+AM130)</f>
        <v>0</v>
      </c>
      <c r="F130" s="703"/>
      <c r="G130" s="594"/>
      <c r="H130" s="703"/>
      <c r="I130" s="594"/>
      <c r="J130" s="703"/>
      <c r="K130" s="594"/>
      <c r="L130" s="704"/>
      <c r="M130" s="595"/>
      <c r="N130" s="703"/>
      <c r="O130" s="241"/>
      <c r="P130" s="703"/>
      <c r="Q130" s="241"/>
      <c r="R130" s="704"/>
      <c r="S130" s="241"/>
      <c r="T130" s="704"/>
      <c r="U130" s="241"/>
      <c r="V130" s="703"/>
      <c r="W130" s="594"/>
      <c r="X130" s="704"/>
      <c r="Y130" s="594"/>
      <c r="Z130" s="704"/>
      <c r="AA130" s="241"/>
      <c r="AB130" s="704"/>
      <c r="AC130" s="241"/>
      <c r="AD130" s="704"/>
      <c r="AE130" s="241"/>
      <c r="AF130" s="704"/>
      <c r="AG130" s="241"/>
      <c r="AH130" s="704"/>
      <c r="AI130" s="241"/>
      <c r="AJ130" s="704"/>
      <c r="AK130" s="241"/>
      <c r="AL130" s="704"/>
      <c r="AM130" s="595"/>
      <c r="AN130" s="596"/>
      <c r="AO130" s="594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0.5" x14ac:dyDescent="0.25">
      <c r="A131" s="1106"/>
      <c r="B131" s="111" t="s">
        <v>197</v>
      </c>
      <c r="C131" s="243">
        <f t="shared" si="63"/>
        <v>1</v>
      </c>
      <c r="D131" s="244">
        <f t="shared" si="64"/>
        <v>0</v>
      </c>
      <c r="E131" s="245">
        <f t="shared" si="65"/>
        <v>1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>
        <v>1</v>
      </c>
      <c r="P131" s="212"/>
      <c r="Q131" s="248"/>
      <c r="R131" s="246"/>
      <c r="S131" s="248"/>
      <c r="T131" s="246"/>
      <c r="U131" s="248"/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>
        <v>0</v>
      </c>
      <c r="AO131" s="219">
        <v>0</v>
      </c>
      <c r="AP131" s="213">
        <v>0</v>
      </c>
      <c r="AQ131" s="213">
        <v>0</v>
      </c>
      <c r="AR131" s="213">
        <v>0</v>
      </c>
      <c r="AS131" s="248">
        <v>0</v>
      </c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0.5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0.5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0.5" x14ac:dyDescent="0.25">
      <c r="A134" s="1106"/>
      <c r="B134" s="111" t="s">
        <v>199</v>
      </c>
      <c r="C134" s="243">
        <f t="shared" si="63"/>
        <v>8</v>
      </c>
      <c r="D134" s="244">
        <f t="shared" si="64"/>
        <v>3</v>
      </c>
      <c r="E134" s="245">
        <f t="shared" si="65"/>
        <v>5</v>
      </c>
      <c r="F134" s="212"/>
      <c r="G134" s="219"/>
      <c r="H134" s="212"/>
      <c r="I134" s="219"/>
      <c r="J134" s="212"/>
      <c r="K134" s="219"/>
      <c r="L134" s="246">
        <v>1</v>
      </c>
      <c r="M134" s="247"/>
      <c r="N134" s="212">
        <v>1</v>
      </c>
      <c r="O134" s="248">
        <v>2</v>
      </c>
      <c r="P134" s="212"/>
      <c r="Q134" s="248"/>
      <c r="R134" s="246"/>
      <c r="S134" s="248">
        <v>1</v>
      </c>
      <c r="T134" s="246">
        <v>1</v>
      </c>
      <c r="U134" s="248"/>
      <c r="V134" s="212"/>
      <c r="W134" s="219"/>
      <c r="X134" s="246"/>
      <c r="Y134" s="219">
        <v>1</v>
      </c>
      <c r="Z134" s="246"/>
      <c r="AA134" s="248"/>
      <c r="AB134" s="246"/>
      <c r="AC134" s="248">
        <v>1</v>
      </c>
      <c r="AD134" s="246"/>
      <c r="AE134" s="248"/>
      <c r="AF134" s="246"/>
      <c r="AG134" s="248"/>
      <c r="AH134" s="246"/>
      <c r="AI134" s="248"/>
      <c r="AJ134" s="246"/>
      <c r="AK134" s="248"/>
      <c r="AL134" s="246"/>
      <c r="AM134" s="247"/>
      <c r="AN134" s="222">
        <v>0</v>
      </c>
      <c r="AO134" s="219">
        <v>0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0.5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0.5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0.5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0.5" x14ac:dyDescent="0.25">
      <c r="A140" s="1107"/>
      <c r="B140" s="260" t="s">
        <v>4</v>
      </c>
      <c r="C140" s="261">
        <f t="shared" si="63"/>
        <v>9</v>
      </c>
      <c r="D140" s="262">
        <f t="shared" ref="D140:AS140" si="79">SUM(D130:D139)</f>
        <v>3</v>
      </c>
      <c r="E140" s="263">
        <f t="shared" si="79"/>
        <v>6</v>
      </c>
      <c r="F140" s="179">
        <f t="shared" si="79"/>
        <v>0</v>
      </c>
      <c r="G140" s="264">
        <f t="shared" si="79"/>
        <v>0</v>
      </c>
      <c r="H140" s="179">
        <f t="shared" si="79"/>
        <v>0</v>
      </c>
      <c r="I140" s="264">
        <f t="shared" si="79"/>
        <v>0</v>
      </c>
      <c r="J140" s="179">
        <f t="shared" si="79"/>
        <v>0</v>
      </c>
      <c r="K140" s="264">
        <f t="shared" si="79"/>
        <v>0</v>
      </c>
      <c r="L140" s="180">
        <f t="shared" si="79"/>
        <v>1</v>
      </c>
      <c r="M140" s="265">
        <f t="shared" si="79"/>
        <v>0</v>
      </c>
      <c r="N140" s="179">
        <f t="shared" si="79"/>
        <v>1</v>
      </c>
      <c r="O140" s="266">
        <f t="shared" si="79"/>
        <v>3</v>
      </c>
      <c r="P140" s="179">
        <f t="shared" si="79"/>
        <v>0</v>
      </c>
      <c r="Q140" s="266">
        <f t="shared" si="79"/>
        <v>0</v>
      </c>
      <c r="R140" s="267">
        <f t="shared" si="79"/>
        <v>0</v>
      </c>
      <c r="S140" s="266">
        <f t="shared" si="79"/>
        <v>1</v>
      </c>
      <c r="T140" s="179">
        <f t="shared" si="79"/>
        <v>1</v>
      </c>
      <c r="U140" s="264">
        <f t="shared" si="79"/>
        <v>0</v>
      </c>
      <c r="V140" s="268">
        <f t="shared" si="79"/>
        <v>0</v>
      </c>
      <c r="W140" s="266">
        <f t="shared" si="79"/>
        <v>0</v>
      </c>
      <c r="X140" s="180">
        <f t="shared" si="79"/>
        <v>0</v>
      </c>
      <c r="Y140" s="264">
        <f t="shared" si="79"/>
        <v>1</v>
      </c>
      <c r="Z140" s="268">
        <f t="shared" si="79"/>
        <v>0</v>
      </c>
      <c r="AA140" s="264">
        <f t="shared" si="79"/>
        <v>0</v>
      </c>
      <c r="AB140" s="268">
        <f t="shared" si="79"/>
        <v>0</v>
      </c>
      <c r="AC140" s="264">
        <f t="shared" si="79"/>
        <v>1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0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0</v>
      </c>
      <c r="AL140" s="268">
        <f t="shared" si="79"/>
        <v>0</v>
      </c>
      <c r="AM140" s="267">
        <f t="shared" si="79"/>
        <v>0</v>
      </c>
      <c r="AN140" s="269">
        <f t="shared" si="79"/>
        <v>0</v>
      </c>
      <c r="AO140" s="264">
        <f t="shared" ref="AO140" si="80">SUM(AO130:AO139)</f>
        <v>0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0.5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0.5" x14ac:dyDescent="0.25">
      <c r="A142" s="1106"/>
      <c r="B142" s="111" t="s">
        <v>197</v>
      </c>
      <c r="C142" s="243">
        <f t="shared" si="63"/>
        <v>0</v>
      </c>
      <c r="D142" s="244">
        <f t="shared" si="81"/>
        <v>0</v>
      </c>
      <c r="E142" s="245">
        <f t="shared" si="82"/>
        <v>0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/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/>
      <c r="AO142" s="219"/>
      <c r="AP142" s="213"/>
      <c r="AQ142" s="213"/>
      <c r="AR142" s="213"/>
      <c r="AS142" s="248"/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0.5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0.5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0.5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0.5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0.5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0.5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0.5" x14ac:dyDescent="0.25">
      <c r="A151" s="1107"/>
      <c r="B151" s="260" t="s">
        <v>4</v>
      </c>
      <c r="C151" s="261">
        <f t="shared" si="63"/>
        <v>0</v>
      </c>
      <c r="D151" s="262">
        <f t="shared" ref="D151:AS151" si="96">SUM(D141:D150)</f>
        <v>0</v>
      </c>
      <c r="E151" s="263">
        <f t="shared" si="96"/>
        <v>0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0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1.25" x14ac:dyDescent="0.25">
      <c r="A152" s="281" t="s">
        <v>205</v>
      </c>
    </row>
    <row r="153" spans="1:95" ht="15" customHeight="1" x14ac:dyDescent="0.25">
      <c r="A153" s="1785" t="s">
        <v>206</v>
      </c>
      <c r="B153" s="1785" t="s">
        <v>3</v>
      </c>
      <c r="C153" s="1819" t="s">
        <v>4</v>
      </c>
      <c r="D153" s="1820"/>
      <c r="E153" s="1818"/>
      <c r="F153" s="1786" t="s">
        <v>135</v>
      </c>
      <c r="G153" s="1606"/>
      <c r="H153" s="1606"/>
      <c r="I153" s="1606"/>
      <c r="J153" s="1606"/>
      <c r="K153" s="1606"/>
      <c r="L153" s="1606"/>
      <c r="M153" s="1606"/>
      <c r="N153" s="1606"/>
      <c r="O153" s="1606"/>
      <c r="P153" s="1606"/>
      <c r="Q153" s="1606"/>
      <c r="R153" s="1606"/>
      <c r="S153" s="1606"/>
      <c r="T153" s="1606"/>
      <c r="U153" s="1606"/>
      <c r="V153" s="1606"/>
      <c r="W153" s="1606"/>
      <c r="X153" s="1606"/>
      <c r="Y153" s="1606"/>
      <c r="Z153" s="1606"/>
      <c r="AA153" s="1606"/>
      <c r="AB153" s="1606"/>
      <c r="AC153" s="1606"/>
      <c r="AD153" s="1606"/>
      <c r="AE153" s="1606"/>
      <c r="AF153" s="1606"/>
      <c r="AG153" s="1821"/>
      <c r="AH153" s="1823" t="s">
        <v>9</v>
      </c>
      <c r="AI153" s="1818" t="s">
        <v>10</v>
      </c>
    </row>
    <row r="154" spans="1:95" x14ac:dyDescent="0.25">
      <c r="A154" s="1082"/>
      <c r="B154" s="1082"/>
      <c r="C154" s="1139"/>
      <c r="D154" s="1140"/>
      <c r="E154" s="1135"/>
      <c r="F154" s="1786" t="s">
        <v>15</v>
      </c>
      <c r="G154" s="1787"/>
      <c r="H154" s="1786" t="s">
        <v>16</v>
      </c>
      <c r="I154" s="1787"/>
      <c r="J154" s="1782" t="s">
        <v>17</v>
      </c>
      <c r="K154" s="1783"/>
      <c r="L154" s="1782" t="s">
        <v>18</v>
      </c>
      <c r="M154" s="1783"/>
      <c r="N154" s="1782" t="s">
        <v>19</v>
      </c>
      <c r="O154" s="1783"/>
      <c r="P154" s="1782" t="s">
        <v>20</v>
      </c>
      <c r="Q154" s="1783"/>
      <c r="R154" s="1782" t="s">
        <v>21</v>
      </c>
      <c r="S154" s="1783"/>
      <c r="T154" s="1782" t="s">
        <v>22</v>
      </c>
      <c r="U154" s="1783"/>
      <c r="V154" s="1782" t="s">
        <v>23</v>
      </c>
      <c r="W154" s="1783"/>
      <c r="X154" s="1782" t="s">
        <v>24</v>
      </c>
      <c r="Y154" s="1783"/>
      <c r="Z154" s="1782" t="s">
        <v>25</v>
      </c>
      <c r="AA154" s="1783"/>
      <c r="AB154" s="1782" t="s">
        <v>26</v>
      </c>
      <c r="AC154" s="1783"/>
      <c r="AD154" s="1782" t="s">
        <v>27</v>
      </c>
      <c r="AE154" s="1783"/>
      <c r="AF154" s="1782" t="s">
        <v>28</v>
      </c>
      <c r="AG154" s="1824"/>
      <c r="AH154" s="1157"/>
      <c r="AI154" s="1134"/>
    </row>
    <row r="155" spans="1:95" x14ac:dyDescent="0.25">
      <c r="A155" s="1083"/>
      <c r="B155" s="1083"/>
      <c r="C155" s="571" t="s">
        <v>142</v>
      </c>
      <c r="D155" s="780" t="s">
        <v>29</v>
      </c>
      <c r="E155" s="782" t="s">
        <v>30</v>
      </c>
      <c r="F155" s="532" t="s">
        <v>29</v>
      </c>
      <c r="G155" s="782" t="s">
        <v>30</v>
      </c>
      <c r="H155" s="532" t="s">
        <v>29</v>
      </c>
      <c r="I155" s="782" t="s">
        <v>30</v>
      </c>
      <c r="J155" s="532" t="s">
        <v>29</v>
      </c>
      <c r="K155" s="782" t="s">
        <v>30</v>
      </c>
      <c r="L155" s="532" t="s">
        <v>29</v>
      </c>
      <c r="M155" s="782" t="s">
        <v>30</v>
      </c>
      <c r="N155" s="532" t="s">
        <v>29</v>
      </c>
      <c r="O155" s="782" t="s">
        <v>30</v>
      </c>
      <c r="P155" s="532" t="s">
        <v>29</v>
      </c>
      <c r="Q155" s="782" t="s">
        <v>30</v>
      </c>
      <c r="R155" s="532" t="s">
        <v>29</v>
      </c>
      <c r="S155" s="782" t="s">
        <v>30</v>
      </c>
      <c r="T155" s="532" t="s">
        <v>29</v>
      </c>
      <c r="U155" s="782" t="s">
        <v>30</v>
      </c>
      <c r="V155" s="532" t="s">
        <v>29</v>
      </c>
      <c r="W155" s="782" t="s">
        <v>30</v>
      </c>
      <c r="X155" s="532" t="s">
        <v>29</v>
      </c>
      <c r="Y155" s="782" t="s">
        <v>30</v>
      </c>
      <c r="Z155" s="532" t="s">
        <v>29</v>
      </c>
      <c r="AA155" s="782" t="s">
        <v>30</v>
      </c>
      <c r="AB155" s="532" t="s">
        <v>29</v>
      </c>
      <c r="AC155" s="782" t="s">
        <v>30</v>
      </c>
      <c r="AD155" s="532" t="s">
        <v>29</v>
      </c>
      <c r="AE155" s="782" t="s">
        <v>30</v>
      </c>
      <c r="AF155" s="532" t="s">
        <v>29</v>
      </c>
      <c r="AG155" s="783" t="s">
        <v>30</v>
      </c>
      <c r="AH155" s="1158"/>
      <c r="AI155" s="1135"/>
    </row>
    <row r="156" spans="1:95" x14ac:dyDescent="0.25">
      <c r="A156" s="1800" t="s">
        <v>207</v>
      </c>
      <c r="B156" s="691" t="s">
        <v>31</v>
      </c>
      <c r="C156" s="784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593">
        <f t="shared" si="99"/>
        <v>0</v>
      </c>
      <c r="F156" s="674"/>
      <c r="G156" s="18"/>
      <c r="H156" s="674"/>
      <c r="I156" s="18"/>
      <c r="J156" s="674"/>
      <c r="K156" s="18"/>
      <c r="L156" s="674"/>
      <c r="M156" s="18"/>
      <c r="N156" s="674"/>
      <c r="O156" s="18"/>
      <c r="P156" s="674"/>
      <c r="Q156" s="18"/>
      <c r="R156" s="674"/>
      <c r="S156" s="18"/>
      <c r="T156" s="674"/>
      <c r="U156" s="18"/>
      <c r="V156" s="674"/>
      <c r="W156" s="18"/>
      <c r="X156" s="674"/>
      <c r="Y156" s="18"/>
      <c r="Z156" s="674"/>
      <c r="AA156" s="18"/>
      <c r="AB156" s="674"/>
      <c r="AC156" s="18"/>
      <c r="AD156" s="674"/>
      <c r="AE156" s="18"/>
      <c r="AF156" s="674"/>
      <c r="AG156" s="98"/>
      <c r="AH156" s="597"/>
      <c r="AI156" s="553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x14ac:dyDescent="0.25">
      <c r="A157" s="1106"/>
      <c r="B157" s="287" t="s">
        <v>32</v>
      </c>
      <c r="C157" s="785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x14ac:dyDescent="0.25">
      <c r="A158" s="1106"/>
      <c r="B158" s="289" t="s">
        <v>34</v>
      </c>
      <c r="C158" s="785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x14ac:dyDescent="0.25">
      <c r="A159" s="1107"/>
      <c r="B159" s="151" t="s">
        <v>208</v>
      </c>
      <c r="C159" s="786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x14ac:dyDescent="0.25">
      <c r="A160" s="1800" t="s">
        <v>209</v>
      </c>
      <c r="B160" s="691" t="s">
        <v>31</v>
      </c>
      <c r="C160" s="784">
        <f t="shared" si="98"/>
        <v>0</v>
      </c>
      <c r="D160" s="238">
        <f t="shared" si="99"/>
        <v>0</v>
      </c>
      <c r="E160" s="593">
        <f t="shared" si="99"/>
        <v>0</v>
      </c>
      <c r="F160" s="674"/>
      <c r="G160" s="18"/>
      <c r="H160" s="674"/>
      <c r="I160" s="18"/>
      <c r="J160" s="674"/>
      <c r="K160" s="18"/>
      <c r="L160" s="674"/>
      <c r="M160" s="18"/>
      <c r="N160" s="674"/>
      <c r="O160" s="18"/>
      <c r="P160" s="674"/>
      <c r="Q160" s="18"/>
      <c r="R160" s="674"/>
      <c r="S160" s="18"/>
      <c r="T160" s="674"/>
      <c r="U160" s="18"/>
      <c r="V160" s="674"/>
      <c r="W160" s="18"/>
      <c r="X160" s="674"/>
      <c r="Y160" s="18"/>
      <c r="Z160" s="674"/>
      <c r="AA160" s="18"/>
      <c r="AB160" s="674"/>
      <c r="AC160" s="18"/>
      <c r="AD160" s="674"/>
      <c r="AE160" s="18"/>
      <c r="AF160" s="674"/>
      <c r="AG160" s="98"/>
      <c r="AH160" s="597"/>
      <c r="AI160" s="553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x14ac:dyDescent="0.25">
      <c r="A161" s="1106"/>
      <c r="B161" s="287" t="s">
        <v>32</v>
      </c>
      <c r="C161" s="785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x14ac:dyDescent="0.25">
      <c r="A162" s="1106"/>
      <c r="B162" s="289" t="s">
        <v>34</v>
      </c>
      <c r="C162" s="785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x14ac:dyDescent="0.25">
      <c r="A163" s="1107"/>
      <c r="B163" s="151" t="s">
        <v>208</v>
      </c>
      <c r="C163" s="786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1.25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0.5" customHeight="1" x14ac:dyDescent="0.25">
      <c r="A165" s="1785" t="s">
        <v>38</v>
      </c>
      <c r="B165" s="1819" t="s">
        <v>4</v>
      </c>
      <c r="C165" s="1820"/>
      <c r="D165" s="1818"/>
      <c r="E165" s="1786" t="s">
        <v>135</v>
      </c>
      <c r="F165" s="1606"/>
      <c r="G165" s="1606"/>
      <c r="H165" s="1606"/>
      <c r="I165" s="1606"/>
      <c r="J165" s="1606"/>
      <c r="K165" s="1606"/>
      <c r="L165" s="1606"/>
      <c r="M165" s="1606"/>
      <c r="N165" s="1606"/>
      <c r="O165" s="1606"/>
      <c r="P165" s="1606"/>
      <c r="Q165" s="1606"/>
      <c r="R165" s="1606"/>
      <c r="S165" s="1606"/>
      <c r="T165" s="1606"/>
      <c r="U165" s="1606"/>
      <c r="V165" s="1606"/>
      <c r="W165" s="1606"/>
      <c r="X165" s="1606"/>
      <c r="Y165" s="1606"/>
      <c r="Z165" s="1606"/>
      <c r="AA165" s="1606"/>
      <c r="AB165" s="1606"/>
      <c r="AC165" s="1606"/>
      <c r="AD165" s="1606"/>
      <c r="AE165" s="1606"/>
      <c r="AF165" s="1821"/>
      <c r="AG165" s="1822" t="s">
        <v>211</v>
      </c>
      <c r="AH165" s="1817" t="s">
        <v>9</v>
      </c>
      <c r="AI165" s="1818" t="s">
        <v>10</v>
      </c>
    </row>
    <row r="166" spans="1:90" s="5" customFormat="1" ht="10.5" x14ac:dyDescent="0.25">
      <c r="A166" s="1082"/>
      <c r="B166" s="1139"/>
      <c r="C166" s="1140"/>
      <c r="D166" s="1135"/>
      <c r="E166" s="1786" t="s">
        <v>15</v>
      </c>
      <c r="F166" s="1787"/>
      <c r="G166" s="1786" t="s">
        <v>16</v>
      </c>
      <c r="H166" s="1787"/>
      <c r="I166" s="1782" t="s">
        <v>17</v>
      </c>
      <c r="J166" s="1783"/>
      <c r="K166" s="1782" t="s">
        <v>18</v>
      </c>
      <c r="L166" s="1783"/>
      <c r="M166" s="1782" t="s">
        <v>19</v>
      </c>
      <c r="N166" s="1783"/>
      <c r="O166" s="1782" t="s">
        <v>20</v>
      </c>
      <c r="P166" s="1783"/>
      <c r="Q166" s="1782" t="s">
        <v>21</v>
      </c>
      <c r="R166" s="1783"/>
      <c r="S166" s="1782" t="s">
        <v>22</v>
      </c>
      <c r="T166" s="1783"/>
      <c r="U166" s="1782" t="s">
        <v>23</v>
      </c>
      <c r="V166" s="1783"/>
      <c r="W166" s="1782" t="s">
        <v>24</v>
      </c>
      <c r="X166" s="1783"/>
      <c r="Y166" s="1782" t="s">
        <v>25</v>
      </c>
      <c r="Z166" s="1783"/>
      <c r="AA166" s="1782" t="s">
        <v>26</v>
      </c>
      <c r="AB166" s="1783"/>
      <c r="AC166" s="1782" t="s">
        <v>27</v>
      </c>
      <c r="AD166" s="1783"/>
      <c r="AE166" s="1782" t="s">
        <v>28</v>
      </c>
      <c r="AF166" s="1603"/>
      <c r="AG166" s="1144"/>
      <c r="AH166" s="1131"/>
      <c r="AI166" s="1134"/>
    </row>
    <row r="167" spans="1:90" s="5" customFormat="1" ht="10.5" x14ac:dyDescent="0.25">
      <c r="A167" s="1083"/>
      <c r="B167" s="571" t="s">
        <v>142</v>
      </c>
      <c r="C167" s="548" t="s">
        <v>29</v>
      </c>
      <c r="D167" s="782" t="s">
        <v>30</v>
      </c>
      <c r="E167" s="532" t="s">
        <v>29</v>
      </c>
      <c r="F167" s="782" t="s">
        <v>30</v>
      </c>
      <c r="G167" s="532" t="s">
        <v>29</v>
      </c>
      <c r="H167" s="782" t="s">
        <v>30</v>
      </c>
      <c r="I167" s="532" t="s">
        <v>29</v>
      </c>
      <c r="J167" s="782" t="s">
        <v>30</v>
      </c>
      <c r="K167" s="532" t="s">
        <v>29</v>
      </c>
      <c r="L167" s="782" t="s">
        <v>30</v>
      </c>
      <c r="M167" s="532" t="s">
        <v>29</v>
      </c>
      <c r="N167" s="782" t="s">
        <v>30</v>
      </c>
      <c r="O167" s="532" t="s">
        <v>29</v>
      </c>
      <c r="P167" s="782" t="s">
        <v>30</v>
      </c>
      <c r="Q167" s="532" t="s">
        <v>29</v>
      </c>
      <c r="R167" s="782" t="s">
        <v>30</v>
      </c>
      <c r="S167" s="532" t="s">
        <v>29</v>
      </c>
      <c r="T167" s="782" t="s">
        <v>30</v>
      </c>
      <c r="U167" s="532" t="s">
        <v>29</v>
      </c>
      <c r="V167" s="782" t="s">
        <v>30</v>
      </c>
      <c r="W167" s="532" t="s">
        <v>29</v>
      </c>
      <c r="X167" s="782" t="s">
        <v>30</v>
      </c>
      <c r="Y167" s="532" t="s">
        <v>29</v>
      </c>
      <c r="Z167" s="782" t="s">
        <v>30</v>
      </c>
      <c r="AA167" s="532" t="s">
        <v>29</v>
      </c>
      <c r="AB167" s="782" t="s">
        <v>30</v>
      </c>
      <c r="AC167" s="532" t="s">
        <v>29</v>
      </c>
      <c r="AD167" s="782" t="s">
        <v>30</v>
      </c>
      <c r="AE167" s="532" t="s">
        <v>29</v>
      </c>
      <c r="AF167" s="776" t="s">
        <v>30</v>
      </c>
      <c r="AG167" s="1145"/>
      <c r="AH167" s="1132"/>
      <c r="AI167" s="1135"/>
    </row>
    <row r="168" spans="1:90" s="5" customFormat="1" ht="10.5" x14ac:dyDescent="0.25">
      <c r="A168" s="293" t="s">
        <v>191</v>
      </c>
      <c r="B168" s="702">
        <f>SUM(C168:D168)</f>
        <v>0</v>
      </c>
      <c r="C168" s="238">
        <f t="shared" ref="C168:D170" si="105">+E168+G168+I168+K168+M168+O168+Q168+S168+U168+W168+Y168+AA168+AC168+AE168</f>
        <v>0</v>
      </c>
      <c r="D168" s="593">
        <f t="shared" si="105"/>
        <v>0</v>
      </c>
      <c r="E168" s="674"/>
      <c r="F168" s="18"/>
      <c r="G168" s="674"/>
      <c r="H168" s="18"/>
      <c r="I168" s="674"/>
      <c r="J168" s="18"/>
      <c r="K168" s="674"/>
      <c r="L168" s="18"/>
      <c r="M168" s="674"/>
      <c r="N168" s="18"/>
      <c r="O168" s="674"/>
      <c r="P168" s="18"/>
      <c r="Q168" s="674"/>
      <c r="R168" s="18"/>
      <c r="S168" s="674"/>
      <c r="T168" s="18"/>
      <c r="U168" s="674"/>
      <c r="V168" s="18"/>
      <c r="W168" s="674"/>
      <c r="X168" s="18"/>
      <c r="Y168" s="674"/>
      <c r="Z168" s="18"/>
      <c r="AA168" s="674"/>
      <c r="AB168" s="18"/>
      <c r="AC168" s="674"/>
      <c r="AD168" s="18"/>
      <c r="AE168" s="674"/>
      <c r="AF168" s="600"/>
      <c r="AG168" s="601"/>
      <c r="AH168" s="674"/>
      <c r="AI168" s="553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0.5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0.5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0.5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1.25" x14ac:dyDescent="0.25">
      <c r="A172" s="281" t="s">
        <v>214</v>
      </c>
    </row>
    <row r="173" spans="1:90" s="5" customFormat="1" ht="10.5" customHeight="1" x14ac:dyDescent="0.25">
      <c r="A173" s="1794" t="s">
        <v>215</v>
      </c>
      <c r="B173" s="1794" t="s">
        <v>188</v>
      </c>
      <c r="C173" s="1808" t="s">
        <v>216</v>
      </c>
      <c r="D173" s="1809"/>
      <c r="E173" s="1794" t="s">
        <v>217</v>
      </c>
      <c r="F173" s="1808" t="s">
        <v>5</v>
      </c>
      <c r="G173" s="1809"/>
      <c r="H173" s="1809"/>
      <c r="I173" s="1809"/>
      <c r="J173" s="1809"/>
      <c r="K173" s="1809"/>
      <c r="L173" s="1809"/>
      <c r="M173" s="1809"/>
      <c r="N173" s="1809"/>
      <c r="O173" s="1809"/>
      <c r="P173" s="1809"/>
      <c r="Q173" s="1809"/>
      <c r="R173" s="1809"/>
      <c r="S173" s="1809"/>
      <c r="T173" s="1810"/>
    </row>
    <row r="174" spans="1:90" s="5" customFormat="1" ht="21" x14ac:dyDescent="0.25">
      <c r="A174" s="1096"/>
      <c r="B174" s="1096"/>
      <c r="C174" s="524" t="s">
        <v>191</v>
      </c>
      <c r="D174" s="787" t="s">
        <v>218</v>
      </c>
      <c r="E174" s="1096"/>
      <c r="F174" s="524" t="s">
        <v>219</v>
      </c>
      <c r="G174" s="602" t="s">
        <v>220</v>
      </c>
      <c r="H174" s="602" t="s">
        <v>221</v>
      </c>
      <c r="I174" s="602" t="s">
        <v>222</v>
      </c>
      <c r="J174" s="602" t="s">
        <v>223</v>
      </c>
      <c r="K174" s="602" t="s">
        <v>224</v>
      </c>
      <c r="L174" s="602" t="s">
        <v>225</v>
      </c>
      <c r="M174" s="602" t="s">
        <v>226</v>
      </c>
      <c r="N174" s="602" t="s">
        <v>227</v>
      </c>
      <c r="O174" s="602" t="s">
        <v>228</v>
      </c>
      <c r="P174" s="602" t="s">
        <v>229</v>
      </c>
      <c r="Q174" s="602" t="s">
        <v>230</v>
      </c>
      <c r="R174" s="602" t="s">
        <v>231</v>
      </c>
      <c r="S174" s="602" t="s">
        <v>232</v>
      </c>
      <c r="T174" s="787" t="s">
        <v>233</v>
      </c>
    </row>
    <row r="175" spans="1:90" s="5" customFormat="1" ht="10.5" x14ac:dyDescent="0.25">
      <c r="A175" s="293" t="s">
        <v>32</v>
      </c>
      <c r="B175" s="691">
        <f>SUM(C175:D175)</f>
        <v>0</v>
      </c>
      <c r="C175" s="99"/>
      <c r="D175" s="143"/>
      <c r="E175" s="691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0.5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0.5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0.5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1.25" x14ac:dyDescent="0.25">
      <c r="A179" s="281" t="s">
        <v>235</v>
      </c>
    </row>
    <row r="180" spans="1:20" s="5" customFormat="1" ht="10.5" x14ac:dyDescent="0.25">
      <c r="A180" s="1785" t="s">
        <v>236</v>
      </c>
      <c r="B180" s="1789" t="s">
        <v>237</v>
      </c>
      <c r="C180" s="1791"/>
      <c r="D180" s="1790"/>
      <c r="E180" s="1789" t="s">
        <v>238</v>
      </c>
      <c r="F180" s="1791"/>
      <c r="G180" s="1790"/>
    </row>
    <row r="181" spans="1:20" s="5" customFormat="1" ht="10.5" x14ac:dyDescent="0.25">
      <c r="A181" s="1083"/>
      <c r="B181" s="603" t="s">
        <v>142</v>
      </c>
      <c r="C181" s="524" t="s">
        <v>29</v>
      </c>
      <c r="D181" s="787" t="s">
        <v>30</v>
      </c>
      <c r="E181" s="603" t="s">
        <v>142</v>
      </c>
      <c r="F181" s="524" t="s">
        <v>29</v>
      </c>
      <c r="G181" s="787" t="s">
        <v>30</v>
      </c>
    </row>
    <row r="182" spans="1:20" s="5" customFormat="1" ht="10.5" x14ac:dyDescent="0.25">
      <c r="A182" s="293" t="s">
        <v>239</v>
      </c>
      <c r="B182" s="714">
        <f>SUM(C182:D182)</f>
        <v>0</v>
      </c>
      <c r="C182" s="715"/>
      <c r="D182" s="604"/>
      <c r="E182" s="714">
        <f>SUM(F182:G182)</f>
        <v>0</v>
      </c>
      <c r="F182" s="715"/>
      <c r="G182" s="604"/>
    </row>
    <row r="183" spans="1:20" s="5" customFormat="1" ht="10.5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1.25" x14ac:dyDescent="0.25">
      <c r="A184" s="325" t="s">
        <v>241</v>
      </c>
    </row>
    <row r="185" spans="1:20" ht="15" customHeight="1" x14ac:dyDescent="0.25">
      <c r="A185" s="1801" t="s">
        <v>242</v>
      </c>
      <c r="B185" s="1802" t="s">
        <v>188</v>
      </c>
      <c r="C185" s="1803" t="s">
        <v>243</v>
      </c>
      <c r="D185" s="1804"/>
      <c r="E185" s="1805"/>
      <c r="F185" s="1794" t="s">
        <v>217</v>
      </c>
      <c r="G185" s="1806" t="s">
        <v>5</v>
      </c>
      <c r="H185" s="1807"/>
      <c r="I185" s="1807"/>
      <c r="J185" s="1807"/>
      <c r="K185" s="1807"/>
      <c r="L185" s="1801"/>
    </row>
    <row r="186" spans="1:20" ht="21" x14ac:dyDescent="0.25">
      <c r="A186" s="1109"/>
      <c r="B186" s="1111"/>
      <c r="C186" s="519" t="s">
        <v>244</v>
      </c>
      <c r="D186" s="605" t="s">
        <v>192</v>
      </c>
      <c r="E186" s="788" t="s">
        <v>245</v>
      </c>
      <c r="F186" s="1096"/>
      <c r="G186" s="789" t="s">
        <v>246</v>
      </c>
      <c r="H186" s="790" t="s">
        <v>247</v>
      </c>
      <c r="I186" s="790" t="s">
        <v>248</v>
      </c>
      <c r="J186" s="790" t="s">
        <v>249</v>
      </c>
      <c r="K186" s="790" t="s">
        <v>250</v>
      </c>
      <c r="L186" s="518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691">
        <f>SUM(G187:L187)</f>
        <v>0</v>
      </c>
      <c r="G187" s="674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1.25" x14ac:dyDescent="0.25">
      <c r="A190" s="1784" t="s">
        <v>255</v>
      </c>
      <c r="B190" s="1784"/>
      <c r="C190" s="1784"/>
    </row>
    <row r="191" spans="1:20" ht="15" customHeight="1" x14ac:dyDescent="0.25">
      <c r="A191" s="1811" t="s">
        <v>256</v>
      </c>
      <c r="B191" s="1812"/>
      <c r="C191" s="1813" t="s">
        <v>257</v>
      </c>
      <c r="D191" s="1814" t="s">
        <v>258</v>
      </c>
      <c r="E191" s="1815"/>
      <c r="F191" s="1815"/>
      <c r="G191" s="1815"/>
      <c r="H191" s="1815"/>
      <c r="I191" s="1815"/>
      <c r="J191" s="1816"/>
      <c r="K191" s="1606" t="s">
        <v>259</v>
      </c>
      <c r="L191" s="1606"/>
      <c r="M191" s="1606"/>
      <c r="N191" s="1787"/>
    </row>
    <row r="192" spans="1:20" ht="21" x14ac:dyDescent="0.25">
      <c r="A192" s="1122"/>
      <c r="B192" s="1123"/>
      <c r="C192" s="1125"/>
      <c r="D192" s="519" t="s">
        <v>244</v>
      </c>
      <c r="E192" s="605" t="s">
        <v>260</v>
      </c>
      <c r="F192" s="605" t="s">
        <v>261</v>
      </c>
      <c r="G192" s="788" t="s">
        <v>262</v>
      </c>
      <c r="H192" s="791" t="s">
        <v>217</v>
      </c>
      <c r="I192" s="519" t="s">
        <v>263</v>
      </c>
      <c r="J192" s="788" t="s">
        <v>264</v>
      </c>
      <c r="K192" s="519" t="s">
        <v>265</v>
      </c>
      <c r="L192" s="605" t="s">
        <v>266</v>
      </c>
      <c r="M192" s="605" t="s">
        <v>267</v>
      </c>
      <c r="N192" s="792" t="s">
        <v>268</v>
      </c>
    </row>
    <row r="193" spans="1:91" x14ac:dyDescent="0.25">
      <c r="A193" s="1800" t="s">
        <v>269</v>
      </c>
      <c r="B193" s="721" t="s">
        <v>270</v>
      </c>
      <c r="C193" s="691">
        <f>SUM(E193+G193)</f>
        <v>0</v>
      </c>
      <c r="D193" s="722"/>
      <c r="E193" s="16"/>
      <c r="F193" s="311"/>
      <c r="G193" s="24"/>
      <c r="H193" s="691">
        <f>+K193+L193+M193</f>
        <v>0</v>
      </c>
      <c r="I193" s="722"/>
      <c r="J193" s="606"/>
      <c r="K193" s="24"/>
      <c r="L193" s="16"/>
      <c r="M193" s="16"/>
      <c r="N193" s="340"/>
    </row>
    <row r="194" spans="1:9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1.25" x14ac:dyDescent="0.25">
      <c r="A197" s="325" t="s">
        <v>274</v>
      </c>
    </row>
    <row r="198" spans="1:91" s="5" customFormat="1" ht="10.5" customHeight="1" x14ac:dyDescent="0.25">
      <c r="A198" s="1260" t="s">
        <v>242</v>
      </c>
      <c r="B198" s="1260" t="s">
        <v>275</v>
      </c>
      <c r="C198" s="1795" t="s">
        <v>276</v>
      </c>
      <c r="D198" s="1796" t="s">
        <v>259</v>
      </c>
      <c r="E198" s="1797"/>
      <c r="F198" s="1796" t="s">
        <v>277</v>
      </c>
      <c r="G198" s="1798"/>
      <c r="H198" s="1798"/>
      <c r="I198" s="1798"/>
      <c r="J198" s="1798"/>
      <c r="K198" s="1798"/>
      <c r="L198" s="1798"/>
      <c r="M198" s="1798"/>
      <c r="N198" s="1798"/>
      <c r="O198" s="1798"/>
      <c r="P198" s="1798"/>
      <c r="Q198" s="1798"/>
      <c r="R198" s="1798"/>
      <c r="S198" s="1798"/>
      <c r="T198" s="1799" t="s">
        <v>263</v>
      </c>
      <c r="U198" s="1788" t="s">
        <v>278</v>
      </c>
    </row>
    <row r="199" spans="1:91" s="5" customFormat="1" ht="21" x14ac:dyDescent="0.25">
      <c r="A199" s="1260"/>
      <c r="B199" s="1260"/>
      <c r="C199" s="1099"/>
      <c r="D199" s="524" t="s">
        <v>265</v>
      </c>
      <c r="E199" s="787" t="s">
        <v>279</v>
      </c>
      <c r="F199" s="526" t="s">
        <v>280</v>
      </c>
      <c r="G199" s="607" t="s">
        <v>281</v>
      </c>
      <c r="H199" s="607" t="s">
        <v>13</v>
      </c>
      <c r="I199" s="607" t="s">
        <v>141</v>
      </c>
      <c r="J199" s="607" t="s">
        <v>15</v>
      </c>
      <c r="K199" s="607" t="s">
        <v>282</v>
      </c>
      <c r="L199" s="607" t="s">
        <v>17</v>
      </c>
      <c r="M199" s="607" t="s">
        <v>18</v>
      </c>
      <c r="N199" s="607" t="s">
        <v>19</v>
      </c>
      <c r="O199" s="607" t="s">
        <v>20</v>
      </c>
      <c r="P199" s="607" t="s">
        <v>21</v>
      </c>
      <c r="Q199" s="607" t="s">
        <v>22</v>
      </c>
      <c r="R199" s="607" t="s">
        <v>23</v>
      </c>
      <c r="S199" s="528" t="s">
        <v>24</v>
      </c>
      <c r="T199" s="1104"/>
      <c r="U199" s="1087"/>
    </row>
    <row r="200" spans="1:91" s="5" customFormat="1" x14ac:dyDescent="0.25">
      <c r="A200" s="350" t="s">
        <v>283</v>
      </c>
      <c r="B200" s="15"/>
      <c r="C200" s="723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1.25" x14ac:dyDescent="0.25">
      <c r="A203" s="1780" t="s">
        <v>286</v>
      </c>
      <c r="B203" s="1780"/>
      <c r="C203" s="1780"/>
      <c r="D203" s="1780"/>
      <c r="E203" s="1780"/>
      <c r="F203" s="1780"/>
      <c r="G203" s="1780"/>
      <c r="H203" s="1780"/>
      <c r="I203" s="1780"/>
      <c r="J203" s="1780"/>
      <c r="CK203" s="5"/>
      <c r="CL203" s="5"/>
      <c r="CM203" s="5"/>
    </row>
    <row r="204" spans="1:91" ht="15" customHeight="1" x14ac:dyDescent="0.25">
      <c r="A204" s="1253" t="s">
        <v>287</v>
      </c>
      <c r="B204" s="1253" t="s">
        <v>288</v>
      </c>
      <c r="C204" s="1789" t="s">
        <v>259</v>
      </c>
      <c r="D204" s="1790"/>
      <c r="E204" s="1791" t="s">
        <v>277</v>
      </c>
      <c r="F204" s="1791"/>
      <c r="G204" s="1791"/>
      <c r="H204" s="1791"/>
      <c r="I204" s="1791"/>
      <c r="J204" s="1792"/>
      <c r="K204" s="1793" t="s">
        <v>263</v>
      </c>
      <c r="L204" s="1794" t="s">
        <v>278</v>
      </c>
      <c r="CK204" s="5"/>
      <c r="CL204" s="5"/>
      <c r="CM204" s="5"/>
    </row>
    <row r="205" spans="1:91" ht="21" x14ac:dyDescent="0.25">
      <c r="A205" s="1253"/>
      <c r="B205" s="1253"/>
      <c r="C205" s="524" t="s">
        <v>265</v>
      </c>
      <c r="D205" s="787" t="s">
        <v>279</v>
      </c>
      <c r="E205" s="793" t="s">
        <v>280</v>
      </c>
      <c r="F205" s="602" t="s">
        <v>281</v>
      </c>
      <c r="G205" s="602" t="s">
        <v>13</v>
      </c>
      <c r="H205" s="602" t="s">
        <v>141</v>
      </c>
      <c r="I205" s="602" t="s">
        <v>15</v>
      </c>
      <c r="J205" s="794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726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1.25" x14ac:dyDescent="0.25">
      <c r="A208" s="1780" t="s">
        <v>292</v>
      </c>
      <c r="B208" s="1780"/>
      <c r="C208" s="1780"/>
      <c r="D208" s="1780"/>
      <c r="E208" s="1780"/>
      <c r="F208" s="1780"/>
      <c r="G208" s="1780"/>
    </row>
    <row r="209" spans="1:7" x14ac:dyDescent="0.25">
      <c r="A209" s="1781" t="s">
        <v>293</v>
      </c>
      <c r="B209" s="1781" t="s">
        <v>188</v>
      </c>
      <c r="C209" s="1782" t="s">
        <v>277</v>
      </c>
      <c r="D209" s="1603"/>
      <c r="E209" s="1603"/>
      <c r="F209" s="1603"/>
      <c r="G209" s="1783"/>
    </row>
    <row r="210" spans="1:7" x14ac:dyDescent="0.25">
      <c r="A210" s="1076"/>
      <c r="B210" s="1076"/>
      <c r="C210" s="532" t="s">
        <v>12</v>
      </c>
      <c r="D210" s="780" t="s">
        <v>13</v>
      </c>
      <c r="E210" s="548" t="s">
        <v>141</v>
      </c>
      <c r="F210" s="548" t="s">
        <v>15</v>
      </c>
      <c r="G210" s="534" t="s">
        <v>16</v>
      </c>
    </row>
    <row r="211" spans="1:7" x14ac:dyDescent="0.25">
      <c r="A211" s="795" t="s">
        <v>294</v>
      </c>
      <c r="B211" s="536">
        <f>SUM(C211:G211)</f>
        <v>0</v>
      </c>
      <c r="C211" s="537"/>
      <c r="D211" s="608"/>
      <c r="E211" s="608"/>
      <c r="F211" s="796"/>
      <c r="G211" s="540"/>
    </row>
    <row r="212" spans="1:7" s="4" customFormat="1" ht="11.25" x14ac:dyDescent="0.25">
      <c r="A212" s="1784" t="s">
        <v>295</v>
      </c>
      <c r="B212" s="1784"/>
      <c r="C212" s="1784"/>
      <c r="D212" s="1784"/>
    </row>
    <row r="213" spans="1:7" x14ac:dyDescent="0.25">
      <c r="A213" s="1785" t="s">
        <v>296</v>
      </c>
      <c r="B213" s="1782" t="s">
        <v>297</v>
      </c>
      <c r="C213" s="1603"/>
      <c r="D213" s="1783"/>
    </row>
    <row r="214" spans="1:7" ht="15" customHeight="1" x14ac:dyDescent="0.25">
      <c r="A214" s="1082"/>
      <c r="B214" s="777" t="s">
        <v>298</v>
      </c>
      <c r="C214" s="1786" t="s">
        <v>299</v>
      </c>
      <c r="D214" s="1787"/>
    </row>
    <row r="215" spans="1:7" x14ac:dyDescent="0.25">
      <c r="A215" s="1083"/>
      <c r="B215" s="542" t="s">
        <v>300</v>
      </c>
      <c r="C215" s="532" t="s">
        <v>301</v>
      </c>
      <c r="D215" s="782" t="s">
        <v>302</v>
      </c>
    </row>
    <row r="216" spans="1:7" x14ac:dyDescent="0.25">
      <c r="A216" s="544" t="s">
        <v>303</v>
      </c>
      <c r="B216" s="545"/>
      <c r="C216" s="772"/>
      <c r="D216" s="547"/>
    </row>
    <row r="236" spans="1:2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239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00000000-0002-0000-0700-000000000000}">
      <formula1>0</formula1>
      <formula2>9.99999999999999E+41</formula2>
    </dataValidation>
    <dataValidation type="whole" allowBlank="1" showInputMessage="1" showErrorMessage="1" sqref="D96" xr:uid="{00000000-0002-0000-0700-000001000000}">
      <formula1>0</formula1>
      <formula2>9.99999999999999E+33</formula2>
    </dataValidation>
    <dataValidation type="whole" allowBlank="1" showInputMessage="1" showErrorMessage="1" sqref="C19:E23" xr:uid="{00000000-0002-0000-0700-000002000000}">
      <formula1>0</formula1>
      <formula2>9.99999999999999E+37</formula2>
    </dataValidation>
    <dataValidation allowBlank="1" prompt="Valor no Permitido" sqref="CC28:CD29 CA27:CB29 CC27 CK27:CM27 CE27:CJ29" xr:uid="{00000000-0002-0000-0700-000003000000}"/>
    <dataValidation type="whole" operator="greaterThanOrEqual" allowBlank="1" showInputMessage="1" showErrorMessage="1" errorTitle="Error" error="Favor Ingrese sólo Números." sqref="C28:Y29 C35:Y89" xr:uid="{00000000-0002-0000-0700-000004000000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00000000-0002-0000-0700-000005000000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S236"/>
  <sheetViews>
    <sheetView workbookViewId="0"/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",[9]NOMBRE!B2, " (",[9]NOMBRE!C2,[9]NOMBRE!D2,[9]NOMBRE!E2,[9]NOMBRE!F2,[9]NOMBRE!G2,")")</f>
        <v>COMUNA: LINARES (07401)</v>
      </c>
    </row>
    <row r="3" spans="1:94" x14ac:dyDescent="0.1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94" x14ac:dyDescent="0.15">
      <c r="A4" s="1" t="str">
        <f>CONCATENATE("MES: ",[9]NOMBRE!B6, " (",[9]NOMBRE!C6,[9]NOMBRE!D6,")")</f>
        <v>MES: AGOSTO (08)</v>
      </c>
    </row>
    <row r="5" spans="1:94" x14ac:dyDescent="0.25">
      <c r="A5" s="3" t="str">
        <f>CONCATENATE("AÑO: ",[9]NOMBRE!B7)</f>
        <v>AÑO: 2025</v>
      </c>
    </row>
    <row r="6" spans="1:94" ht="18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8" customHeight="1" x14ac:dyDescent="0.25">
      <c r="A8" s="1238" t="s">
        <v>2</v>
      </c>
      <c r="B8" s="1185"/>
      <c r="C8" s="1185"/>
    </row>
    <row r="9" spans="1:94" s="5" customFormat="1" ht="15" customHeight="1" x14ac:dyDescent="0.25">
      <c r="A9" s="1447" t="s">
        <v>3</v>
      </c>
      <c r="B9" s="1938" t="s">
        <v>4</v>
      </c>
      <c r="C9" s="1950" t="s">
        <v>5</v>
      </c>
      <c r="D9" s="1951"/>
      <c r="E9" s="1951"/>
      <c r="F9" s="1951"/>
      <c r="G9" s="1951"/>
      <c r="H9" s="1951"/>
      <c r="I9" s="1951"/>
      <c r="J9" s="1951"/>
      <c r="K9" s="1951"/>
      <c r="L9" s="1951"/>
      <c r="M9" s="1951"/>
      <c r="N9" s="1951"/>
      <c r="O9" s="1951"/>
      <c r="P9" s="1951"/>
      <c r="Q9" s="1951"/>
      <c r="R9" s="1951"/>
      <c r="S9" s="1952"/>
      <c r="T9" s="1944" t="s">
        <v>6</v>
      </c>
      <c r="U9" s="1945"/>
      <c r="V9" s="1947" t="s">
        <v>7</v>
      </c>
      <c r="W9" s="1947" t="s">
        <v>8</v>
      </c>
      <c r="X9" s="1934" t="s">
        <v>9</v>
      </c>
      <c r="Y9" s="1935" t="s">
        <v>10</v>
      </c>
      <c r="Z9" s="1935" t="s">
        <v>11</v>
      </c>
    </row>
    <row r="10" spans="1:94" s="5" customFormat="1" ht="39" customHeight="1" x14ac:dyDescent="0.25">
      <c r="A10" s="1447"/>
      <c r="B10" s="1223"/>
      <c r="C10" s="532" t="s">
        <v>12</v>
      </c>
      <c r="D10" s="548" t="s">
        <v>13</v>
      </c>
      <c r="E10" s="997" t="s">
        <v>14</v>
      </c>
      <c r="F10" s="548" t="s">
        <v>15</v>
      </c>
      <c r="G10" s="549" t="s">
        <v>16</v>
      </c>
      <c r="H10" s="549" t="s">
        <v>17</v>
      </c>
      <c r="I10" s="549" t="s">
        <v>18</v>
      </c>
      <c r="J10" s="549" t="s">
        <v>19</v>
      </c>
      <c r="K10" s="549" t="s">
        <v>20</v>
      </c>
      <c r="L10" s="549" t="s">
        <v>21</v>
      </c>
      <c r="M10" s="549" t="s">
        <v>22</v>
      </c>
      <c r="N10" s="549" t="s">
        <v>23</v>
      </c>
      <c r="O10" s="549" t="s">
        <v>24</v>
      </c>
      <c r="P10" s="549" t="s">
        <v>25</v>
      </c>
      <c r="Q10" s="549" t="s">
        <v>26</v>
      </c>
      <c r="R10" s="549" t="s">
        <v>27</v>
      </c>
      <c r="S10" s="550" t="s">
        <v>28</v>
      </c>
      <c r="T10" s="551" t="s">
        <v>29</v>
      </c>
      <c r="U10" s="998" t="s">
        <v>30</v>
      </c>
      <c r="V10" s="1177"/>
      <c r="W10" s="1177"/>
      <c r="X10" s="1135"/>
      <c r="Y10" s="1125"/>
      <c r="Z10" s="1125"/>
    </row>
    <row r="11" spans="1:94" s="5" customFormat="1" ht="15" customHeight="1" x14ac:dyDescent="0.25">
      <c r="A11" s="13" t="s">
        <v>31</v>
      </c>
      <c r="B11" s="14">
        <f>SUM(C11:S11)</f>
        <v>0</v>
      </c>
      <c r="C11" s="15"/>
      <c r="D11" s="16"/>
      <c r="E11" s="65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660"/>
      <c r="U11" s="661"/>
      <c r="V11" s="20"/>
      <c r="W11" s="20"/>
      <c r="X11" s="553"/>
      <c r="Y11" s="553"/>
      <c r="Z11" s="553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5" customHeight="1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5" customHeight="1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5" customHeight="1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5" customHeight="1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5" customHeight="1" x14ac:dyDescent="0.25">
      <c r="A16" s="999" t="s">
        <v>36</v>
      </c>
      <c r="B16" s="555">
        <f>SUM(C16:S16)</f>
        <v>0</v>
      </c>
      <c r="C16" s="556">
        <f t="shared" ref="C16:Z16" si="7">SUM(C11:C15)</f>
        <v>0</v>
      </c>
      <c r="D16" s="1000">
        <f t="shared" si="7"/>
        <v>0</v>
      </c>
      <c r="E16" s="1000">
        <f t="shared" si="7"/>
        <v>0</v>
      </c>
      <c r="F16" s="558">
        <f t="shared" si="7"/>
        <v>0</v>
      </c>
      <c r="G16" s="558">
        <f t="shared" si="7"/>
        <v>0</v>
      </c>
      <c r="H16" s="558">
        <f t="shared" si="7"/>
        <v>0</v>
      </c>
      <c r="I16" s="558">
        <f t="shared" si="7"/>
        <v>0</v>
      </c>
      <c r="J16" s="558">
        <f t="shared" si="7"/>
        <v>0</v>
      </c>
      <c r="K16" s="558">
        <f t="shared" si="7"/>
        <v>0</v>
      </c>
      <c r="L16" s="558">
        <f t="shared" si="7"/>
        <v>0</v>
      </c>
      <c r="M16" s="558">
        <f t="shared" si="7"/>
        <v>0</v>
      </c>
      <c r="N16" s="558">
        <f t="shared" si="7"/>
        <v>0</v>
      </c>
      <c r="O16" s="558">
        <f t="shared" si="7"/>
        <v>0</v>
      </c>
      <c r="P16" s="558">
        <f t="shared" si="7"/>
        <v>0</v>
      </c>
      <c r="Q16" s="558">
        <f t="shared" si="7"/>
        <v>0</v>
      </c>
      <c r="R16" s="558">
        <f t="shared" si="7"/>
        <v>0</v>
      </c>
      <c r="S16" s="559">
        <f t="shared" si="7"/>
        <v>0</v>
      </c>
      <c r="T16" s="555">
        <f t="shared" si="7"/>
        <v>0</v>
      </c>
      <c r="U16" s="1001">
        <f t="shared" si="7"/>
        <v>0</v>
      </c>
      <c r="V16" s="1002">
        <f t="shared" si="7"/>
        <v>0</v>
      </c>
      <c r="W16" s="1002">
        <f t="shared" si="7"/>
        <v>0</v>
      </c>
      <c r="X16" s="1002">
        <f t="shared" si="7"/>
        <v>0</v>
      </c>
      <c r="Y16" s="1002">
        <f t="shared" si="7"/>
        <v>0</v>
      </c>
      <c r="Z16" s="1002">
        <f t="shared" si="7"/>
        <v>0</v>
      </c>
    </row>
    <row r="17" spans="1:91" s="4" customFormat="1" ht="17.100000000000001" customHeight="1" x14ac:dyDescent="0.25">
      <c r="A17" s="1948" t="s">
        <v>37</v>
      </c>
      <c r="B17" s="1949"/>
      <c r="C17" s="1949"/>
      <c r="D17" s="1949"/>
      <c r="E17" s="39"/>
      <c r="F17" s="40"/>
      <c r="G17" s="40"/>
      <c r="H17" s="40"/>
      <c r="I17" s="40"/>
      <c r="J17" s="40"/>
      <c r="K17" s="40"/>
      <c r="L17" s="40"/>
    </row>
    <row r="18" spans="1:91" s="5" customFormat="1" ht="31.5" customHeight="1" x14ac:dyDescent="0.25">
      <c r="A18" s="561" t="s">
        <v>38</v>
      </c>
      <c r="B18" s="562" t="s">
        <v>4</v>
      </c>
      <c r="C18" s="563" t="s">
        <v>31</v>
      </c>
      <c r="D18" s="564" t="s">
        <v>39</v>
      </c>
      <c r="E18" s="1003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5" customHeight="1" x14ac:dyDescent="0.25">
      <c r="A19" s="667" t="s">
        <v>41</v>
      </c>
      <c r="B19" s="668">
        <f>SUM(C19:E19)</f>
        <v>0</v>
      </c>
      <c r="C19" s="669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5" customHeight="1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5" customHeight="1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5" customHeight="1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5" customHeight="1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5" customHeight="1" x14ac:dyDescent="0.25">
      <c r="A24" s="565" t="s">
        <v>4</v>
      </c>
      <c r="B24" s="566">
        <f>SUM(B19:B23)</f>
        <v>0</v>
      </c>
      <c r="C24" s="567">
        <f>SUM(C19:C23)</f>
        <v>0</v>
      </c>
      <c r="D24" s="568">
        <f t="shared" ref="D24:E24" si="9">SUM(D19:D23)</f>
        <v>0</v>
      </c>
      <c r="E24" s="1004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7.100000000000001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25.5" customHeight="1" x14ac:dyDescent="0.25">
      <c r="A26" s="1938" t="s">
        <v>47</v>
      </c>
      <c r="B26" s="1938" t="s">
        <v>4</v>
      </c>
      <c r="C26" s="1922" t="s">
        <v>5</v>
      </c>
      <c r="D26" s="1923"/>
      <c r="E26" s="1923"/>
      <c r="F26" s="1923"/>
      <c r="G26" s="1923"/>
      <c r="H26" s="1923"/>
      <c r="I26" s="1923"/>
      <c r="J26" s="1923"/>
      <c r="K26" s="1923"/>
      <c r="L26" s="1923"/>
      <c r="M26" s="1923"/>
      <c r="N26" s="1923"/>
      <c r="O26" s="1923"/>
      <c r="P26" s="1923"/>
      <c r="Q26" s="1923"/>
      <c r="R26" s="1923"/>
      <c r="S26" s="1924"/>
      <c r="T26" s="1944" t="s">
        <v>48</v>
      </c>
      <c r="U26" s="1945"/>
      <c r="V26" s="1946" t="s">
        <v>9</v>
      </c>
      <c r="W26" s="1935" t="s">
        <v>10</v>
      </c>
      <c r="X26" s="1929" t="s">
        <v>49</v>
      </c>
      <c r="Y26" s="1931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5.5" customHeight="1" x14ac:dyDescent="0.25">
      <c r="A27" s="1223"/>
      <c r="B27" s="1223"/>
      <c r="C27" s="532" t="s">
        <v>12</v>
      </c>
      <c r="D27" s="548" t="s">
        <v>13</v>
      </c>
      <c r="E27" s="997" t="s">
        <v>14</v>
      </c>
      <c r="F27" s="548" t="s">
        <v>15</v>
      </c>
      <c r="G27" s="549" t="s">
        <v>16</v>
      </c>
      <c r="H27" s="549" t="s">
        <v>17</v>
      </c>
      <c r="I27" s="549" t="s">
        <v>18</v>
      </c>
      <c r="J27" s="549" t="s">
        <v>19</v>
      </c>
      <c r="K27" s="549" t="s">
        <v>20</v>
      </c>
      <c r="L27" s="549" t="s">
        <v>21</v>
      </c>
      <c r="M27" s="549" t="s">
        <v>22</v>
      </c>
      <c r="N27" s="549" t="s">
        <v>23</v>
      </c>
      <c r="O27" s="549" t="s">
        <v>24</v>
      </c>
      <c r="P27" s="549" t="s">
        <v>25</v>
      </c>
      <c r="Q27" s="549" t="s">
        <v>26</v>
      </c>
      <c r="R27" s="549" t="s">
        <v>27</v>
      </c>
      <c r="S27" s="550" t="s">
        <v>28</v>
      </c>
      <c r="T27" s="569" t="s">
        <v>29</v>
      </c>
      <c r="U27" s="998" t="s">
        <v>30</v>
      </c>
      <c r="V27" s="1145"/>
      <c r="W27" s="1125"/>
      <c r="X27" s="570" t="s">
        <v>50</v>
      </c>
      <c r="Y27" s="1005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672" t="s">
        <v>52</v>
      </c>
      <c r="B28" s="673">
        <f>SUM(C28:S28)</f>
        <v>0</v>
      </c>
      <c r="C28" s="674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674"/>
      <c r="U28" s="661"/>
      <c r="V28" s="553"/>
      <c r="W28" s="660"/>
      <c r="X28" s="674"/>
      <c r="Y28" s="553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7.100000000000001" customHeight="1" x14ac:dyDescent="0.25">
      <c r="A30" s="1936" t="s">
        <v>54</v>
      </c>
      <c r="B30" s="1936"/>
      <c r="C30" s="1936"/>
      <c r="D30" s="1936"/>
      <c r="E30" s="1936"/>
      <c r="F30" s="1936"/>
      <c r="G30" s="1936"/>
      <c r="H30" s="1936"/>
      <c r="I30" s="1936"/>
      <c r="J30" s="1936"/>
      <c r="K30" s="1936"/>
      <c r="L30" s="1936"/>
    </row>
    <row r="31" spans="1:91" s="4" customFormat="1" ht="17.100000000000001" customHeight="1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5" customHeight="1" x14ac:dyDescent="0.25">
      <c r="A32" s="1937" t="s">
        <v>56</v>
      </c>
      <c r="B32" s="1938" t="s">
        <v>4</v>
      </c>
      <c r="C32" s="1939" t="s">
        <v>57</v>
      </c>
      <c r="D32" s="1940"/>
      <c r="E32" s="1940"/>
      <c r="F32" s="1940"/>
      <c r="G32" s="1940"/>
      <c r="H32" s="1940"/>
      <c r="I32" s="1940"/>
      <c r="J32" s="1940"/>
      <c r="K32" s="1940"/>
      <c r="L32" s="1940"/>
      <c r="M32" s="1940"/>
      <c r="N32" s="1940"/>
      <c r="O32" s="1940"/>
      <c r="P32" s="1940"/>
      <c r="Q32" s="1940"/>
      <c r="R32" s="1940"/>
      <c r="S32" s="1940"/>
      <c r="T32" s="1940"/>
      <c r="U32" s="1941"/>
      <c r="V32" s="1942" t="s">
        <v>58</v>
      </c>
      <c r="W32" s="1943"/>
      <c r="X32" s="1937" t="s">
        <v>59</v>
      </c>
      <c r="Y32" s="1934"/>
      <c r="Z32" s="1929" t="s">
        <v>60</v>
      </c>
      <c r="AA32" s="1930"/>
      <c r="AB32" s="1930"/>
      <c r="AC32" s="1930"/>
      <c r="AD32" s="1930"/>
      <c r="AE32" s="1930"/>
      <c r="AF32" s="1930"/>
      <c r="AG32" s="1930"/>
      <c r="AH32" s="1930"/>
      <c r="AI32" s="1931"/>
      <c r="AJ32" s="1932" t="s">
        <v>61</v>
      </c>
      <c r="AK32" s="1933"/>
      <c r="AL32" s="1934"/>
      <c r="AM32" s="1935" t="s">
        <v>62</v>
      </c>
      <c r="AN32" s="1934" t="s">
        <v>63</v>
      </c>
      <c r="AO32" s="1935" t="s">
        <v>9</v>
      </c>
      <c r="AP32" s="1934" t="s">
        <v>10</v>
      </c>
      <c r="AQ32" s="1934" t="s">
        <v>64</v>
      </c>
      <c r="AR32" s="1253" t="s">
        <v>7</v>
      </c>
      <c r="AS32" s="1253" t="s">
        <v>8</v>
      </c>
    </row>
    <row r="33" spans="1:95" s="5" customFormat="1" ht="15" customHeight="1" x14ac:dyDescent="0.25">
      <c r="A33" s="1220"/>
      <c r="B33" s="1222"/>
      <c r="C33" s="1922" t="s">
        <v>5</v>
      </c>
      <c r="D33" s="1923"/>
      <c r="E33" s="1923"/>
      <c r="F33" s="1923"/>
      <c r="G33" s="1923"/>
      <c r="H33" s="1923"/>
      <c r="I33" s="1923"/>
      <c r="J33" s="1923"/>
      <c r="K33" s="1923"/>
      <c r="L33" s="1923"/>
      <c r="M33" s="1923"/>
      <c r="N33" s="1923"/>
      <c r="O33" s="1923"/>
      <c r="P33" s="1923"/>
      <c r="Q33" s="1923"/>
      <c r="R33" s="1923"/>
      <c r="S33" s="1924"/>
      <c r="T33" s="1925" t="s">
        <v>48</v>
      </c>
      <c r="U33" s="1436"/>
      <c r="V33" s="1229"/>
      <c r="W33" s="1230"/>
      <c r="X33" s="1139"/>
      <c r="Y33" s="1135"/>
      <c r="Z33" s="1926" t="s">
        <v>65</v>
      </c>
      <c r="AA33" s="1927"/>
      <c r="AB33" s="1927"/>
      <c r="AC33" s="1927"/>
      <c r="AD33" s="1928"/>
      <c r="AE33" s="1926" t="s">
        <v>66</v>
      </c>
      <c r="AF33" s="1927"/>
      <c r="AG33" s="1927"/>
      <c r="AH33" s="1927"/>
      <c r="AI33" s="1928"/>
      <c r="AJ33" s="1214"/>
      <c r="AK33" s="1215"/>
      <c r="AL33" s="1134"/>
      <c r="AM33" s="1217"/>
      <c r="AN33" s="1134"/>
      <c r="AO33" s="1217"/>
      <c r="AP33" s="1134"/>
      <c r="AQ33" s="1134"/>
      <c r="AR33" s="1253"/>
      <c r="AS33" s="1253"/>
    </row>
    <row r="34" spans="1:95" s="5" customFormat="1" ht="31.5" x14ac:dyDescent="0.25">
      <c r="A34" s="1139"/>
      <c r="B34" s="1223"/>
      <c r="C34" s="532" t="s">
        <v>12</v>
      </c>
      <c r="D34" s="548" t="s">
        <v>13</v>
      </c>
      <c r="E34" s="997" t="s">
        <v>14</v>
      </c>
      <c r="F34" s="548" t="s">
        <v>15</v>
      </c>
      <c r="G34" s="549" t="s">
        <v>16</v>
      </c>
      <c r="H34" s="549" t="s">
        <v>17</v>
      </c>
      <c r="I34" s="549" t="s">
        <v>18</v>
      </c>
      <c r="J34" s="549" t="s">
        <v>19</v>
      </c>
      <c r="K34" s="549" t="s">
        <v>20</v>
      </c>
      <c r="L34" s="549" t="s">
        <v>21</v>
      </c>
      <c r="M34" s="549" t="s">
        <v>22</v>
      </c>
      <c r="N34" s="549" t="s">
        <v>23</v>
      </c>
      <c r="O34" s="549" t="s">
        <v>24</v>
      </c>
      <c r="P34" s="549" t="s">
        <v>25</v>
      </c>
      <c r="Q34" s="549" t="s">
        <v>26</v>
      </c>
      <c r="R34" s="549" t="s">
        <v>27</v>
      </c>
      <c r="S34" s="550" t="s">
        <v>28</v>
      </c>
      <c r="T34" s="569" t="s">
        <v>29</v>
      </c>
      <c r="U34" s="1006" t="s">
        <v>30</v>
      </c>
      <c r="V34" s="532" t="s">
        <v>67</v>
      </c>
      <c r="W34" s="996" t="s">
        <v>68</v>
      </c>
      <c r="X34" s="532" t="s">
        <v>69</v>
      </c>
      <c r="Y34" s="534" t="s">
        <v>70</v>
      </c>
      <c r="Z34" s="995" t="s">
        <v>4</v>
      </c>
      <c r="AA34" s="571" t="s">
        <v>71</v>
      </c>
      <c r="AB34" s="548" t="s">
        <v>72</v>
      </c>
      <c r="AC34" s="548" t="s">
        <v>73</v>
      </c>
      <c r="AD34" s="996" t="s">
        <v>74</v>
      </c>
      <c r="AE34" s="91" t="s">
        <v>75</v>
      </c>
      <c r="AF34" s="571" t="s">
        <v>71</v>
      </c>
      <c r="AG34" s="548" t="s">
        <v>72</v>
      </c>
      <c r="AH34" s="548" t="s">
        <v>73</v>
      </c>
      <c r="AI34" s="996" t="s">
        <v>74</v>
      </c>
      <c r="AJ34" s="676" t="s">
        <v>76</v>
      </c>
      <c r="AK34" s="542" t="s">
        <v>77</v>
      </c>
      <c r="AL34" s="542" t="s">
        <v>78</v>
      </c>
      <c r="AM34" s="1125"/>
      <c r="AN34" s="1135"/>
      <c r="AO34" s="1125"/>
      <c r="AP34" s="1135"/>
      <c r="AQ34" s="1135"/>
      <c r="AR34" s="1253"/>
      <c r="AS34" s="1253"/>
    </row>
    <row r="35" spans="1:95" s="5" customFormat="1" ht="15" customHeight="1" x14ac:dyDescent="0.25">
      <c r="A35" s="94" t="s">
        <v>79</v>
      </c>
      <c r="B35" s="14">
        <f>SUM(C35:S35)</f>
        <v>0</v>
      </c>
      <c r="C35" s="674"/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674"/>
      <c r="U35" s="18"/>
      <c r="V35" s="674"/>
      <c r="W35" s="18"/>
      <c r="X35" s="674"/>
      <c r="Y35" s="18"/>
      <c r="Z35" s="97">
        <f t="shared" ref="Z35:Z65" si="10">SUM(AA35+AB35+AC35+AD35)</f>
        <v>0</v>
      </c>
      <c r="AA35" s="674"/>
      <c r="AB35" s="17"/>
      <c r="AC35" s="17"/>
      <c r="AD35" s="18"/>
      <c r="AE35" s="97">
        <f t="shared" ref="AE35:AE65" si="11">SUM(AF35+AG35+AH35+AI35)</f>
        <v>0</v>
      </c>
      <c r="AF35" s="674"/>
      <c r="AG35" s="17"/>
      <c r="AH35" s="17"/>
      <c r="AI35" s="98"/>
      <c r="AJ35" s="28"/>
      <c r="AK35" s="28"/>
      <c r="AL35" s="28"/>
      <c r="AM35" s="28"/>
      <c r="AN35" s="28"/>
      <c r="AO35" s="28"/>
      <c r="AP35" s="28"/>
      <c r="AQ35" s="28"/>
      <c r="AR35" s="20"/>
      <c r="AS35" s="20"/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5" customHeight="1" x14ac:dyDescent="0.25">
      <c r="A36" s="97" t="s">
        <v>80</v>
      </c>
      <c r="B36" s="14">
        <f>SUM(C36:S36)</f>
        <v>7</v>
      </c>
      <c r="C36" s="15"/>
      <c r="D36" s="16"/>
      <c r="E36" s="16"/>
      <c r="F36" s="16"/>
      <c r="G36" s="16"/>
      <c r="H36" s="16"/>
      <c r="I36" s="16"/>
      <c r="J36" s="16"/>
      <c r="K36" s="16"/>
      <c r="L36" s="16">
        <v>1</v>
      </c>
      <c r="M36" s="16"/>
      <c r="N36" s="16"/>
      <c r="O36" s="16">
        <v>2</v>
      </c>
      <c r="P36" s="16">
        <v>1</v>
      </c>
      <c r="Q36" s="16"/>
      <c r="R36" s="16">
        <v>2</v>
      </c>
      <c r="S36" s="25">
        <v>1</v>
      </c>
      <c r="T36" s="99">
        <v>3</v>
      </c>
      <c r="U36" s="100">
        <v>4</v>
      </c>
      <c r="V36" s="99"/>
      <c r="W36" s="100"/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>
        <v>0</v>
      </c>
      <c r="AK36" s="28">
        <v>0</v>
      </c>
      <c r="AL36" s="28">
        <v>0</v>
      </c>
      <c r="AM36" s="28">
        <v>7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5" customHeight="1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5" customHeight="1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5" customHeight="1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5" customHeight="1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5" customHeight="1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5" customHeight="1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5" customHeight="1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5" customHeight="1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5" customHeight="1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5" customHeight="1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5" customHeight="1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5" customHeight="1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5" customHeight="1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5" customHeight="1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5" customHeight="1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5" customHeight="1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5" customHeight="1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5" customHeight="1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5" customHeight="1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5" customHeight="1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5" customHeight="1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5" customHeight="1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5" customHeight="1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5" customHeight="1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5" customHeight="1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5" customHeight="1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5" customHeight="1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5" customHeight="1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5" customHeight="1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5" customHeight="1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5" customHeight="1" x14ac:dyDescent="0.15">
      <c r="A67" s="105" t="s">
        <v>111</v>
      </c>
      <c r="B67" s="14">
        <f t="shared" si="25"/>
        <v>0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25"/>
      <c r="T67" s="99"/>
      <c r="U67" s="100"/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5" customHeight="1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5" customHeight="1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5" customHeight="1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5" customHeight="1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5" customHeight="1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5" customHeight="1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5" customHeight="1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5" customHeight="1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5" customHeight="1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5" customHeight="1" x14ac:dyDescent="0.25">
      <c r="A77" s="94" t="s">
        <v>121</v>
      </c>
      <c r="B77" s="14">
        <f t="shared" si="25"/>
        <v>0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5"/>
      <c r="T77" s="15"/>
      <c r="U77" s="25"/>
      <c r="V77" s="15"/>
      <c r="W77" s="25"/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5" customHeight="1" x14ac:dyDescent="0.15">
      <c r="A78" s="113" t="s">
        <v>122</v>
      </c>
      <c r="B78" s="14">
        <f t="shared" si="25"/>
        <v>0</v>
      </c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25"/>
      <c r="T78" s="15"/>
      <c r="U78" s="25"/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5" customHeight="1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5" customHeight="1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5" customHeight="1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5" customHeight="1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5" customHeight="1" x14ac:dyDescent="0.15">
      <c r="A83" s="105" t="s">
        <v>127</v>
      </c>
      <c r="B83" s="14">
        <f t="shared" si="25"/>
        <v>0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5"/>
      <c r="T83" s="15"/>
      <c r="U83" s="25"/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5" customHeight="1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5" customHeight="1" x14ac:dyDescent="0.15">
      <c r="A85" s="105" t="s">
        <v>129</v>
      </c>
      <c r="B85" s="14">
        <f t="shared" si="25"/>
        <v>18</v>
      </c>
      <c r="C85" s="15"/>
      <c r="D85" s="16"/>
      <c r="E85" s="16"/>
      <c r="F85" s="16"/>
      <c r="G85" s="16"/>
      <c r="H85" s="16"/>
      <c r="I85" s="16"/>
      <c r="J85" s="16"/>
      <c r="K85" s="16"/>
      <c r="L85" s="16">
        <v>1</v>
      </c>
      <c r="M85" s="16">
        <v>1</v>
      </c>
      <c r="N85" s="16">
        <v>2</v>
      </c>
      <c r="O85" s="16">
        <v>1</v>
      </c>
      <c r="P85" s="16">
        <v>5</v>
      </c>
      <c r="Q85" s="16">
        <v>2</v>
      </c>
      <c r="R85" s="16"/>
      <c r="S85" s="25">
        <v>6</v>
      </c>
      <c r="T85" s="15">
        <v>13</v>
      </c>
      <c r="U85" s="25">
        <v>5</v>
      </c>
      <c r="V85" s="15"/>
      <c r="W85" s="25"/>
      <c r="X85" s="15"/>
      <c r="Y85" s="25"/>
      <c r="Z85" s="97">
        <f t="shared" si="26"/>
        <v>0</v>
      </c>
      <c r="AA85" s="15"/>
      <c r="AB85" s="16"/>
      <c r="AC85" s="16"/>
      <c r="AD85" s="25"/>
      <c r="AE85" s="97">
        <f t="shared" si="27"/>
        <v>0</v>
      </c>
      <c r="AF85" s="15"/>
      <c r="AG85" s="16"/>
      <c r="AH85" s="16"/>
      <c r="AI85" s="112"/>
      <c r="AJ85" s="28"/>
      <c r="AK85" s="28"/>
      <c r="AL85" s="28">
        <v>18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5" customHeight="1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5" customHeight="1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5" customHeight="1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5" customHeight="1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5" customHeight="1" x14ac:dyDescent="0.25">
      <c r="A90" s="1007" t="s">
        <v>4</v>
      </c>
      <c r="B90" s="572">
        <f t="shared" si="25"/>
        <v>25</v>
      </c>
      <c r="C90" s="573">
        <f t="shared" ref="C90:AS90" si="29">SUM(C35:C89)</f>
        <v>0</v>
      </c>
      <c r="D90" s="574">
        <f t="shared" si="29"/>
        <v>0</v>
      </c>
      <c r="E90" s="574">
        <f t="shared" si="29"/>
        <v>0</v>
      </c>
      <c r="F90" s="574">
        <f t="shared" si="29"/>
        <v>0</v>
      </c>
      <c r="G90" s="574">
        <f t="shared" si="29"/>
        <v>0</v>
      </c>
      <c r="H90" s="1008">
        <f t="shared" si="29"/>
        <v>0</v>
      </c>
      <c r="I90" s="574">
        <f t="shared" si="29"/>
        <v>0</v>
      </c>
      <c r="J90" s="574">
        <f t="shared" si="29"/>
        <v>0</v>
      </c>
      <c r="K90" s="574">
        <f t="shared" si="29"/>
        <v>0</v>
      </c>
      <c r="L90" s="574">
        <f t="shared" si="29"/>
        <v>2</v>
      </c>
      <c r="M90" s="574">
        <f t="shared" si="29"/>
        <v>1</v>
      </c>
      <c r="N90" s="574">
        <f t="shared" si="29"/>
        <v>2</v>
      </c>
      <c r="O90" s="574">
        <f t="shared" si="29"/>
        <v>3</v>
      </c>
      <c r="P90" s="574">
        <f t="shared" si="29"/>
        <v>6</v>
      </c>
      <c r="Q90" s="574">
        <f t="shared" si="29"/>
        <v>2</v>
      </c>
      <c r="R90" s="574">
        <f t="shared" si="29"/>
        <v>2</v>
      </c>
      <c r="S90" s="1009">
        <f t="shared" si="29"/>
        <v>7</v>
      </c>
      <c r="T90" s="573">
        <f t="shared" si="29"/>
        <v>16</v>
      </c>
      <c r="U90" s="1009">
        <f t="shared" si="29"/>
        <v>9</v>
      </c>
      <c r="V90" s="573">
        <f t="shared" si="29"/>
        <v>0</v>
      </c>
      <c r="W90" s="1009">
        <f t="shared" si="29"/>
        <v>0</v>
      </c>
      <c r="X90" s="573">
        <f t="shared" si="29"/>
        <v>0</v>
      </c>
      <c r="Y90" s="1009">
        <f t="shared" si="29"/>
        <v>0</v>
      </c>
      <c r="Z90" s="572">
        <f t="shared" si="29"/>
        <v>0</v>
      </c>
      <c r="AA90" s="573">
        <f t="shared" si="29"/>
        <v>0</v>
      </c>
      <c r="AB90" s="574">
        <f t="shared" si="29"/>
        <v>0</v>
      </c>
      <c r="AC90" s="574">
        <f t="shared" si="29"/>
        <v>0</v>
      </c>
      <c r="AD90" s="1008">
        <f t="shared" si="29"/>
        <v>0</v>
      </c>
      <c r="AE90" s="572">
        <f t="shared" si="29"/>
        <v>0</v>
      </c>
      <c r="AF90" s="573">
        <f t="shared" si="29"/>
        <v>0</v>
      </c>
      <c r="AG90" s="574">
        <f t="shared" si="29"/>
        <v>0</v>
      </c>
      <c r="AH90" s="574">
        <f t="shared" si="29"/>
        <v>0</v>
      </c>
      <c r="AI90" s="1010">
        <f t="shared" si="29"/>
        <v>0</v>
      </c>
      <c r="AJ90" s="1009">
        <f t="shared" si="29"/>
        <v>0</v>
      </c>
      <c r="AK90" s="1009">
        <f t="shared" si="29"/>
        <v>0</v>
      </c>
      <c r="AL90" s="1009">
        <f t="shared" si="29"/>
        <v>18</v>
      </c>
      <c r="AM90" s="1009">
        <f t="shared" si="29"/>
        <v>7</v>
      </c>
      <c r="AN90" s="1009">
        <f t="shared" si="29"/>
        <v>0</v>
      </c>
      <c r="AO90" s="1009">
        <f t="shared" si="29"/>
        <v>0</v>
      </c>
      <c r="AP90" s="1009">
        <f t="shared" si="29"/>
        <v>0</v>
      </c>
      <c r="AQ90" s="1009">
        <f t="shared" si="29"/>
        <v>0</v>
      </c>
      <c r="AR90" s="1009">
        <f t="shared" si="29"/>
        <v>0</v>
      </c>
      <c r="AS90" s="1009">
        <f t="shared" si="29"/>
        <v>0</v>
      </c>
    </row>
    <row r="91" spans="1:95" s="4" customFormat="1" ht="17.100000000000001" customHeight="1" x14ac:dyDescent="0.25">
      <c r="A91" s="1918" t="s">
        <v>134</v>
      </c>
      <c r="B91" s="1918"/>
      <c r="C91" s="1918"/>
      <c r="D91" s="1918"/>
      <c r="E91" s="1918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5" customHeight="1" x14ac:dyDescent="0.25">
      <c r="A92" s="1898" t="s">
        <v>3</v>
      </c>
      <c r="B92" s="1899"/>
      <c r="C92" s="1898" t="s">
        <v>36</v>
      </c>
      <c r="D92" s="1919"/>
      <c r="E92" s="1899"/>
      <c r="F92" s="1868" t="s">
        <v>135</v>
      </c>
      <c r="G92" s="1869"/>
      <c r="H92" s="1869"/>
      <c r="I92" s="1869"/>
      <c r="J92" s="1869"/>
      <c r="K92" s="1869"/>
      <c r="L92" s="1869"/>
      <c r="M92" s="1869"/>
      <c r="N92" s="1869"/>
      <c r="O92" s="1869"/>
      <c r="P92" s="1869"/>
      <c r="Q92" s="1869"/>
      <c r="R92" s="1869"/>
      <c r="S92" s="1869"/>
      <c r="T92" s="1869"/>
      <c r="U92" s="1869"/>
      <c r="V92" s="1869"/>
      <c r="W92" s="1869"/>
      <c r="X92" s="1869"/>
      <c r="Y92" s="1869"/>
      <c r="Z92" s="1869"/>
      <c r="AA92" s="1869"/>
      <c r="AB92" s="1869"/>
      <c r="AC92" s="1869"/>
      <c r="AD92" s="1869"/>
      <c r="AE92" s="1869"/>
      <c r="AF92" s="1869"/>
      <c r="AG92" s="1869"/>
      <c r="AH92" s="1869"/>
      <c r="AI92" s="1869"/>
      <c r="AJ92" s="1869"/>
      <c r="AK92" s="1869"/>
      <c r="AL92" s="1869"/>
      <c r="AM92" s="1912"/>
      <c r="AN92" s="1920" t="s">
        <v>136</v>
      </c>
      <c r="AO92" s="1921"/>
      <c r="AP92" s="1911" t="s">
        <v>137</v>
      </c>
      <c r="AQ92" s="1917" t="s">
        <v>138</v>
      </c>
      <c r="AR92" s="1913" t="s">
        <v>9</v>
      </c>
      <c r="AS92" s="1913" t="s">
        <v>10</v>
      </c>
      <c r="AT92" s="1913" t="s">
        <v>139</v>
      </c>
      <c r="AU92" s="1906" t="s">
        <v>140</v>
      </c>
    </row>
    <row r="93" spans="1:95" s="5" customFormat="1" ht="15" customHeight="1" x14ac:dyDescent="0.25">
      <c r="A93" s="1192"/>
      <c r="B93" s="1193"/>
      <c r="C93" s="1122"/>
      <c r="D93" s="1195"/>
      <c r="E93" s="1123"/>
      <c r="F93" s="1873" t="s">
        <v>12</v>
      </c>
      <c r="G93" s="1874"/>
      <c r="H93" s="1873" t="s">
        <v>13</v>
      </c>
      <c r="I93" s="1874"/>
      <c r="J93" s="1873" t="s">
        <v>141</v>
      </c>
      <c r="K93" s="1874"/>
      <c r="L93" s="1873" t="s">
        <v>15</v>
      </c>
      <c r="M93" s="1874"/>
      <c r="N93" s="1873" t="s">
        <v>16</v>
      </c>
      <c r="O93" s="1874"/>
      <c r="P93" s="1868" t="s">
        <v>17</v>
      </c>
      <c r="Q93" s="1870"/>
      <c r="R93" s="1868" t="s">
        <v>18</v>
      </c>
      <c r="S93" s="1870"/>
      <c r="T93" s="1868" t="s">
        <v>19</v>
      </c>
      <c r="U93" s="1870"/>
      <c r="V93" s="1868" t="s">
        <v>20</v>
      </c>
      <c r="W93" s="1870"/>
      <c r="X93" s="1868" t="s">
        <v>21</v>
      </c>
      <c r="Y93" s="1870"/>
      <c r="Z93" s="1868" t="s">
        <v>22</v>
      </c>
      <c r="AA93" s="1870"/>
      <c r="AB93" s="1868" t="s">
        <v>23</v>
      </c>
      <c r="AC93" s="1870"/>
      <c r="AD93" s="1868" t="s">
        <v>24</v>
      </c>
      <c r="AE93" s="1870"/>
      <c r="AF93" s="1868" t="s">
        <v>25</v>
      </c>
      <c r="AG93" s="1870"/>
      <c r="AH93" s="1868" t="s">
        <v>26</v>
      </c>
      <c r="AI93" s="1870"/>
      <c r="AJ93" s="1868" t="s">
        <v>27</v>
      </c>
      <c r="AK93" s="1870"/>
      <c r="AL93" s="1868" t="s">
        <v>28</v>
      </c>
      <c r="AM93" s="1912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50.25" customHeight="1" x14ac:dyDescent="0.25">
      <c r="A94" s="1122"/>
      <c r="B94" s="1123"/>
      <c r="C94" s="571" t="s">
        <v>142</v>
      </c>
      <c r="D94" s="1017" t="s">
        <v>29</v>
      </c>
      <c r="E94" s="1016" t="s">
        <v>30</v>
      </c>
      <c r="F94" s="1018" t="s">
        <v>29</v>
      </c>
      <c r="G94" s="1013" t="s">
        <v>30</v>
      </c>
      <c r="H94" s="1018" t="s">
        <v>29</v>
      </c>
      <c r="I94" s="1013" t="s">
        <v>30</v>
      </c>
      <c r="J94" s="1018" t="s">
        <v>29</v>
      </c>
      <c r="K94" s="1013" t="s">
        <v>30</v>
      </c>
      <c r="L94" s="1018" t="s">
        <v>29</v>
      </c>
      <c r="M94" s="1013" t="s">
        <v>30</v>
      </c>
      <c r="N94" s="1018" t="s">
        <v>29</v>
      </c>
      <c r="O94" s="1013" t="s">
        <v>30</v>
      </c>
      <c r="P94" s="1018" t="s">
        <v>29</v>
      </c>
      <c r="Q94" s="1013" t="s">
        <v>30</v>
      </c>
      <c r="R94" s="1018" t="s">
        <v>29</v>
      </c>
      <c r="S94" s="1013" t="s">
        <v>30</v>
      </c>
      <c r="T94" s="1018" t="s">
        <v>29</v>
      </c>
      <c r="U94" s="1013" t="s">
        <v>30</v>
      </c>
      <c r="V94" s="1018" t="s">
        <v>29</v>
      </c>
      <c r="W94" s="1013" t="s">
        <v>30</v>
      </c>
      <c r="X94" s="1018" t="s">
        <v>29</v>
      </c>
      <c r="Y94" s="1013" t="s">
        <v>30</v>
      </c>
      <c r="Z94" s="1018" t="s">
        <v>29</v>
      </c>
      <c r="AA94" s="1013" t="s">
        <v>30</v>
      </c>
      <c r="AB94" s="1018" t="s">
        <v>29</v>
      </c>
      <c r="AC94" s="1013" t="s">
        <v>30</v>
      </c>
      <c r="AD94" s="1018" t="s">
        <v>29</v>
      </c>
      <c r="AE94" s="1013" t="s">
        <v>30</v>
      </c>
      <c r="AF94" s="1018" t="s">
        <v>29</v>
      </c>
      <c r="AG94" s="1013" t="s">
        <v>30</v>
      </c>
      <c r="AH94" s="1018" t="s">
        <v>29</v>
      </c>
      <c r="AI94" s="1013" t="s">
        <v>30</v>
      </c>
      <c r="AJ94" s="1018" t="s">
        <v>29</v>
      </c>
      <c r="AK94" s="1013" t="s">
        <v>30</v>
      </c>
      <c r="AL94" s="1018" t="s">
        <v>29</v>
      </c>
      <c r="AM94" s="1012" t="s">
        <v>30</v>
      </c>
      <c r="AN94" s="682" t="s">
        <v>143</v>
      </c>
      <c r="AO94" s="1019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5" customHeight="1" x14ac:dyDescent="0.25">
      <c r="A95" s="1020" t="s">
        <v>32</v>
      </c>
      <c r="B95" s="1021"/>
      <c r="C95" s="578">
        <f>SUM(D95+E95)</f>
        <v>156</v>
      </c>
      <c r="D95" s="1022">
        <f>SUM(F95+H95+J95+L95+N95+P95+R95+T95+V95+X95+Z95+AB95+AD95+AF95+AH95+AJ95+AL95)</f>
        <v>73</v>
      </c>
      <c r="E95" s="1023">
        <f>SUM(G95+I95+K95+M95+O95+Q95+S95+U95+W95+Y95+AA95+AC95+AE95+AG95+AI95+AK95+AM95)</f>
        <v>83</v>
      </c>
      <c r="F95" s="1024">
        <v>1</v>
      </c>
      <c r="G95" s="1025"/>
      <c r="H95" s="1024"/>
      <c r="I95" s="1025"/>
      <c r="J95" s="1024">
        <v>2</v>
      </c>
      <c r="K95" s="1025">
        <v>2</v>
      </c>
      <c r="L95" s="1024">
        <v>2</v>
      </c>
      <c r="M95" s="1025">
        <v>2</v>
      </c>
      <c r="N95" s="1024">
        <v>1</v>
      </c>
      <c r="O95" s="1025">
        <v>1</v>
      </c>
      <c r="P95" s="1024">
        <v>1</v>
      </c>
      <c r="Q95" s="1025">
        <v>1</v>
      </c>
      <c r="R95" s="1024">
        <v>2</v>
      </c>
      <c r="S95" s="1025">
        <v>4</v>
      </c>
      <c r="T95" s="1024"/>
      <c r="U95" s="1025">
        <v>5</v>
      </c>
      <c r="V95" s="1024">
        <v>1</v>
      </c>
      <c r="W95" s="1025">
        <v>4</v>
      </c>
      <c r="X95" s="1024">
        <v>1</v>
      </c>
      <c r="Y95" s="1025">
        <v>2</v>
      </c>
      <c r="Z95" s="1024">
        <v>4</v>
      </c>
      <c r="AA95" s="1025">
        <v>8</v>
      </c>
      <c r="AB95" s="1024">
        <v>5</v>
      </c>
      <c r="AC95" s="1025">
        <v>9</v>
      </c>
      <c r="AD95" s="1024">
        <v>5</v>
      </c>
      <c r="AE95" s="1025">
        <v>14</v>
      </c>
      <c r="AF95" s="1024">
        <v>13</v>
      </c>
      <c r="AG95" s="1025">
        <v>6</v>
      </c>
      <c r="AH95" s="1024">
        <v>14</v>
      </c>
      <c r="AI95" s="1025">
        <v>5</v>
      </c>
      <c r="AJ95" s="1024">
        <v>12</v>
      </c>
      <c r="AK95" s="1025">
        <v>13</v>
      </c>
      <c r="AL95" s="1024">
        <v>9</v>
      </c>
      <c r="AM95" s="1026">
        <v>7</v>
      </c>
      <c r="AN95" s="688">
        <v>0</v>
      </c>
      <c r="AO95" s="579">
        <v>141</v>
      </c>
      <c r="AP95" s="688">
        <v>156</v>
      </c>
      <c r="AQ95" s="1027">
        <v>84</v>
      </c>
      <c r="AR95" s="580">
        <v>0</v>
      </c>
      <c r="AS95" s="580">
        <v>0</v>
      </c>
      <c r="AT95" s="580">
        <v>15</v>
      </c>
      <c r="AU95" s="1028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5" customHeight="1" x14ac:dyDescent="0.25">
      <c r="A96" s="1029" t="s">
        <v>33</v>
      </c>
      <c r="B96" s="691" t="s">
        <v>145</v>
      </c>
      <c r="C96" s="139">
        <f>SUM(D96:E96)</f>
        <v>0</v>
      </c>
      <c r="D96" s="692"/>
      <c r="E96" s="1023">
        <f>SUM(K96+M96+O96+Q96+S96+U96+W96+Y96+AA96+AC96+AE96+AG96+AI96+AK96+AM96)</f>
        <v>0</v>
      </c>
      <c r="F96" s="693"/>
      <c r="G96" s="581"/>
      <c r="H96" s="693"/>
      <c r="I96" s="581"/>
      <c r="J96" s="693"/>
      <c r="K96" s="553"/>
      <c r="L96" s="693"/>
      <c r="M96" s="553"/>
      <c r="N96" s="693"/>
      <c r="O96" s="553"/>
      <c r="P96" s="693"/>
      <c r="Q96" s="553"/>
      <c r="R96" s="693"/>
      <c r="S96" s="553"/>
      <c r="T96" s="693"/>
      <c r="U96" s="553"/>
      <c r="V96" s="693"/>
      <c r="W96" s="553"/>
      <c r="X96" s="693"/>
      <c r="Y96" s="553"/>
      <c r="Z96" s="693"/>
      <c r="AA96" s="553"/>
      <c r="AB96" s="693"/>
      <c r="AC96" s="18"/>
      <c r="AD96" s="693"/>
      <c r="AE96" s="553"/>
      <c r="AF96" s="693"/>
      <c r="AG96" s="553"/>
      <c r="AH96" s="693"/>
      <c r="AI96" s="553"/>
      <c r="AJ96" s="693"/>
      <c r="AK96" s="553"/>
      <c r="AL96" s="693"/>
      <c r="AM96" s="98"/>
      <c r="AN96" s="142"/>
      <c r="AO96" s="102"/>
      <c r="AP96" s="142"/>
      <c r="AQ96" s="143"/>
      <c r="AR96" s="101"/>
      <c r="AS96" s="101"/>
      <c r="AT96" s="101"/>
      <c r="AU96" s="20"/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5" customHeight="1" x14ac:dyDescent="0.25">
      <c r="A97" s="144"/>
      <c r="B97" s="111" t="s">
        <v>146</v>
      </c>
      <c r="C97" s="145">
        <f t="shared" ref="C97:C103" si="42">SUM(D97+E97)</f>
        <v>2</v>
      </c>
      <c r="D97" s="146">
        <f>SUM(F97+H97+J97+L97+N97+P97+R97+T97+V97+X97+Z97+AB97+AD97+AF97+AH97+AJ97+AL97)</f>
        <v>0</v>
      </c>
      <c r="E97" s="147">
        <f>SUM(G97+I97+K97+M97+O97+Q97+S97+U97+W97+Y97+AA97+AC97+AE97+AG97+AI97+AK97+AM97)</f>
        <v>2</v>
      </c>
      <c r="F97" s="15"/>
      <c r="G97" s="28"/>
      <c r="H97" s="15"/>
      <c r="I97" s="28"/>
      <c r="J97" s="15"/>
      <c r="K97" s="28"/>
      <c r="L97" s="15"/>
      <c r="M97" s="28"/>
      <c r="N97" s="15"/>
      <c r="O97" s="28"/>
      <c r="P97" s="15"/>
      <c r="Q97" s="25">
        <v>2</v>
      </c>
      <c r="R97" s="15"/>
      <c r="S97" s="25"/>
      <c r="T97" s="15"/>
      <c r="U97" s="25"/>
      <c r="V97" s="15"/>
      <c r="W97" s="25"/>
      <c r="X97" s="15"/>
      <c r="Y97" s="25"/>
      <c r="Z97" s="15"/>
      <c r="AA97" s="25"/>
      <c r="AB97" s="15"/>
      <c r="AC97" s="25"/>
      <c r="AD97" s="15"/>
      <c r="AE97" s="25"/>
      <c r="AF97" s="15"/>
      <c r="AG97" s="25"/>
      <c r="AH97" s="15"/>
      <c r="AI97" s="25"/>
      <c r="AJ97" s="15"/>
      <c r="AK97" s="25"/>
      <c r="AL97" s="148"/>
      <c r="AM97" s="112"/>
      <c r="AN97" s="149">
        <v>0</v>
      </c>
      <c r="AO97" s="112">
        <v>2</v>
      </c>
      <c r="AP97" s="149">
        <v>2</v>
      </c>
      <c r="AQ97" s="24">
        <v>0</v>
      </c>
      <c r="AR97" s="16">
        <v>0</v>
      </c>
      <c r="AS97" s="16">
        <v>0</v>
      </c>
      <c r="AT97" s="16">
        <v>0</v>
      </c>
      <c r="AU97" s="28">
        <v>0</v>
      </c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5" customHeight="1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5" customHeight="1" x14ac:dyDescent="0.25">
      <c r="A99" s="94" t="s">
        <v>34</v>
      </c>
      <c r="B99" s="162"/>
      <c r="C99" s="163">
        <f t="shared" si="42"/>
        <v>0</v>
      </c>
      <c r="D99" s="164">
        <f t="shared" ref="D99:E103" si="43">SUM(F99+H99+J99+L99+N99+P99+R99+T99+V99+X99+Z99+AB99+AD99+AF99+AH99+AJ99+AL99)</f>
        <v>0</v>
      </c>
      <c r="E99" s="165">
        <f t="shared" si="43"/>
        <v>0</v>
      </c>
      <c r="F99" s="99"/>
      <c r="G99" s="20"/>
      <c r="H99" s="99"/>
      <c r="I99" s="20"/>
      <c r="J99" s="99"/>
      <c r="K99" s="100"/>
      <c r="L99" s="99"/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/>
      <c r="AP99" s="142"/>
      <c r="AQ99" s="143"/>
      <c r="AR99" s="101"/>
      <c r="AS99" s="101"/>
      <c r="AT99" s="101"/>
      <c r="AU99" s="20"/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5" customHeight="1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5" customHeight="1" x14ac:dyDescent="0.25">
      <c r="A101" s="169" t="s">
        <v>149</v>
      </c>
      <c r="B101" s="170"/>
      <c r="C101" s="171">
        <f t="shared" si="42"/>
        <v>1</v>
      </c>
      <c r="D101" s="172">
        <f t="shared" si="43"/>
        <v>1</v>
      </c>
      <c r="E101" s="147">
        <f t="shared" si="43"/>
        <v>0</v>
      </c>
      <c r="F101" s="15">
        <v>1</v>
      </c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>
        <v>0</v>
      </c>
      <c r="AO101" s="112">
        <v>1</v>
      </c>
      <c r="AP101" s="149">
        <v>1</v>
      </c>
      <c r="AQ101" s="24">
        <v>0</v>
      </c>
      <c r="AR101" s="16">
        <v>0</v>
      </c>
      <c r="AS101" s="16">
        <v>0</v>
      </c>
      <c r="AT101" s="16">
        <v>0</v>
      </c>
      <c r="AU101" s="28">
        <v>0</v>
      </c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5" customHeight="1" x14ac:dyDescent="0.25">
      <c r="A102" s="97" t="s">
        <v>150</v>
      </c>
      <c r="B102" s="167"/>
      <c r="C102" s="168">
        <f t="shared" si="42"/>
        <v>1</v>
      </c>
      <c r="D102" s="146">
        <f t="shared" si="43"/>
        <v>1</v>
      </c>
      <c r="E102" s="147">
        <f t="shared" si="43"/>
        <v>0</v>
      </c>
      <c r="F102" s="15"/>
      <c r="G102" s="28"/>
      <c r="H102" s="15">
        <v>1</v>
      </c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>
        <v>0</v>
      </c>
      <c r="AO102" s="112">
        <v>0</v>
      </c>
      <c r="AP102" s="149">
        <v>1</v>
      </c>
      <c r="AQ102" s="24">
        <v>0</v>
      </c>
      <c r="AR102" s="16">
        <v>0</v>
      </c>
      <c r="AS102" s="16">
        <v>0</v>
      </c>
      <c r="AT102" s="16">
        <v>1</v>
      </c>
      <c r="AU102" s="28">
        <v>0</v>
      </c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5" customHeight="1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ht="15" customHeight="1" x14ac:dyDescent="0.25">
      <c r="A104" s="1873" t="s">
        <v>4</v>
      </c>
      <c r="B104" s="1874"/>
      <c r="C104" s="179">
        <f t="shared" ref="C104:AU104" si="44">SUM(C95:C103)</f>
        <v>160</v>
      </c>
      <c r="D104" s="180">
        <f t="shared" si="44"/>
        <v>75</v>
      </c>
      <c r="E104" s="154">
        <f t="shared" si="44"/>
        <v>85</v>
      </c>
      <c r="F104" s="181">
        <f t="shared" si="44"/>
        <v>2</v>
      </c>
      <c r="G104" s="182">
        <f t="shared" si="44"/>
        <v>0</v>
      </c>
      <c r="H104" s="181">
        <f t="shared" si="44"/>
        <v>1</v>
      </c>
      <c r="I104" s="182">
        <f t="shared" si="44"/>
        <v>0</v>
      </c>
      <c r="J104" s="582">
        <f t="shared" si="44"/>
        <v>2</v>
      </c>
      <c r="K104" s="583">
        <f t="shared" si="44"/>
        <v>2</v>
      </c>
      <c r="L104" s="582">
        <f t="shared" si="44"/>
        <v>2</v>
      </c>
      <c r="M104" s="583">
        <f t="shared" si="44"/>
        <v>2</v>
      </c>
      <c r="N104" s="582">
        <f t="shared" si="44"/>
        <v>1</v>
      </c>
      <c r="O104" s="583">
        <f t="shared" si="44"/>
        <v>1</v>
      </c>
      <c r="P104" s="582">
        <f t="shared" si="44"/>
        <v>1</v>
      </c>
      <c r="Q104" s="583">
        <f t="shared" si="44"/>
        <v>3</v>
      </c>
      <c r="R104" s="582">
        <f t="shared" si="44"/>
        <v>2</v>
      </c>
      <c r="S104" s="583">
        <f t="shared" si="44"/>
        <v>4</v>
      </c>
      <c r="T104" s="582">
        <f t="shared" si="44"/>
        <v>0</v>
      </c>
      <c r="U104" s="583">
        <f t="shared" si="44"/>
        <v>5</v>
      </c>
      <c r="V104" s="582">
        <f t="shared" si="44"/>
        <v>1</v>
      </c>
      <c r="W104" s="583">
        <f t="shared" si="44"/>
        <v>4</v>
      </c>
      <c r="X104" s="582">
        <f t="shared" si="44"/>
        <v>1</v>
      </c>
      <c r="Y104" s="583">
        <f t="shared" si="44"/>
        <v>2</v>
      </c>
      <c r="Z104" s="582">
        <f t="shared" si="44"/>
        <v>4</v>
      </c>
      <c r="AA104" s="583">
        <f t="shared" si="44"/>
        <v>8</v>
      </c>
      <c r="AB104" s="582">
        <f t="shared" si="44"/>
        <v>5</v>
      </c>
      <c r="AC104" s="583">
        <f t="shared" si="44"/>
        <v>9</v>
      </c>
      <c r="AD104" s="582">
        <f t="shared" si="44"/>
        <v>5</v>
      </c>
      <c r="AE104" s="583">
        <f t="shared" si="44"/>
        <v>14</v>
      </c>
      <c r="AF104" s="582">
        <f t="shared" si="44"/>
        <v>13</v>
      </c>
      <c r="AG104" s="583">
        <f t="shared" si="44"/>
        <v>6</v>
      </c>
      <c r="AH104" s="582">
        <f t="shared" si="44"/>
        <v>14</v>
      </c>
      <c r="AI104" s="583">
        <f t="shared" si="44"/>
        <v>5</v>
      </c>
      <c r="AJ104" s="582">
        <f t="shared" si="44"/>
        <v>12</v>
      </c>
      <c r="AK104" s="583">
        <f t="shared" si="44"/>
        <v>13</v>
      </c>
      <c r="AL104" s="1030">
        <f t="shared" si="44"/>
        <v>9</v>
      </c>
      <c r="AM104" s="584">
        <f t="shared" si="44"/>
        <v>7</v>
      </c>
      <c r="AN104" s="695">
        <f t="shared" si="44"/>
        <v>0</v>
      </c>
      <c r="AO104" s="188">
        <f t="shared" si="44"/>
        <v>144</v>
      </c>
      <c r="AP104" s="695">
        <f t="shared" si="44"/>
        <v>160</v>
      </c>
      <c r="AQ104" s="189">
        <f t="shared" si="44"/>
        <v>84</v>
      </c>
      <c r="AR104" s="190">
        <f t="shared" si="44"/>
        <v>0</v>
      </c>
      <c r="AS104" s="190">
        <f t="shared" si="44"/>
        <v>0</v>
      </c>
      <c r="AT104" s="190">
        <f t="shared" si="44"/>
        <v>16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7.100000000000001" customHeight="1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7.100000000000001" customHeight="1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5" customHeight="1" x14ac:dyDescent="0.25">
      <c r="A107" s="1900" t="s">
        <v>154</v>
      </c>
      <c r="B107" s="1873" t="s">
        <v>4</v>
      </c>
      <c r="C107" s="1904"/>
      <c r="D107" s="1874"/>
      <c r="E107" s="1873" t="s">
        <v>5</v>
      </c>
      <c r="F107" s="1904"/>
      <c r="G107" s="1904"/>
      <c r="H107" s="1904"/>
      <c r="I107" s="1904"/>
      <c r="J107" s="1904"/>
      <c r="K107" s="1904"/>
      <c r="L107" s="1904"/>
      <c r="M107" s="1904"/>
      <c r="N107" s="1904"/>
      <c r="O107" s="1904"/>
      <c r="P107" s="1909"/>
      <c r="Q107" s="1910" t="s">
        <v>155</v>
      </c>
      <c r="R107" s="1906" t="s">
        <v>156</v>
      </c>
      <c r="S107" s="1906" t="s">
        <v>157</v>
      </c>
      <c r="T107" s="1881" t="s">
        <v>7</v>
      </c>
      <c r="U107" s="1915" t="s">
        <v>8</v>
      </c>
      <c r="V107" s="1906" t="s">
        <v>9</v>
      </c>
      <c r="W107" s="1906" t="s">
        <v>10</v>
      </c>
    </row>
    <row r="108" spans="1:96" s="5" customFormat="1" ht="39" customHeight="1" x14ac:dyDescent="0.25">
      <c r="A108" s="1125"/>
      <c r="B108" s="532" t="s">
        <v>75</v>
      </c>
      <c r="C108" s="1031" t="s">
        <v>29</v>
      </c>
      <c r="D108" s="534" t="s">
        <v>30</v>
      </c>
      <c r="E108" s="532" t="s">
        <v>158</v>
      </c>
      <c r="F108" s="548" t="s">
        <v>159</v>
      </c>
      <c r="G108" s="548" t="s">
        <v>160</v>
      </c>
      <c r="H108" s="548" t="s">
        <v>161</v>
      </c>
      <c r="I108" s="548" t="s">
        <v>162</v>
      </c>
      <c r="J108" s="548" t="s">
        <v>163</v>
      </c>
      <c r="K108" s="548" t="s">
        <v>164</v>
      </c>
      <c r="L108" s="548" t="s">
        <v>165</v>
      </c>
      <c r="M108" s="548" t="s">
        <v>166</v>
      </c>
      <c r="N108" s="548" t="s">
        <v>167</v>
      </c>
      <c r="O108" s="548" t="s">
        <v>168</v>
      </c>
      <c r="P108" s="585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5" customHeight="1" x14ac:dyDescent="0.25">
      <c r="A109" s="97" t="s">
        <v>170</v>
      </c>
      <c r="B109" s="696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5" customHeight="1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5" customHeight="1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5" customHeight="1" x14ac:dyDescent="0.25">
      <c r="A112" s="1014" t="s">
        <v>4</v>
      </c>
      <c r="B112" s="586">
        <f t="shared" ref="B112:W112" si="53">SUM(B109:B111)</f>
        <v>0</v>
      </c>
      <c r="C112" s="1033">
        <f t="shared" si="53"/>
        <v>0</v>
      </c>
      <c r="D112" s="587">
        <f t="shared" si="53"/>
        <v>0</v>
      </c>
      <c r="E112" s="578">
        <f t="shared" si="53"/>
        <v>0</v>
      </c>
      <c r="F112" s="588">
        <f t="shared" si="53"/>
        <v>0</v>
      </c>
      <c r="G112" s="588">
        <f t="shared" si="53"/>
        <v>0</v>
      </c>
      <c r="H112" s="588">
        <f t="shared" si="53"/>
        <v>0</v>
      </c>
      <c r="I112" s="588">
        <f t="shared" si="53"/>
        <v>0</v>
      </c>
      <c r="J112" s="588">
        <f t="shared" si="53"/>
        <v>0</v>
      </c>
      <c r="K112" s="588">
        <f t="shared" si="53"/>
        <v>0</v>
      </c>
      <c r="L112" s="588">
        <f t="shared" si="53"/>
        <v>0</v>
      </c>
      <c r="M112" s="588">
        <f t="shared" si="53"/>
        <v>0</v>
      </c>
      <c r="N112" s="588">
        <f t="shared" si="53"/>
        <v>0</v>
      </c>
      <c r="O112" s="588">
        <f t="shared" si="53"/>
        <v>0</v>
      </c>
      <c r="P112" s="589">
        <f t="shared" si="53"/>
        <v>0</v>
      </c>
      <c r="Q112" s="698">
        <f t="shared" si="53"/>
        <v>0</v>
      </c>
      <c r="R112" s="1034">
        <f t="shared" si="53"/>
        <v>0</v>
      </c>
      <c r="S112" s="1034">
        <f t="shared" si="53"/>
        <v>0</v>
      </c>
      <c r="T112" s="1034">
        <f t="shared" si="53"/>
        <v>0</v>
      </c>
      <c r="U112" s="1034">
        <f t="shared" si="53"/>
        <v>0</v>
      </c>
      <c r="V112" s="1034">
        <f t="shared" si="53"/>
        <v>0</v>
      </c>
      <c r="W112" s="1034">
        <f t="shared" si="53"/>
        <v>0</v>
      </c>
    </row>
    <row r="113" spans="1:96" s="4" customFormat="1" ht="17.100000000000001" customHeight="1" x14ac:dyDescent="0.25">
      <c r="A113" s="1916" t="s">
        <v>173</v>
      </c>
      <c r="B113" s="1916"/>
      <c r="C113" s="1916"/>
      <c r="D113" s="1916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1900" t="s">
        <v>154</v>
      </c>
      <c r="B114" s="1873" t="s">
        <v>4</v>
      </c>
      <c r="C114" s="1904"/>
      <c r="D114" s="1874"/>
      <c r="E114" s="1873" t="s">
        <v>5</v>
      </c>
      <c r="F114" s="1904"/>
      <c r="G114" s="1904"/>
      <c r="H114" s="1904"/>
      <c r="I114" s="1904"/>
      <c r="J114" s="1904"/>
      <c r="K114" s="1904"/>
      <c r="L114" s="1909"/>
      <c r="M114" s="1910" t="s">
        <v>174</v>
      </c>
      <c r="N114" s="1906" t="s">
        <v>155</v>
      </c>
      <c r="O114" s="1906" t="s">
        <v>137</v>
      </c>
      <c r="P114" s="1906" t="s">
        <v>175</v>
      </c>
      <c r="Q114" s="1881" t="s">
        <v>7</v>
      </c>
      <c r="R114" s="1915" t="s">
        <v>8</v>
      </c>
      <c r="S114" s="1906" t="s">
        <v>9</v>
      </c>
      <c r="T114" s="1906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35.25" customHeight="1" x14ac:dyDescent="0.25">
      <c r="A115" s="1125"/>
      <c r="B115" s="532" t="s">
        <v>75</v>
      </c>
      <c r="C115" s="205" t="s">
        <v>29</v>
      </c>
      <c r="D115" s="534" t="s">
        <v>30</v>
      </c>
      <c r="E115" s="532" t="s">
        <v>176</v>
      </c>
      <c r="F115" s="548" t="s">
        <v>177</v>
      </c>
      <c r="G115" s="548" t="s">
        <v>178</v>
      </c>
      <c r="H115" s="548" t="s">
        <v>179</v>
      </c>
      <c r="I115" s="548" t="s">
        <v>180</v>
      </c>
      <c r="J115" s="548" t="s">
        <v>181</v>
      </c>
      <c r="K115" s="548" t="s">
        <v>182</v>
      </c>
      <c r="L115" s="585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ht="15" customHeight="1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ht="15" customHeight="1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ht="15" customHeight="1" x14ac:dyDescent="0.25">
      <c r="A118" s="542" t="s">
        <v>4</v>
      </c>
      <c r="B118" s="586">
        <f t="shared" ref="B118:T118" si="55">SUM(B116:B117)</f>
        <v>0</v>
      </c>
      <c r="C118" s="1033">
        <f t="shared" si="55"/>
        <v>0</v>
      </c>
      <c r="D118" s="587">
        <f t="shared" si="55"/>
        <v>0</v>
      </c>
      <c r="E118" s="578">
        <f t="shared" si="55"/>
        <v>0</v>
      </c>
      <c r="F118" s="588">
        <f t="shared" si="55"/>
        <v>0</v>
      </c>
      <c r="G118" s="588">
        <f t="shared" si="55"/>
        <v>0</v>
      </c>
      <c r="H118" s="588">
        <f t="shared" si="55"/>
        <v>0</v>
      </c>
      <c r="I118" s="588">
        <f t="shared" si="55"/>
        <v>0</v>
      </c>
      <c r="J118" s="588">
        <f t="shared" si="55"/>
        <v>0</v>
      </c>
      <c r="K118" s="588">
        <f t="shared" si="55"/>
        <v>0</v>
      </c>
      <c r="L118" s="589">
        <f t="shared" si="55"/>
        <v>0</v>
      </c>
      <c r="M118" s="698">
        <f t="shared" si="55"/>
        <v>0</v>
      </c>
      <c r="N118" s="1034">
        <f t="shared" si="55"/>
        <v>0</v>
      </c>
      <c r="O118" s="1034">
        <f t="shared" si="55"/>
        <v>0</v>
      </c>
      <c r="P118" s="1034">
        <f t="shared" si="55"/>
        <v>0</v>
      </c>
      <c r="Q118" s="1034">
        <f t="shared" si="55"/>
        <v>0</v>
      </c>
      <c r="R118" s="1034">
        <f t="shared" si="55"/>
        <v>0</v>
      </c>
      <c r="S118" s="1034">
        <f t="shared" si="55"/>
        <v>0</v>
      </c>
      <c r="T118" s="1034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7.100000000000001" customHeight="1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7.100000000000001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5" customHeight="1" x14ac:dyDescent="0.25">
      <c r="A121" s="1422" t="s">
        <v>187</v>
      </c>
      <c r="B121" s="1422" t="s">
        <v>188</v>
      </c>
      <c r="C121" s="1868" t="s">
        <v>5</v>
      </c>
      <c r="D121" s="1869"/>
      <c r="E121" s="1869"/>
      <c r="F121" s="1869"/>
      <c r="G121" s="1869"/>
      <c r="H121" s="1869"/>
      <c r="I121" s="1869"/>
      <c r="J121" s="1869"/>
      <c r="K121" s="1869"/>
      <c r="L121" s="1869"/>
      <c r="M121" s="1869"/>
      <c r="N121" s="1869"/>
      <c r="O121" s="1869"/>
      <c r="P121" s="1869"/>
      <c r="Q121" s="1869"/>
      <c r="R121" s="1869"/>
      <c r="S121" s="1912"/>
      <c r="T121" s="1509" t="s">
        <v>48</v>
      </c>
      <c r="U121" s="1510"/>
      <c r="V121" s="1915" t="s">
        <v>7</v>
      </c>
      <c r="W121" s="1915" t="s">
        <v>8</v>
      </c>
      <c r="X121" s="1900" t="s">
        <v>9</v>
      </c>
      <c r="Y121" s="1900" t="s">
        <v>10</v>
      </c>
      <c r="Z121" s="1906" t="s">
        <v>189</v>
      </c>
      <c r="AA121" s="1914" t="s">
        <v>190</v>
      </c>
    </row>
    <row r="122" spans="1:96" s="5" customFormat="1" ht="36.75" customHeight="1" x14ac:dyDescent="0.25">
      <c r="A122" s="1422"/>
      <c r="B122" s="1422"/>
      <c r="C122" s="532" t="s">
        <v>12</v>
      </c>
      <c r="D122" s="548" t="s">
        <v>13</v>
      </c>
      <c r="E122" s="1035" t="s">
        <v>14</v>
      </c>
      <c r="F122" s="548" t="s">
        <v>15</v>
      </c>
      <c r="G122" s="549" t="s">
        <v>16</v>
      </c>
      <c r="H122" s="549" t="s">
        <v>17</v>
      </c>
      <c r="I122" s="549" t="s">
        <v>18</v>
      </c>
      <c r="J122" s="549" t="s">
        <v>19</v>
      </c>
      <c r="K122" s="549" t="s">
        <v>20</v>
      </c>
      <c r="L122" s="549" t="s">
        <v>21</v>
      </c>
      <c r="M122" s="549" t="s">
        <v>22</v>
      </c>
      <c r="N122" s="549" t="s">
        <v>23</v>
      </c>
      <c r="O122" s="549" t="s">
        <v>24</v>
      </c>
      <c r="P122" s="549" t="s">
        <v>25</v>
      </c>
      <c r="Q122" s="549" t="s">
        <v>26</v>
      </c>
      <c r="R122" s="549" t="s">
        <v>27</v>
      </c>
      <c r="S122" s="590" t="s">
        <v>28</v>
      </c>
      <c r="T122" s="682" t="s">
        <v>29</v>
      </c>
      <c r="U122" s="1036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5" customHeight="1" x14ac:dyDescent="0.25">
      <c r="A123" s="591" t="s">
        <v>191</v>
      </c>
      <c r="B123" s="700">
        <f>SUM(C123:S123)</f>
        <v>27</v>
      </c>
      <c r="C123" s="212">
        <v>1</v>
      </c>
      <c r="D123" s="213"/>
      <c r="E123" s="213">
        <v>7</v>
      </c>
      <c r="F123" s="213">
        <v>19</v>
      </c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4"/>
      <c r="T123" s="215">
        <v>8</v>
      </c>
      <c r="U123" s="216">
        <v>19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5" customHeight="1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5" customHeight="1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8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5" customHeight="1" x14ac:dyDescent="0.25">
      <c r="A127" s="1872" t="s">
        <v>195</v>
      </c>
      <c r="B127" s="1872" t="s">
        <v>3</v>
      </c>
      <c r="C127" s="1907" t="s">
        <v>4</v>
      </c>
      <c r="D127" s="1908"/>
      <c r="E127" s="1906"/>
      <c r="F127" s="1868" t="s">
        <v>135</v>
      </c>
      <c r="G127" s="1869"/>
      <c r="H127" s="1869"/>
      <c r="I127" s="1869"/>
      <c r="J127" s="1869"/>
      <c r="K127" s="1869"/>
      <c r="L127" s="1869"/>
      <c r="M127" s="1869"/>
      <c r="N127" s="1869"/>
      <c r="O127" s="1869"/>
      <c r="P127" s="1869"/>
      <c r="Q127" s="1869"/>
      <c r="R127" s="1869"/>
      <c r="S127" s="1869"/>
      <c r="T127" s="1869"/>
      <c r="U127" s="1869"/>
      <c r="V127" s="1869"/>
      <c r="W127" s="1869"/>
      <c r="X127" s="1869"/>
      <c r="Y127" s="1869"/>
      <c r="Z127" s="1869"/>
      <c r="AA127" s="1869"/>
      <c r="AB127" s="1869"/>
      <c r="AC127" s="1869"/>
      <c r="AD127" s="1869"/>
      <c r="AE127" s="1869"/>
      <c r="AF127" s="1869"/>
      <c r="AG127" s="1869"/>
      <c r="AH127" s="1869"/>
      <c r="AI127" s="1869"/>
      <c r="AJ127" s="1869"/>
      <c r="AK127" s="1869"/>
      <c r="AL127" s="1869"/>
      <c r="AM127" s="1912"/>
      <c r="AN127" s="1507" t="s">
        <v>7</v>
      </c>
      <c r="AO127" s="1877" t="s">
        <v>8</v>
      </c>
      <c r="AP127" s="1913" t="s">
        <v>9</v>
      </c>
      <c r="AQ127" s="1913" t="s">
        <v>10</v>
      </c>
      <c r="AR127" s="1913" t="s">
        <v>189</v>
      </c>
      <c r="AS127" s="1914" t="s">
        <v>190</v>
      </c>
    </row>
    <row r="128" spans="1:96" s="5" customFormat="1" ht="15" customHeight="1" x14ac:dyDescent="0.25">
      <c r="A128" s="1082"/>
      <c r="B128" s="1082"/>
      <c r="C128" s="1139"/>
      <c r="D128" s="1140"/>
      <c r="E128" s="1135"/>
      <c r="F128" s="1873" t="s">
        <v>12</v>
      </c>
      <c r="G128" s="1874"/>
      <c r="H128" s="1873" t="s">
        <v>13</v>
      </c>
      <c r="I128" s="1874"/>
      <c r="J128" s="1873" t="s">
        <v>141</v>
      </c>
      <c r="K128" s="1874"/>
      <c r="L128" s="1873" t="s">
        <v>15</v>
      </c>
      <c r="M128" s="1904"/>
      <c r="N128" s="1873" t="s">
        <v>16</v>
      </c>
      <c r="O128" s="1874"/>
      <c r="P128" s="1868" t="s">
        <v>17</v>
      </c>
      <c r="Q128" s="1870"/>
      <c r="R128" s="1868" t="s">
        <v>18</v>
      </c>
      <c r="S128" s="1870"/>
      <c r="T128" s="1868" t="s">
        <v>19</v>
      </c>
      <c r="U128" s="1870"/>
      <c r="V128" s="1868" t="s">
        <v>20</v>
      </c>
      <c r="W128" s="1870"/>
      <c r="X128" s="1868" t="s">
        <v>21</v>
      </c>
      <c r="Y128" s="1870"/>
      <c r="Z128" s="1868" t="s">
        <v>22</v>
      </c>
      <c r="AA128" s="1870"/>
      <c r="AB128" s="1868" t="s">
        <v>23</v>
      </c>
      <c r="AC128" s="1870"/>
      <c r="AD128" s="1868" t="s">
        <v>24</v>
      </c>
      <c r="AE128" s="1870"/>
      <c r="AF128" s="1868" t="s">
        <v>25</v>
      </c>
      <c r="AG128" s="1870"/>
      <c r="AH128" s="1868" t="s">
        <v>26</v>
      </c>
      <c r="AI128" s="1870"/>
      <c r="AJ128" s="1868" t="s">
        <v>27</v>
      </c>
      <c r="AK128" s="1870"/>
      <c r="AL128" s="1868" t="s">
        <v>28</v>
      </c>
      <c r="AM128" s="1912"/>
      <c r="AN128" s="1507"/>
      <c r="AO128" s="1877"/>
      <c r="AP128" s="1164"/>
      <c r="AQ128" s="1164"/>
      <c r="AR128" s="1164"/>
      <c r="AS128" s="1167"/>
    </row>
    <row r="129" spans="1:95" s="5" customFormat="1" ht="28.5" customHeight="1" x14ac:dyDescent="0.25">
      <c r="A129" s="1083"/>
      <c r="B129" s="1083"/>
      <c r="C129" s="571" t="s">
        <v>142</v>
      </c>
      <c r="D129" s="1035" t="s">
        <v>29</v>
      </c>
      <c r="E129" s="1015" t="s">
        <v>30</v>
      </c>
      <c r="F129" s="532" t="s">
        <v>29</v>
      </c>
      <c r="G129" s="1015" t="s">
        <v>30</v>
      </c>
      <c r="H129" s="532" t="s">
        <v>29</v>
      </c>
      <c r="I129" s="1015" t="s">
        <v>30</v>
      </c>
      <c r="J129" s="532" t="s">
        <v>29</v>
      </c>
      <c r="K129" s="1015" t="s">
        <v>30</v>
      </c>
      <c r="L129" s="1035" t="s">
        <v>29</v>
      </c>
      <c r="M129" s="592" t="s">
        <v>30</v>
      </c>
      <c r="N129" s="532" t="s">
        <v>29</v>
      </c>
      <c r="O129" s="534" t="s">
        <v>30</v>
      </c>
      <c r="P129" s="532" t="s">
        <v>29</v>
      </c>
      <c r="Q129" s="534" t="s">
        <v>30</v>
      </c>
      <c r="R129" s="1035" t="s">
        <v>29</v>
      </c>
      <c r="S129" s="534" t="s">
        <v>30</v>
      </c>
      <c r="T129" s="1035" t="s">
        <v>29</v>
      </c>
      <c r="U129" s="534" t="s">
        <v>30</v>
      </c>
      <c r="V129" s="532" t="s">
        <v>29</v>
      </c>
      <c r="W129" s="534" t="s">
        <v>30</v>
      </c>
      <c r="X129" s="1035" t="s">
        <v>29</v>
      </c>
      <c r="Y129" s="534" t="s">
        <v>30</v>
      </c>
      <c r="Z129" s="1035" t="s">
        <v>29</v>
      </c>
      <c r="AA129" s="534" t="s">
        <v>30</v>
      </c>
      <c r="AB129" s="1035" t="s">
        <v>29</v>
      </c>
      <c r="AC129" s="534" t="s">
        <v>30</v>
      </c>
      <c r="AD129" s="1035" t="s">
        <v>29</v>
      </c>
      <c r="AE129" s="534" t="s">
        <v>30</v>
      </c>
      <c r="AF129" s="1035" t="s">
        <v>29</v>
      </c>
      <c r="AG129" s="534" t="s">
        <v>30</v>
      </c>
      <c r="AH129" s="1035" t="s">
        <v>29</v>
      </c>
      <c r="AI129" s="534" t="s">
        <v>30</v>
      </c>
      <c r="AJ129" s="1035" t="s">
        <v>29</v>
      </c>
      <c r="AK129" s="534" t="s">
        <v>30</v>
      </c>
      <c r="AL129" s="1035" t="s">
        <v>29</v>
      </c>
      <c r="AM129" s="585" t="s">
        <v>30</v>
      </c>
      <c r="AN129" s="1507"/>
      <c r="AO129" s="1877"/>
      <c r="AP129" s="1165"/>
      <c r="AQ129" s="1165"/>
      <c r="AR129" s="1165"/>
      <c r="AS129" s="1168"/>
    </row>
    <row r="130" spans="1:95" s="5" customFormat="1" ht="15" customHeight="1" x14ac:dyDescent="0.25">
      <c r="A130" s="1887" t="s">
        <v>196</v>
      </c>
      <c r="B130" s="701" t="s">
        <v>31</v>
      </c>
      <c r="C130" s="702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593">
        <f t="shared" ref="E130:E139" si="65">SUM(G130+I130+K130+M130+O130+Q130+S130+U130+W130+Y130+AA130+AC130+AE130+AG130+AI130+AK130+AM130)</f>
        <v>0</v>
      </c>
      <c r="F130" s="703"/>
      <c r="G130" s="594"/>
      <c r="H130" s="703"/>
      <c r="I130" s="594"/>
      <c r="J130" s="703"/>
      <c r="K130" s="594"/>
      <c r="L130" s="704"/>
      <c r="M130" s="595"/>
      <c r="N130" s="703"/>
      <c r="O130" s="241"/>
      <c r="P130" s="703"/>
      <c r="Q130" s="241"/>
      <c r="R130" s="704"/>
      <c r="S130" s="241"/>
      <c r="T130" s="704"/>
      <c r="U130" s="241"/>
      <c r="V130" s="703"/>
      <c r="W130" s="594"/>
      <c r="X130" s="704"/>
      <c r="Y130" s="594"/>
      <c r="Z130" s="704"/>
      <c r="AA130" s="241"/>
      <c r="AB130" s="704"/>
      <c r="AC130" s="241"/>
      <c r="AD130" s="704"/>
      <c r="AE130" s="241"/>
      <c r="AF130" s="704"/>
      <c r="AG130" s="241"/>
      <c r="AH130" s="704"/>
      <c r="AI130" s="241"/>
      <c r="AJ130" s="704"/>
      <c r="AK130" s="241"/>
      <c r="AL130" s="704"/>
      <c r="AM130" s="595"/>
      <c r="AN130" s="596"/>
      <c r="AO130" s="594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5" customHeight="1" x14ac:dyDescent="0.25">
      <c r="A131" s="1106"/>
      <c r="B131" s="111" t="s">
        <v>197</v>
      </c>
      <c r="C131" s="243">
        <f t="shared" si="63"/>
        <v>1</v>
      </c>
      <c r="D131" s="244">
        <f t="shared" si="64"/>
        <v>1</v>
      </c>
      <c r="E131" s="245">
        <f t="shared" si="65"/>
        <v>0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/>
      <c r="P131" s="212"/>
      <c r="Q131" s="248"/>
      <c r="R131" s="246">
        <v>1</v>
      </c>
      <c r="S131" s="248"/>
      <c r="T131" s="246"/>
      <c r="U131" s="248"/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>
        <v>0</v>
      </c>
      <c r="AO131" s="219">
        <v>0</v>
      </c>
      <c r="AP131" s="213">
        <v>0</v>
      </c>
      <c r="AQ131" s="213">
        <v>0</v>
      </c>
      <c r="AR131" s="213">
        <v>0</v>
      </c>
      <c r="AS131" s="248">
        <v>0</v>
      </c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5" customHeight="1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5" customHeight="1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5" customHeight="1" x14ac:dyDescent="0.25">
      <c r="A134" s="1106"/>
      <c r="B134" s="111" t="s">
        <v>199</v>
      </c>
      <c r="C134" s="243">
        <f t="shared" si="63"/>
        <v>3</v>
      </c>
      <c r="D134" s="244">
        <f t="shared" si="64"/>
        <v>2</v>
      </c>
      <c r="E134" s="245">
        <f t="shared" si="65"/>
        <v>1</v>
      </c>
      <c r="F134" s="212"/>
      <c r="G134" s="219"/>
      <c r="H134" s="212"/>
      <c r="I134" s="219"/>
      <c r="J134" s="212"/>
      <c r="K134" s="219"/>
      <c r="L134" s="246">
        <v>1</v>
      </c>
      <c r="M134" s="247"/>
      <c r="N134" s="212"/>
      <c r="O134" s="248"/>
      <c r="P134" s="212"/>
      <c r="Q134" s="248"/>
      <c r="R134" s="246"/>
      <c r="S134" s="248"/>
      <c r="T134" s="246"/>
      <c r="U134" s="248"/>
      <c r="V134" s="212">
        <v>1</v>
      </c>
      <c r="W134" s="219"/>
      <c r="X134" s="246"/>
      <c r="Y134" s="219"/>
      <c r="Z134" s="246"/>
      <c r="AA134" s="248"/>
      <c r="AB134" s="246"/>
      <c r="AC134" s="248"/>
      <c r="AD134" s="246"/>
      <c r="AE134" s="248"/>
      <c r="AF134" s="246"/>
      <c r="AG134" s="248">
        <v>1</v>
      </c>
      <c r="AH134" s="246"/>
      <c r="AI134" s="248"/>
      <c r="AJ134" s="246"/>
      <c r="AK134" s="248"/>
      <c r="AL134" s="246"/>
      <c r="AM134" s="247"/>
      <c r="AN134" s="222">
        <v>0</v>
      </c>
      <c r="AO134" s="219">
        <v>0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5" customHeight="1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5" customHeight="1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5" customHeight="1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5" customHeight="1" x14ac:dyDescent="0.25">
      <c r="A140" s="1107"/>
      <c r="B140" s="260" t="s">
        <v>4</v>
      </c>
      <c r="C140" s="261">
        <f t="shared" si="63"/>
        <v>4</v>
      </c>
      <c r="D140" s="262">
        <f t="shared" ref="D140:AS140" si="79">SUM(D130:D139)</f>
        <v>3</v>
      </c>
      <c r="E140" s="263">
        <f t="shared" si="79"/>
        <v>1</v>
      </c>
      <c r="F140" s="179">
        <f t="shared" si="79"/>
        <v>0</v>
      </c>
      <c r="G140" s="264">
        <f t="shared" si="79"/>
        <v>0</v>
      </c>
      <c r="H140" s="179">
        <f t="shared" si="79"/>
        <v>0</v>
      </c>
      <c r="I140" s="264">
        <f t="shared" si="79"/>
        <v>0</v>
      </c>
      <c r="J140" s="179">
        <f t="shared" si="79"/>
        <v>0</v>
      </c>
      <c r="K140" s="264">
        <f t="shared" si="79"/>
        <v>0</v>
      </c>
      <c r="L140" s="180">
        <f t="shared" si="79"/>
        <v>1</v>
      </c>
      <c r="M140" s="265">
        <f t="shared" si="79"/>
        <v>0</v>
      </c>
      <c r="N140" s="179">
        <f t="shared" si="79"/>
        <v>0</v>
      </c>
      <c r="O140" s="266">
        <f t="shared" si="79"/>
        <v>0</v>
      </c>
      <c r="P140" s="179">
        <f t="shared" si="79"/>
        <v>0</v>
      </c>
      <c r="Q140" s="266">
        <f t="shared" si="79"/>
        <v>0</v>
      </c>
      <c r="R140" s="267">
        <f t="shared" si="79"/>
        <v>1</v>
      </c>
      <c r="S140" s="266">
        <f t="shared" si="79"/>
        <v>0</v>
      </c>
      <c r="T140" s="179">
        <f t="shared" si="79"/>
        <v>0</v>
      </c>
      <c r="U140" s="264">
        <f t="shared" si="79"/>
        <v>0</v>
      </c>
      <c r="V140" s="268">
        <f t="shared" si="79"/>
        <v>1</v>
      </c>
      <c r="W140" s="266">
        <f t="shared" si="79"/>
        <v>0</v>
      </c>
      <c r="X140" s="180">
        <f t="shared" si="79"/>
        <v>0</v>
      </c>
      <c r="Y140" s="264">
        <f t="shared" si="79"/>
        <v>0</v>
      </c>
      <c r="Z140" s="268">
        <f t="shared" si="79"/>
        <v>0</v>
      </c>
      <c r="AA140" s="264">
        <f t="shared" si="79"/>
        <v>0</v>
      </c>
      <c r="AB140" s="268">
        <f t="shared" si="79"/>
        <v>0</v>
      </c>
      <c r="AC140" s="264">
        <f t="shared" si="79"/>
        <v>0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1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0</v>
      </c>
      <c r="AL140" s="268">
        <f t="shared" si="79"/>
        <v>0</v>
      </c>
      <c r="AM140" s="267">
        <f t="shared" si="79"/>
        <v>0</v>
      </c>
      <c r="AN140" s="269">
        <f t="shared" si="79"/>
        <v>0</v>
      </c>
      <c r="AO140" s="264">
        <f t="shared" ref="AO140" si="80">SUM(AO130:AO139)</f>
        <v>0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5" customHeight="1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5" customHeight="1" x14ac:dyDescent="0.25">
      <c r="A142" s="1106"/>
      <c r="B142" s="111" t="s">
        <v>197</v>
      </c>
      <c r="C142" s="243">
        <f t="shared" si="63"/>
        <v>0</v>
      </c>
      <c r="D142" s="244">
        <f t="shared" si="81"/>
        <v>0</v>
      </c>
      <c r="E142" s="245">
        <f t="shared" si="82"/>
        <v>0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/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/>
      <c r="AO142" s="219"/>
      <c r="AP142" s="213"/>
      <c r="AQ142" s="213"/>
      <c r="AR142" s="213"/>
      <c r="AS142" s="248"/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5" customHeight="1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5" customHeight="1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5" customHeight="1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5" customHeight="1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5" customHeight="1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5" customHeight="1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5" customHeight="1" x14ac:dyDescent="0.25">
      <c r="A151" s="1107"/>
      <c r="B151" s="260" t="s">
        <v>4</v>
      </c>
      <c r="C151" s="261">
        <f t="shared" si="63"/>
        <v>0</v>
      </c>
      <c r="D151" s="262">
        <f t="shared" ref="D151:AS151" si="96">SUM(D141:D150)</f>
        <v>0</v>
      </c>
      <c r="E151" s="263">
        <f t="shared" si="96"/>
        <v>0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0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7.100000000000001" customHeight="1" x14ac:dyDescent="0.25">
      <c r="A152" s="281" t="s">
        <v>205</v>
      </c>
    </row>
    <row r="153" spans="1:95" ht="15" customHeight="1" x14ac:dyDescent="0.25">
      <c r="A153" s="1872" t="s">
        <v>206</v>
      </c>
      <c r="B153" s="1872" t="s">
        <v>3</v>
      </c>
      <c r="C153" s="1907" t="s">
        <v>4</v>
      </c>
      <c r="D153" s="1908"/>
      <c r="E153" s="1906"/>
      <c r="F153" s="1873" t="s">
        <v>135</v>
      </c>
      <c r="G153" s="1904"/>
      <c r="H153" s="1904"/>
      <c r="I153" s="1904"/>
      <c r="J153" s="1904"/>
      <c r="K153" s="1904"/>
      <c r="L153" s="1904"/>
      <c r="M153" s="1904"/>
      <c r="N153" s="1904"/>
      <c r="O153" s="1904"/>
      <c r="P153" s="1904"/>
      <c r="Q153" s="1904"/>
      <c r="R153" s="1904"/>
      <c r="S153" s="1904"/>
      <c r="T153" s="1904"/>
      <c r="U153" s="1904"/>
      <c r="V153" s="1904"/>
      <c r="W153" s="1904"/>
      <c r="X153" s="1904"/>
      <c r="Y153" s="1904"/>
      <c r="Z153" s="1904"/>
      <c r="AA153" s="1904"/>
      <c r="AB153" s="1904"/>
      <c r="AC153" s="1904"/>
      <c r="AD153" s="1904"/>
      <c r="AE153" s="1904"/>
      <c r="AF153" s="1904"/>
      <c r="AG153" s="1909"/>
      <c r="AH153" s="1911" t="s">
        <v>9</v>
      </c>
      <c r="AI153" s="1906" t="s">
        <v>10</v>
      </c>
    </row>
    <row r="154" spans="1:95" ht="15" customHeight="1" x14ac:dyDescent="0.25">
      <c r="A154" s="1082"/>
      <c r="B154" s="1082"/>
      <c r="C154" s="1139"/>
      <c r="D154" s="1140"/>
      <c r="E154" s="1135"/>
      <c r="F154" s="1873" t="s">
        <v>15</v>
      </c>
      <c r="G154" s="1874"/>
      <c r="H154" s="1873" t="s">
        <v>16</v>
      </c>
      <c r="I154" s="1874"/>
      <c r="J154" s="1868" t="s">
        <v>17</v>
      </c>
      <c r="K154" s="1870"/>
      <c r="L154" s="1868" t="s">
        <v>18</v>
      </c>
      <c r="M154" s="1870"/>
      <c r="N154" s="1868" t="s">
        <v>19</v>
      </c>
      <c r="O154" s="1870"/>
      <c r="P154" s="1868" t="s">
        <v>20</v>
      </c>
      <c r="Q154" s="1870"/>
      <c r="R154" s="1868" t="s">
        <v>21</v>
      </c>
      <c r="S154" s="1870"/>
      <c r="T154" s="1868" t="s">
        <v>22</v>
      </c>
      <c r="U154" s="1870"/>
      <c r="V154" s="1868" t="s">
        <v>23</v>
      </c>
      <c r="W154" s="1870"/>
      <c r="X154" s="1868" t="s">
        <v>24</v>
      </c>
      <c r="Y154" s="1870"/>
      <c r="Z154" s="1868" t="s">
        <v>25</v>
      </c>
      <c r="AA154" s="1870"/>
      <c r="AB154" s="1868" t="s">
        <v>26</v>
      </c>
      <c r="AC154" s="1870"/>
      <c r="AD154" s="1868" t="s">
        <v>27</v>
      </c>
      <c r="AE154" s="1870"/>
      <c r="AF154" s="1868" t="s">
        <v>28</v>
      </c>
      <c r="AG154" s="1912"/>
      <c r="AH154" s="1157"/>
      <c r="AI154" s="1134"/>
    </row>
    <row r="155" spans="1:95" ht="15" customHeight="1" x14ac:dyDescent="0.25">
      <c r="A155" s="1083"/>
      <c r="B155" s="1083"/>
      <c r="C155" s="571" t="s">
        <v>142</v>
      </c>
      <c r="D155" s="1035" t="s">
        <v>29</v>
      </c>
      <c r="E155" s="1015" t="s">
        <v>30</v>
      </c>
      <c r="F155" s="532" t="s">
        <v>29</v>
      </c>
      <c r="G155" s="1015" t="s">
        <v>30</v>
      </c>
      <c r="H155" s="532" t="s">
        <v>29</v>
      </c>
      <c r="I155" s="1015" t="s">
        <v>30</v>
      </c>
      <c r="J155" s="532" t="s">
        <v>29</v>
      </c>
      <c r="K155" s="1015" t="s">
        <v>30</v>
      </c>
      <c r="L155" s="532" t="s">
        <v>29</v>
      </c>
      <c r="M155" s="1015" t="s">
        <v>30</v>
      </c>
      <c r="N155" s="532" t="s">
        <v>29</v>
      </c>
      <c r="O155" s="1015" t="s">
        <v>30</v>
      </c>
      <c r="P155" s="532" t="s">
        <v>29</v>
      </c>
      <c r="Q155" s="1015" t="s">
        <v>30</v>
      </c>
      <c r="R155" s="532" t="s">
        <v>29</v>
      </c>
      <c r="S155" s="1015" t="s">
        <v>30</v>
      </c>
      <c r="T155" s="532" t="s">
        <v>29</v>
      </c>
      <c r="U155" s="1015" t="s">
        <v>30</v>
      </c>
      <c r="V155" s="532" t="s">
        <v>29</v>
      </c>
      <c r="W155" s="1015" t="s">
        <v>30</v>
      </c>
      <c r="X155" s="532" t="s">
        <v>29</v>
      </c>
      <c r="Y155" s="1015" t="s">
        <v>30</v>
      </c>
      <c r="Z155" s="532" t="s">
        <v>29</v>
      </c>
      <c r="AA155" s="1015" t="s">
        <v>30</v>
      </c>
      <c r="AB155" s="532" t="s">
        <v>29</v>
      </c>
      <c r="AC155" s="1015" t="s">
        <v>30</v>
      </c>
      <c r="AD155" s="532" t="s">
        <v>29</v>
      </c>
      <c r="AE155" s="1015" t="s">
        <v>30</v>
      </c>
      <c r="AF155" s="532" t="s">
        <v>29</v>
      </c>
      <c r="AG155" s="1032" t="s">
        <v>30</v>
      </c>
      <c r="AH155" s="1158"/>
      <c r="AI155" s="1135"/>
    </row>
    <row r="156" spans="1:95" ht="15" customHeight="1" x14ac:dyDescent="0.25">
      <c r="A156" s="1887" t="s">
        <v>207</v>
      </c>
      <c r="B156" s="691" t="s">
        <v>31</v>
      </c>
      <c r="C156" s="1038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593">
        <f t="shared" si="99"/>
        <v>0</v>
      </c>
      <c r="F156" s="674"/>
      <c r="G156" s="18"/>
      <c r="H156" s="674"/>
      <c r="I156" s="18"/>
      <c r="J156" s="674"/>
      <c r="K156" s="18"/>
      <c r="L156" s="674"/>
      <c r="M156" s="18"/>
      <c r="N156" s="674"/>
      <c r="O156" s="18"/>
      <c r="P156" s="674"/>
      <c r="Q156" s="18"/>
      <c r="R156" s="674"/>
      <c r="S156" s="18"/>
      <c r="T156" s="674"/>
      <c r="U156" s="18"/>
      <c r="V156" s="674"/>
      <c r="W156" s="18"/>
      <c r="X156" s="674"/>
      <c r="Y156" s="18"/>
      <c r="Z156" s="674"/>
      <c r="AA156" s="18"/>
      <c r="AB156" s="674"/>
      <c r="AC156" s="18"/>
      <c r="AD156" s="674"/>
      <c r="AE156" s="18"/>
      <c r="AF156" s="674"/>
      <c r="AG156" s="98"/>
      <c r="AH156" s="597"/>
      <c r="AI156" s="553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ht="15" customHeight="1" x14ac:dyDescent="0.25">
      <c r="A157" s="1106"/>
      <c r="B157" s="287" t="s">
        <v>32</v>
      </c>
      <c r="C157" s="1039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ht="15" customHeight="1" x14ac:dyDescent="0.25">
      <c r="A158" s="1106"/>
      <c r="B158" s="289" t="s">
        <v>34</v>
      </c>
      <c r="C158" s="1039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ht="15" customHeight="1" x14ac:dyDescent="0.25">
      <c r="A159" s="1107"/>
      <c r="B159" s="151" t="s">
        <v>208</v>
      </c>
      <c r="C159" s="1040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ht="15" customHeight="1" x14ac:dyDescent="0.25">
      <c r="A160" s="1887" t="s">
        <v>209</v>
      </c>
      <c r="B160" s="691" t="s">
        <v>31</v>
      </c>
      <c r="C160" s="1038">
        <f t="shared" si="98"/>
        <v>0</v>
      </c>
      <c r="D160" s="238">
        <f t="shared" si="99"/>
        <v>0</v>
      </c>
      <c r="E160" s="593">
        <f t="shared" si="99"/>
        <v>0</v>
      </c>
      <c r="F160" s="674"/>
      <c r="G160" s="18"/>
      <c r="H160" s="674"/>
      <c r="I160" s="18"/>
      <c r="J160" s="674"/>
      <c r="K160" s="18"/>
      <c r="L160" s="674"/>
      <c r="M160" s="18"/>
      <c r="N160" s="674"/>
      <c r="O160" s="18"/>
      <c r="P160" s="674"/>
      <c r="Q160" s="18"/>
      <c r="R160" s="674"/>
      <c r="S160" s="18"/>
      <c r="T160" s="674"/>
      <c r="U160" s="18"/>
      <c r="V160" s="674"/>
      <c r="W160" s="18"/>
      <c r="X160" s="674"/>
      <c r="Y160" s="18"/>
      <c r="Z160" s="674"/>
      <c r="AA160" s="18"/>
      <c r="AB160" s="674"/>
      <c r="AC160" s="18"/>
      <c r="AD160" s="674"/>
      <c r="AE160" s="18"/>
      <c r="AF160" s="674"/>
      <c r="AG160" s="98"/>
      <c r="AH160" s="597"/>
      <c r="AI160" s="553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ht="15" customHeight="1" x14ac:dyDescent="0.25">
      <c r="A161" s="1106"/>
      <c r="B161" s="287" t="s">
        <v>32</v>
      </c>
      <c r="C161" s="1039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ht="15" customHeight="1" x14ac:dyDescent="0.25">
      <c r="A162" s="1106"/>
      <c r="B162" s="289" t="s">
        <v>34</v>
      </c>
      <c r="C162" s="1039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ht="15" customHeight="1" x14ac:dyDescent="0.25">
      <c r="A163" s="1107"/>
      <c r="B163" s="151" t="s">
        <v>208</v>
      </c>
      <c r="C163" s="1040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8" customHeight="1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5" customHeight="1" x14ac:dyDescent="0.25">
      <c r="A165" s="1872" t="s">
        <v>38</v>
      </c>
      <c r="B165" s="1907" t="s">
        <v>4</v>
      </c>
      <c r="C165" s="1908"/>
      <c r="D165" s="1906"/>
      <c r="E165" s="1873" t="s">
        <v>135</v>
      </c>
      <c r="F165" s="1904"/>
      <c r="G165" s="1904"/>
      <c r="H165" s="1904"/>
      <c r="I165" s="1904"/>
      <c r="J165" s="1904"/>
      <c r="K165" s="1904"/>
      <c r="L165" s="1904"/>
      <c r="M165" s="1904"/>
      <c r="N165" s="1904"/>
      <c r="O165" s="1904"/>
      <c r="P165" s="1904"/>
      <c r="Q165" s="1904"/>
      <c r="R165" s="1904"/>
      <c r="S165" s="1904"/>
      <c r="T165" s="1904"/>
      <c r="U165" s="1904"/>
      <c r="V165" s="1904"/>
      <c r="W165" s="1904"/>
      <c r="X165" s="1904"/>
      <c r="Y165" s="1904"/>
      <c r="Z165" s="1904"/>
      <c r="AA165" s="1904"/>
      <c r="AB165" s="1904"/>
      <c r="AC165" s="1904"/>
      <c r="AD165" s="1904"/>
      <c r="AE165" s="1904"/>
      <c r="AF165" s="1909"/>
      <c r="AG165" s="1910" t="s">
        <v>211</v>
      </c>
      <c r="AH165" s="1905" t="s">
        <v>9</v>
      </c>
      <c r="AI165" s="1906" t="s">
        <v>10</v>
      </c>
    </row>
    <row r="166" spans="1:90" s="5" customFormat="1" ht="15" customHeight="1" x14ac:dyDescent="0.25">
      <c r="A166" s="1082"/>
      <c r="B166" s="1139"/>
      <c r="C166" s="1140"/>
      <c r="D166" s="1135"/>
      <c r="E166" s="1873" t="s">
        <v>15</v>
      </c>
      <c r="F166" s="1874"/>
      <c r="G166" s="1873" t="s">
        <v>16</v>
      </c>
      <c r="H166" s="1874"/>
      <c r="I166" s="1868" t="s">
        <v>17</v>
      </c>
      <c r="J166" s="1870"/>
      <c r="K166" s="1868" t="s">
        <v>18</v>
      </c>
      <c r="L166" s="1870"/>
      <c r="M166" s="1868" t="s">
        <v>19</v>
      </c>
      <c r="N166" s="1870"/>
      <c r="O166" s="1868" t="s">
        <v>20</v>
      </c>
      <c r="P166" s="1870"/>
      <c r="Q166" s="1868" t="s">
        <v>21</v>
      </c>
      <c r="R166" s="1870"/>
      <c r="S166" s="1868" t="s">
        <v>22</v>
      </c>
      <c r="T166" s="1870"/>
      <c r="U166" s="1868" t="s">
        <v>23</v>
      </c>
      <c r="V166" s="1870"/>
      <c r="W166" s="1868" t="s">
        <v>24</v>
      </c>
      <c r="X166" s="1870"/>
      <c r="Y166" s="1868" t="s">
        <v>25</v>
      </c>
      <c r="Z166" s="1870"/>
      <c r="AA166" s="1868" t="s">
        <v>26</v>
      </c>
      <c r="AB166" s="1870"/>
      <c r="AC166" s="1868" t="s">
        <v>27</v>
      </c>
      <c r="AD166" s="1870"/>
      <c r="AE166" s="1868" t="s">
        <v>28</v>
      </c>
      <c r="AF166" s="1869"/>
      <c r="AG166" s="1144"/>
      <c r="AH166" s="1131"/>
      <c r="AI166" s="1134"/>
    </row>
    <row r="167" spans="1:90" s="5" customFormat="1" ht="15" customHeight="1" x14ac:dyDescent="0.25">
      <c r="A167" s="1083"/>
      <c r="B167" s="571" t="s">
        <v>142</v>
      </c>
      <c r="C167" s="548" t="s">
        <v>29</v>
      </c>
      <c r="D167" s="1015" t="s">
        <v>30</v>
      </c>
      <c r="E167" s="532" t="s">
        <v>29</v>
      </c>
      <c r="F167" s="1015" t="s">
        <v>30</v>
      </c>
      <c r="G167" s="532" t="s">
        <v>29</v>
      </c>
      <c r="H167" s="1015" t="s">
        <v>30</v>
      </c>
      <c r="I167" s="532" t="s">
        <v>29</v>
      </c>
      <c r="J167" s="1015" t="s">
        <v>30</v>
      </c>
      <c r="K167" s="532" t="s">
        <v>29</v>
      </c>
      <c r="L167" s="1015" t="s">
        <v>30</v>
      </c>
      <c r="M167" s="532" t="s">
        <v>29</v>
      </c>
      <c r="N167" s="1015" t="s">
        <v>30</v>
      </c>
      <c r="O167" s="532" t="s">
        <v>29</v>
      </c>
      <c r="P167" s="1015" t="s">
        <v>30</v>
      </c>
      <c r="Q167" s="532" t="s">
        <v>29</v>
      </c>
      <c r="R167" s="1015" t="s">
        <v>30</v>
      </c>
      <c r="S167" s="532" t="s">
        <v>29</v>
      </c>
      <c r="T167" s="1015" t="s">
        <v>30</v>
      </c>
      <c r="U167" s="532" t="s">
        <v>29</v>
      </c>
      <c r="V167" s="1015" t="s">
        <v>30</v>
      </c>
      <c r="W167" s="532" t="s">
        <v>29</v>
      </c>
      <c r="X167" s="1015" t="s">
        <v>30</v>
      </c>
      <c r="Y167" s="532" t="s">
        <v>29</v>
      </c>
      <c r="Z167" s="1015" t="s">
        <v>30</v>
      </c>
      <c r="AA167" s="532" t="s">
        <v>29</v>
      </c>
      <c r="AB167" s="1015" t="s">
        <v>30</v>
      </c>
      <c r="AC167" s="532" t="s">
        <v>29</v>
      </c>
      <c r="AD167" s="1015" t="s">
        <v>30</v>
      </c>
      <c r="AE167" s="532" t="s">
        <v>29</v>
      </c>
      <c r="AF167" s="1031" t="s">
        <v>30</v>
      </c>
      <c r="AG167" s="1145"/>
      <c r="AH167" s="1132"/>
      <c r="AI167" s="1135"/>
    </row>
    <row r="168" spans="1:90" s="5" customFormat="1" ht="15" customHeight="1" x14ac:dyDescent="0.25">
      <c r="A168" s="293" t="s">
        <v>191</v>
      </c>
      <c r="B168" s="702">
        <f>SUM(C168:D168)</f>
        <v>0</v>
      </c>
      <c r="C168" s="238">
        <f t="shared" ref="C168:D170" si="105">+E168+G168+I168+K168+M168+O168+Q168+S168+U168+W168+Y168+AA168+AC168+AE168</f>
        <v>0</v>
      </c>
      <c r="D168" s="593">
        <f t="shared" si="105"/>
        <v>0</v>
      </c>
      <c r="E168" s="674"/>
      <c r="F168" s="18"/>
      <c r="G168" s="674"/>
      <c r="H168" s="18"/>
      <c r="I168" s="674"/>
      <c r="J168" s="18"/>
      <c r="K168" s="674"/>
      <c r="L168" s="18"/>
      <c r="M168" s="674"/>
      <c r="N168" s="18"/>
      <c r="O168" s="674"/>
      <c r="P168" s="18"/>
      <c r="Q168" s="674"/>
      <c r="R168" s="18"/>
      <c r="S168" s="674"/>
      <c r="T168" s="18"/>
      <c r="U168" s="674"/>
      <c r="V168" s="18"/>
      <c r="W168" s="674"/>
      <c r="X168" s="18"/>
      <c r="Y168" s="674"/>
      <c r="Z168" s="18"/>
      <c r="AA168" s="674"/>
      <c r="AB168" s="18"/>
      <c r="AC168" s="674"/>
      <c r="AD168" s="18"/>
      <c r="AE168" s="674"/>
      <c r="AF168" s="600"/>
      <c r="AG168" s="601"/>
      <c r="AH168" s="674"/>
      <c r="AI168" s="553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5" customHeight="1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5" customHeight="1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5" customHeight="1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7.100000000000001" customHeight="1" x14ac:dyDescent="0.25">
      <c r="A172" s="281" t="s">
        <v>214</v>
      </c>
    </row>
    <row r="173" spans="1:90" s="5" customFormat="1" ht="15" customHeight="1" x14ac:dyDescent="0.25">
      <c r="A173" s="1881" t="s">
        <v>215</v>
      </c>
      <c r="B173" s="1881" t="s">
        <v>188</v>
      </c>
      <c r="C173" s="1895" t="s">
        <v>216</v>
      </c>
      <c r="D173" s="1896"/>
      <c r="E173" s="1881" t="s">
        <v>217</v>
      </c>
      <c r="F173" s="1895" t="s">
        <v>5</v>
      </c>
      <c r="G173" s="1896"/>
      <c r="H173" s="1896"/>
      <c r="I173" s="1896"/>
      <c r="J173" s="1896"/>
      <c r="K173" s="1896"/>
      <c r="L173" s="1896"/>
      <c r="M173" s="1896"/>
      <c r="N173" s="1896"/>
      <c r="O173" s="1896"/>
      <c r="P173" s="1896"/>
      <c r="Q173" s="1896"/>
      <c r="R173" s="1896"/>
      <c r="S173" s="1896"/>
      <c r="T173" s="1897"/>
    </row>
    <row r="174" spans="1:90" s="5" customFormat="1" ht="21" x14ac:dyDescent="0.25">
      <c r="A174" s="1096"/>
      <c r="B174" s="1096"/>
      <c r="C174" s="524" t="s">
        <v>191</v>
      </c>
      <c r="D174" s="1037" t="s">
        <v>218</v>
      </c>
      <c r="E174" s="1096"/>
      <c r="F174" s="524" t="s">
        <v>219</v>
      </c>
      <c r="G174" s="602" t="s">
        <v>220</v>
      </c>
      <c r="H174" s="602" t="s">
        <v>221</v>
      </c>
      <c r="I174" s="602" t="s">
        <v>222</v>
      </c>
      <c r="J174" s="602" t="s">
        <v>223</v>
      </c>
      <c r="K174" s="602" t="s">
        <v>224</v>
      </c>
      <c r="L174" s="602" t="s">
        <v>225</v>
      </c>
      <c r="M174" s="602" t="s">
        <v>226</v>
      </c>
      <c r="N174" s="602" t="s">
        <v>227</v>
      </c>
      <c r="O174" s="602" t="s">
        <v>228</v>
      </c>
      <c r="P174" s="602" t="s">
        <v>229</v>
      </c>
      <c r="Q174" s="602" t="s">
        <v>230</v>
      </c>
      <c r="R174" s="602" t="s">
        <v>231</v>
      </c>
      <c r="S174" s="602" t="s">
        <v>232</v>
      </c>
      <c r="T174" s="1037" t="s">
        <v>233</v>
      </c>
    </row>
    <row r="175" spans="1:90" s="5" customFormat="1" ht="15" customHeight="1" x14ac:dyDescent="0.25">
      <c r="A175" s="293" t="s">
        <v>32</v>
      </c>
      <c r="B175" s="691">
        <f>SUM(C175:D175)</f>
        <v>0</v>
      </c>
      <c r="C175" s="99"/>
      <c r="D175" s="143"/>
      <c r="E175" s="691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5" customHeight="1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5" customHeight="1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5" customHeight="1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7.100000000000001" customHeight="1" x14ac:dyDescent="0.25">
      <c r="A179" s="281" t="s">
        <v>235</v>
      </c>
    </row>
    <row r="180" spans="1:20" s="5" customFormat="1" ht="15" customHeight="1" x14ac:dyDescent="0.25">
      <c r="A180" s="1872" t="s">
        <v>236</v>
      </c>
      <c r="B180" s="1876" t="s">
        <v>237</v>
      </c>
      <c r="C180" s="1878"/>
      <c r="D180" s="1877"/>
      <c r="E180" s="1876" t="s">
        <v>238</v>
      </c>
      <c r="F180" s="1878"/>
      <c r="G180" s="1877"/>
    </row>
    <row r="181" spans="1:20" s="5" customFormat="1" ht="15" customHeight="1" x14ac:dyDescent="0.25">
      <c r="A181" s="1083"/>
      <c r="B181" s="603" t="s">
        <v>142</v>
      </c>
      <c r="C181" s="524" t="s">
        <v>29</v>
      </c>
      <c r="D181" s="1037" t="s">
        <v>30</v>
      </c>
      <c r="E181" s="603" t="s">
        <v>142</v>
      </c>
      <c r="F181" s="524" t="s">
        <v>29</v>
      </c>
      <c r="G181" s="1037" t="s">
        <v>30</v>
      </c>
    </row>
    <row r="182" spans="1:20" s="5" customFormat="1" ht="15" customHeight="1" x14ac:dyDescent="0.25">
      <c r="A182" s="293" t="s">
        <v>239</v>
      </c>
      <c r="B182" s="714">
        <f>SUM(C182:D182)</f>
        <v>0</v>
      </c>
      <c r="C182" s="715"/>
      <c r="D182" s="604"/>
      <c r="E182" s="714">
        <f>SUM(F182:G182)</f>
        <v>0</v>
      </c>
      <c r="F182" s="715"/>
      <c r="G182" s="604"/>
    </row>
    <row r="183" spans="1:20" s="5" customFormat="1" ht="15" customHeight="1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7.100000000000001" customHeight="1" x14ac:dyDescent="0.25">
      <c r="A184" s="325" t="s">
        <v>241</v>
      </c>
    </row>
    <row r="185" spans="1:20" x14ac:dyDescent="0.25">
      <c r="A185" s="1888" t="s">
        <v>242</v>
      </c>
      <c r="B185" s="1889" t="s">
        <v>188</v>
      </c>
      <c r="C185" s="1890" t="s">
        <v>243</v>
      </c>
      <c r="D185" s="1891"/>
      <c r="E185" s="1892"/>
      <c r="F185" s="1881" t="s">
        <v>217</v>
      </c>
      <c r="G185" s="1893" t="s">
        <v>5</v>
      </c>
      <c r="H185" s="1894"/>
      <c r="I185" s="1894"/>
      <c r="J185" s="1894"/>
      <c r="K185" s="1894"/>
      <c r="L185" s="1888"/>
    </row>
    <row r="186" spans="1:20" ht="21" x14ac:dyDescent="0.25">
      <c r="A186" s="1109"/>
      <c r="B186" s="1111"/>
      <c r="C186" s="519" t="s">
        <v>244</v>
      </c>
      <c r="D186" s="605" t="s">
        <v>192</v>
      </c>
      <c r="E186" s="1042" t="s">
        <v>245</v>
      </c>
      <c r="F186" s="1096"/>
      <c r="G186" s="1043" t="s">
        <v>246</v>
      </c>
      <c r="H186" s="1044" t="s">
        <v>247</v>
      </c>
      <c r="I186" s="1044" t="s">
        <v>248</v>
      </c>
      <c r="J186" s="1044" t="s">
        <v>249</v>
      </c>
      <c r="K186" s="1044" t="s">
        <v>250</v>
      </c>
      <c r="L186" s="518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691">
        <f>SUM(G187:L187)</f>
        <v>0</v>
      </c>
      <c r="G187" s="674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7.100000000000001" customHeight="1" x14ac:dyDescent="0.25">
      <c r="A190" s="1871" t="s">
        <v>255</v>
      </c>
      <c r="B190" s="1871"/>
      <c r="C190" s="1871"/>
    </row>
    <row r="191" spans="1:20" ht="15" customHeight="1" x14ac:dyDescent="0.25">
      <c r="A191" s="1898" t="s">
        <v>256</v>
      </c>
      <c r="B191" s="1899"/>
      <c r="C191" s="1900" t="s">
        <v>257</v>
      </c>
      <c r="D191" s="1901" t="s">
        <v>258</v>
      </c>
      <c r="E191" s="1902"/>
      <c r="F191" s="1902"/>
      <c r="G191" s="1902"/>
      <c r="H191" s="1902"/>
      <c r="I191" s="1902"/>
      <c r="J191" s="1903"/>
      <c r="K191" s="1904" t="s">
        <v>259</v>
      </c>
      <c r="L191" s="1904"/>
      <c r="M191" s="1904"/>
      <c r="N191" s="1874"/>
    </row>
    <row r="192" spans="1:20" ht="21" x14ac:dyDescent="0.25">
      <c r="A192" s="1122"/>
      <c r="B192" s="1123"/>
      <c r="C192" s="1125"/>
      <c r="D192" s="519" t="s">
        <v>244</v>
      </c>
      <c r="E192" s="605" t="s">
        <v>260</v>
      </c>
      <c r="F192" s="605" t="s">
        <v>261</v>
      </c>
      <c r="G192" s="1042" t="s">
        <v>262</v>
      </c>
      <c r="H192" s="1045" t="s">
        <v>217</v>
      </c>
      <c r="I192" s="519" t="s">
        <v>263</v>
      </c>
      <c r="J192" s="1042" t="s">
        <v>264</v>
      </c>
      <c r="K192" s="519" t="s">
        <v>265</v>
      </c>
      <c r="L192" s="605" t="s">
        <v>266</v>
      </c>
      <c r="M192" s="605" t="s">
        <v>267</v>
      </c>
      <c r="N192" s="1046" t="s">
        <v>268</v>
      </c>
    </row>
    <row r="193" spans="1:91" ht="15" customHeight="1" x14ac:dyDescent="0.25">
      <c r="A193" s="1887" t="s">
        <v>269</v>
      </c>
      <c r="B193" s="721" t="s">
        <v>270</v>
      </c>
      <c r="C193" s="691">
        <f>SUM(E193+G193)</f>
        <v>0</v>
      </c>
      <c r="D193" s="722"/>
      <c r="E193" s="16"/>
      <c r="F193" s="311"/>
      <c r="G193" s="24"/>
      <c r="H193" s="691">
        <f>+K193+L193+M193</f>
        <v>0</v>
      </c>
      <c r="I193" s="722"/>
      <c r="J193" s="606"/>
      <c r="K193" s="24"/>
      <c r="L193" s="16"/>
      <c r="M193" s="16"/>
      <c r="N193" s="340"/>
    </row>
    <row r="194" spans="1:91" ht="15" customHeight="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ht="15" customHeight="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ht="15" customHeight="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7.100000000000001" customHeight="1" x14ac:dyDescent="0.25">
      <c r="A197" s="325" t="s">
        <v>274</v>
      </c>
    </row>
    <row r="198" spans="1:91" s="5" customFormat="1" ht="15.75" customHeight="1" x14ac:dyDescent="0.25">
      <c r="A198" s="1260" t="s">
        <v>242</v>
      </c>
      <c r="B198" s="1260" t="s">
        <v>275</v>
      </c>
      <c r="C198" s="1882" t="s">
        <v>276</v>
      </c>
      <c r="D198" s="1883" t="s">
        <v>259</v>
      </c>
      <c r="E198" s="1884"/>
      <c r="F198" s="1883" t="s">
        <v>277</v>
      </c>
      <c r="G198" s="1885"/>
      <c r="H198" s="1885"/>
      <c r="I198" s="1885"/>
      <c r="J198" s="1885"/>
      <c r="K198" s="1885"/>
      <c r="L198" s="1885"/>
      <c r="M198" s="1885"/>
      <c r="N198" s="1885"/>
      <c r="O198" s="1885"/>
      <c r="P198" s="1885"/>
      <c r="Q198" s="1885"/>
      <c r="R198" s="1885"/>
      <c r="S198" s="1885"/>
      <c r="T198" s="1886" t="s">
        <v>263</v>
      </c>
      <c r="U198" s="1875" t="s">
        <v>278</v>
      </c>
    </row>
    <row r="199" spans="1:91" s="5" customFormat="1" ht="21" x14ac:dyDescent="0.25">
      <c r="A199" s="1260"/>
      <c r="B199" s="1260"/>
      <c r="C199" s="1099"/>
      <c r="D199" s="524" t="s">
        <v>265</v>
      </c>
      <c r="E199" s="1037" t="s">
        <v>279</v>
      </c>
      <c r="F199" s="526" t="s">
        <v>280</v>
      </c>
      <c r="G199" s="607" t="s">
        <v>281</v>
      </c>
      <c r="H199" s="607" t="s">
        <v>13</v>
      </c>
      <c r="I199" s="607" t="s">
        <v>141</v>
      </c>
      <c r="J199" s="607" t="s">
        <v>15</v>
      </c>
      <c r="K199" s="607" t="s">
        <v>282</v>
      </c>
      <c r="L199" s="607" t="s">
        <v>17</v>
      </c>
      <c r="M199" s="607" t="s">
        <v>18</v>
      </c>
      <c r="N199" s="607" t="s">
        <v>19</v>
      </c>
      <c r="O199" s="607" t="s">
        <v>20</v>
      </c>
      <c r="P199" s="607" t="s">
        <v>21</v>
      </c>
      <c r="Q199" s="607" t="s">
        <v>22</v>
      </c>
      <c r="R199" s="607" t="s">
        <v>23</v>
      </c>
      <c r="S199" s="528" t="s">
        <v>24</v>
      </c>
      <c r="T199" s="1104"/>
      <c r="U199" s="1087"/>
    </row>
    <row r="200" spans="1:91" s="5" customFormat="1" ht="15" customHeight="1" x14ac:dyDescent="0.25">
      <c r="A200" s="350" t="s">
        <v>283</v>
      </c>
      <c r="B200" s="15"/>
      <c r="C200" s="723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ht="15" customHeigh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ht="15" customHeigh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7.100000000000001" customHeight="1" x14ac:dyDescent="0.25">
      <c r="A203" s="1866" t="s">
        <v>286</v>
      </c>
      <c r="B203" s="1866"/>
      <c r="C203" s="1866"/>
      <c r="D203" s="1866"/>
      <c r="E203" s="1866"/>
      <c r="F203" s="1866"/>
      <c r="G203" s="1866"/>
      <c r="H203" s="1866"/>
      <c r="I203" s="1866"/>
      <c r="J203" s="1866"/>
      <c r="CK203" s="5"/>
      <c r="CL203" s="5"/>
      <c r="CM203" s="5"/>
    </row>
    <row r="204" spans="1:91" ht="15" customHeight="1" x14ac:dyDescent="0.25">
      <c r="A204" s="1253" t="s">
        <v>287</v>
      </c>
      <c r="B204" s="1253" t="s">
        <v>288</v>
      </c>
      <c r="C204" s="1876" t="s">
        <v>259</v>
      </c>
      <c r="D204" s="1877"/>
      <c r="E204" s="1878" t="s">
        <v>277</v>
      </c>
      <c r="F204" s="1878"/>
      <c r="G204" s="1878"/>
      <c r="H204" s="1878"/>
      <c r="I204" s="1878"/>
      <c r="J204" s="1879"/>
      <c r="K204" s="1880" t="s">
        <v>263</v>
      </c>
      <c r="L204" s="1881" t="s">
        <v>278</v>
      </c>
      <c r="CK204" s="5"/>
      <c r="CL204" s="5"/>
      <c r="CM204" s="5"/>
    </row>
    <row r="205" spans="1:91" ht="21" x14ac:dyDescent="0.25">
      <c r="A205" s="1253"/>
      <c r="B205" s="1253"/>
      <c r="C205" s="524" t="s">
        <v>265</v>
      </c>
      <c r="D205" s="1037" t="s">
        <v>279</v>
      </c>
      <c r="E205" s="1047" t="s">
        <v>280</v>
      </c>
      <c r="F205" s="602" t="s">
        <v>281</v>
      </c>
      <c r="G205" s="602" t="s">
        <v>13</v>
      </c>
      <c r="H205" s="602" t="s">
        <v>141</v>
      </c>
      <c r="I205" s="602" t="s">
        <v>15</v>
      </c>
      <c r="J205" s="1041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726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7.100000000000001" customHeight="1" x14ac:dyDescent="0.25">
      <c r="A208" s="1866" t="s">
        <v>292</v>
      </c>
      <c r="B208" s="1866"/>
      <c r="C208" s="1866"/>
      <c r="D208" s="1866"/>
      <c r="E208" s="1866"/>
      <c r="F208" s="1866"/>
      <c r="G208" s="1866"/>
    </row>
    <row r="209" spans="1:7" ht="15" customHeight="1" x14ac:dyDescent="0.25">
      <c r="A209" s="1867" t="s">
        <v>293</v>
      </c>
      <c r="B209" s="1867" t="s">
        <v>188</v>
      </c>
      <c r="C209" s="1868" t="s">
        <v>277</v>
      </c>
      <c r="D209" s="1869"/>
      <c r="E209" s="1869"/>
      <c r="F209" s="1869"/>
      <c r="G209" s="1870"/>
    </row>
    <row r="210" spans="1:7" ht="15" customHeight="1" x14ac:dyDescent="0.25">
      <c r="A210" s="1076"/>
      <c r="B210" s="1076"/>
      <c r="C210" s="532" t="s">
        <v>12</v>
      </c>
      <c r="D210" s="1035" t="s">
        <v>13</v>
      </c>
      <c r="E210" s="548" t="s">
        <v>141</v>
      </c>
      <c r="F210" s="548" t="s">
        <v>15</v>
      </c>
      <c r="G210" s="534" t="s">
        <v>16</v>
      </c>
    </row>
    <row r="211" spans="1:7" ht="15" customHeight="1" x14ac:dyDescent="0.25">
      <c r="A211" s="1048" t="s">
        <v>294</v>
      </c>
      <c r="B211" s="536">
        <f>SUM(C211:G211)</f>
        <v>0</v>
      </c>
      <c r="C211" s="537"/>
      <c r="D211" s="608"/>
      <c r="E211" s="608"/>
      <c r="F211" s="1049"/>
      <c r="G211" s="540"/>
    </row>
    <row r="212" spans="1:7" s="4" customFormat="1" ht="18" customHeight="1" x14ac:dyDescent="0.25">
      <c r="A212" s="1871" t="s">
        <v>295</v>
      </c>
      <c r="B212" s="1871"/>
      <c r="C212" s="1871"/>
      <c r="D212" s="1871"/>
    </row>
    <row r="213" spans="1:7" x14ac:dyDescent="0.25">
      <c r="A213" s="1872" t="s">
        <v>296</v>
      </c>
      <c r="B213" s="1868" t="s">
        <v>297</v>
      </c>
      <c r="C213" s="1869"/>
      <c r="D213" s="1870"/>
    </row>
    <row r="214" spans="1:7" x14ac:dyDescent="0.25">
      <c r="A214" s="1082"/>
      <c r="B214" s="1014" t="s">
        <v>298</v>
      </c>
      <c r="C214" s="1873" t="s">
        <v>299</v>
      </c>
      <c r="D214" s="1874"/>
    </row>
    <row r="215" spans="1:7" x14ac:dyDescent="0.25">
      <c r="A215" s="1083"/>
      <c r="B215" s="542" t="s">
        <v>300</v>
      </c>
      <c r="C215" s="532" t="s">
        <v>301</v>
      </c>
      <c r="D215" s="1015" t="s">
        <v>302</v>
      </c>
    </row>
    <row r="216" spans="1:7" ht="15" customHeight="1" x14ac:dyDescent="0.25">
      <c r="A216" s="544" t="s">
        <v>303</v>
      </c>
      <c r="B216" s="545"/>
      <c r="C216" s="1027"/>
      <c r="D216" s="547"/>
    </row>
    <row r="236" spans="1:2" hidden="1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216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2364A4B2-C090-4715-A9C4-A346D0A84687}">
      <formula1>0</formula1>
      <formula2>9.99999999999999E+41</formula2>
    </dataValidation>
    <dataValidation type="whole" allowBlank="1" showInputMessage="1" showErrorMessage="1" sqref="D96" xr:uid="{08D89726-1A5D-49B3-92D3-7D999E6C617E}">
      <formula1>0</formula1>
      <formula2>9.99999999999999E+33</formula2>
    </dataValidation>
    <dataValidation type="whole" allowBlank="1" showInputMessage="1" showErrorMessage="1" sqref="C19:E23" xr:uid="{600E569E-BC1B-4E07-B17A-4DC9D692E942}">
      <formula1>0</formula1>
      <formula2>9.99999999999999E+37</formula2>
    </dataValidation>
    <dataValidation allowBlank="1" prompt="Valor no Permitido" sqref="CC28:CD29 CA27:CB29 CC27 CK27:CM27 CE27:CJ29" xr:uid="{BDCB8D3B-25E6-4764-8291-B9C28A9751D8}"/>
    <dataValidation type="whole" operator="greaterThanOrEqual" allowBlank="1" showInputMessage="1" showErrorMessage="1" errorTitle="Error" error="Favor Ingrese sólo Números." sqref="C28:Y29 C35:Y89" xr:uid="{E8989AAD-D580-4013-B7B7-B3F3B0FCAECC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B7FD17FC-BE46-48BB-B61C-1F11BFAB4A88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S236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",[10]NOMBRE!B2, " (",[10]NOMBRE!C2,[10]NOMBRE!D2,[10]NOMBRE!E2,[10]NOMBRE!F2,[10]NOMBRE!G2,")")</f>
        <v>COMUNA: LINARES (07401)</v>
      </c>
    </row>
    <row r="3" spans="1:94" x14ac:dyDescent="0.1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94" x14ac:dyDescent="0.15">
      <c r="A4" s="1" t="str">
        <f>CONCATENATE("MES: ",[10]NOMBRE!B6, " (",[10]NOMBRE!C6,[10]NOMBRE!D6,")")</f>
        <v>MES: SEPTIEMBRE (09)</v>
      </c>
    </row>
    <row r="5" spans="1:94" x14ac:dyDescent="0.25">
      <c r="A5" s="3" t="str">
        <f>CONCATENATE("AÑO: ",[10]NOMBRE!B7)</f>
        <v>AÑO: 2025</v>
      </c>
    </row>
    <row r="6" spans="1:94" ht="18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8" customHeight="1" x14ac:dyDescent="0.25">
      <c r="A8" s="1238" t="s">
        <v>2</v>
      </c>
      <c r="B8" s="1185"/>
      <c r="C8" s="1185"/>
    </row>
    <row r="9" spans="1:94" s="5" customFormat="1" ht="15" customHeight="1" x14ac:dyDescent="0.25">
      <c r="A9" s="1447" t="s">
        <v>3</v>
      </c>
      <c r="B9" s="1997" t="s">
        <v>4</v>
      </c>
      <c r="C9" s="2002" t="s">
        <v>5</v>
      </c>
      <c r="D9" s="2003"/>
      <c r="E9" s="2003"/>
      <c r="F9" s="2003"/>
      <c r="G9" s="2003"/>
      <c r="H9" s="2003"/>
      <c r="I9" s="2003"/>
      <c r="J9" s="2003"/>
      <c r="K9" s="2003"/>
      <c r="L9" s="2003"/>
      <c r="M9" s="2003"/>
      <c r="N9" s="2003"/>
      <c r="O9" s="2003"/>
      <c r="P9" s="2003"/>
      <c r="Q9" s="2003"/>
      <c r="R9" s="2003"/>
      <c r="S9" s="2004"/>
      <c r="T9" s="2005" t="s">
        <v>6</v>
      </c>
      <c r="U9" s="2006"/>
      <c r="V9" s="2001" t="s">
        <v>7</v>
      </c>
      <c r="W9" s="2001" t="s">
        <v>8</v>
      </c>
      <c r="X9" s="1993" t="s">
        <v>9</v>
      </c>
      <c r="Y9" s="1994" t="s">
        <v>10</v>
      </c>
      <c r="Z9" s="1994" t="s">
        <v>11</v>
      </c>
    </row>
    <row r="10" spans="1:94" s="5" customFormat="1" ht="39" customHeight="1" x14ac:dyDescent="0.25">
      <c r="A10" s="1447"/>
      <c r="B10" s="1223"/>
      <c r="C10" s="532" t="s">
        <v>12</v>
      </c>
      <c r="D10" s="548" t="s">
        <v>13</v>
      </c>
      <c r="E10" s="875" t="s">
        <v>14</v>
      </c>
      <c r="F10" s="548" t="s">
        <v>15</v>
      </c>
      <c r="G10" s="549" t="s">
        <v>16</v>
      </c>
      <c r="H10" s="549" t="s">
        <v>17</v>
      </c>
      <c r="I10" s="549" t="s">
        <v>18</v>
      </c>
      <c r="J10" s="549" t="s">
        <v>19</v>
      </c>
      <c r="K10" s="549" t="s">
        <v>20</v>
      </c>
      <c r="L10" s="549" t="s">
        <v>21</v>
      </c>
      <c r="M10" s="549" t="s">
        <v>22</v>
      </c>
      <c r="N10" s="549" t="s">
        <v>23</v>
      </c>
      <c r="O10" s="549" t="s">
        <v>24</v>
      </c>
      <c r="P10" s="549" t="s">
        <v>25</v>
      </c>
      <c r="Q10" s="549" t="s">
        <v>26</v>
      </c>
      <c r="R10" s="549" t="s">
        <v>27</v>
      </c>
      <c r="S10" s="550" t="s">
        <v>28</v>
      </c>
      <c r="T10" s="551" t="s">
        <v>29</v>
      </c>
      <c r="U10" s="876" t="s">
        <v>30</v>
      </c>
      <c r="V10" s="1177"/>
      <c r="W10" s="1177"/>
      <c r="X10" s="1135"/>
      <c r="Y10" s="1125"/>
      <c r="Z10" s="1125"/>
    </row>
    <row r="11" spans="1:94" s="5" customFormat="1" ht="15" customHeight="1" x14ac:dyDescent="0.25">
      <c r="A11" s="13" t="s">
        <v>31</v>
      </c>
      <c r="B11" s="14">
        <f>SUM(C11:S11)</f>
        <v>0</v>
      </c>
      <c r="C11" s="15"/>
      <c r="D11" s="16"/>
      <c r="E11" s="65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660"/>
      <c r="U11" s="661"/>
      <c r="V11" s="20"/>
      <c r="W11" s="20"/>
      <c r="X11" s="553"/>
      <c r="Y11" s="553"/>
      <c r="Z11" s="553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5" customHeight="1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5" customHeight="1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5" customHeight="1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5" customHeight="1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5" customHeight="1" x14ac:dyDescent="0.25">
      <c r="A16" s="892" t="s">
        <v>36</v>
      </c>
      <c r="B16" s="555">
        <f>SUM(C16:S16)</f>
        <v>0</v>
      </c>
      <c r="C16" s="556">
        <f t="shared" ref="C16:Z16" si="7">SUM(C11:C15)</f>
        <v>0</v>
      </c>
      <c r="D16" s="893">
        <f t="shared" si="7"/>
        <v>0</v>
      </c>
      <c r="E16" s="893">
        <f t="shared" si="7"/>
        <v>0</v>
      </c>
      <c r="F16" s="558">
        <f t="shared" si="7"/>
        <v>0</v>
      </c>
      <c r="G16" s="558">
        <f t="shared" si="7"/>
        <v>0</v>
      </c>
      <c r="H16" s="558">
        <f t="shared" si="7"/>
        <v>0</v>
      </c>
      <c r="I16" s="558">
        <f t="shared" si="7"/>
        <v>0</v>
      </c>
      <c r="J16" s="558">
        <f t="shared" si="7"/>
        <v>0</v>
      </c>
      <c r="K16" s="558">
        <f t="shared" si="7"/>
        <v>0</v>
      </c>
      <c r="L16" s="558">
        <f t="shared" si="7"/>
        <v>0</v>
      </c>
      <c r="M16" s="558">
        <f t="shared" si="7"/>
        <v>0</v>
      </c>
      <c r="N16" s="558">
        <f t="shared" si="7"/>
        <v>0</v>
      </c>
      <c r="O16" s="558">
        <f t="shared" si="7"/>
        <v>0</v>
      </c>
      <c r="P16" s="558">
        <f t="shared" si="7"/>
        <v>0</v>
      </c>
      <c r="Q16" s="558">
        <f t="shared" si="7"/>
        <v>0</v>
      </c>
      <c r="R16" s="558">
        <f t="shared" si="7"/>
        <v>0</v>
      </c>
      <c r="S16" s="559">
        <f t="shared" si="7"/>
        <v>0</v>
      </c>
      <c r="T16" s="555">
        <f t="shared" si="7"/>
        <v>0</v>
      </c>
      <c r="U16" s="894">
        <f t="shared" si="7"/>
        <v>0</v>
      </c>
      <c r="V16" s="895">
        <f t="shared" si="7"/>
        <v>0</v>
      </c>
      <c r="W16" s="895">
        <f t="shared" si="7"/>
        <v>0</v>
      </c>
      <c r="X16" s="895">
        <f t="shared" si="7"/>
        <v>0</v>
      </c>
      <c r="Y16" s="895">
        <f t="shared" si="7"/>
        <v>0</v>
      </c>
      <c r="Z16" s="895">
        <f t="shared" si="7"/>
        <v>0</v>
      </c>
    </row>
    <row r="17" spans="1:91" s="4" customFormat="1" ht="17.100000000000001" customHeight="1" x14ac:dyDescent="0.25">
      <c r="A17" s="1776" t="s">
        <v>37</v>
      </c>
      <c r="B17" s="1689"/>
      <c r="C17" s="1689"/>
      <c r="D17" s="1689"/>
      <c r="E17" s="39"/>
      <c r="F17" s="40"/>
      <c r="G17" s="40"/>
      <c r="H17" s="40"/>
      <c r="I17" s="40"/>
      <c r="J17" s="40"/>
      <c r="K17" s="40"/>
      <c r="L17" s="40"/>
    </row>
    <row r="18" spans="1:91" s="5" customFormat="1" ht="31.5" customHeight="1" x14ac:dyDescent="0.25">
      <c r="A18" s="561" t="s">
        <v>38</v>
      </c>
      <c r="B18" s="562" t="s">
        <v>4</v>
      </c>
      <c r="C18" s="563" t="s">
        <v>31</v>
      </c>
      <c r="D18" s="564" t="s">
        <v>39</v>
      </c>
      <c r="E18" s="896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5" customHeight="1" x14ac:dyDescent="0.25">
      <c r="A19" s="667" t="s">
        <v>41</v>
      </c>
      <c r="B19" s="668">
        <f>SUM(C19:E19)</f>
        <v>0</v>
      </c>
      <c r="C19" s="669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5" customHeight="1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5" customHeight="1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5" customHeight="1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5" customHeight="1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5" customHeight="1" x14ac:dyDescent="0.25">
      <c r="A24" s="565" t="s">
        <v>4</v>
      </c>
      <c r="B24" s="566">
        <f>SUM(B19:B23)</f>
        <v>0</v>
      </c>
      <c r="C24" s="567">
        <f>SUM(C19:C23)</f>
        <v>0</v>
      </c>
      <c r="D24" s="568">
        <f t="shared" ref="D24:E24" si="9">SUM(D19:D23)</f>
        <v>0</v>
      </c>
      <c r="E24" s="897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7.100000000000001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25.5" customHeight="1" x14ac:dyDescent="0.25">
      <c r="A26" s="1997" t="s">
        <v>47</v>
      </c>
      <c r="B26" s="1997" t="s">
        <v>4</v>
      </c>
      <c r="C26" s="1763" t="s">
        <v>5</v>
      </c>
      <c r="D26" s="1764"/>
      <c r="E26" s="1764"/>
      <c r="F26" s="1764"/>
      <c r="G26" s="1764"/>
      <c r="H26" s="1764"/>
      <c r="I26" s="1764"/>
      <c r="J26" s="1764"/>
      <c r="K26" s="1764"/>
      <c r="L26" s="1764"/>
      <c r="M26" s="1764"/>
      <c r="N26" s="1764"/>
      <c r="O26" s="1764"/>
      <c r="P26" s="1764"/>
      <c r="Q26" s="1764"/>
      <c r="R26" s="1764"/>
      <c r="S26" s="1765"/>
      <c r="T26" s="1774" t="s">
        <v>48</v>
      </c>
      <c r="U26" s="1775"/>
      <c r="V26" s="2000" t="s">
        <v>9</v>
      </c>
      <c r="W26" s="1994" t="s">
        <v>10</v>
      </c>
      <c r="X26" s="1638" t="s">
        <v>49</v>
      </c>
      <c r="Y26" s="1639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5.5" customHeight="1" x14ac:dyDescent="0.25">
      <c r="A27" s="1223"/>
      <c r="B27" s="1223"/>
      <c r="C27" s="532" t="s">
        <v>12</v>
      </c>
      <c r="D27" s="548" t="s">
        <v>13</v>
      </c>
      <c r="E27" s="875" t="s">
        <v>14</v>
      </c>
      <c r="F27" s="548" t="s">
        <v>15</v>
      </c>
      <c r="G27" s="549" t="s">
        <v>16</v>
      </c>
      <c r="H27" s="549" t="s">
        <v>17</v>
      </c>
      <c r="I27" s="549" t="s">
        <v>18</v>
      </c>
      <c r="J27" s="549" t="s">
        <v>19</v>
      </c>
      <c r="K27" s="549" t="s">
        <v>20</v>
      </c>
      <c r="L27" s="549" t="s">
        <v>21</v>
      </c>
      <c r="M27" s="549" t="s">
        <v>22</v>
      </c>
      <c r="N27" s="549" t="s">
        <v>23</v>
      </c>
      <c r="O27" s="549" t="s">
        <v>24</v>
      </c>
      <c r="P27" s="549" t="s">
        <v>25</v>
      </c>
      <c r="Q27" s="549" t="s">
        <v>26</v>
      </c>
      <c r="R27" s="549" t="s">
        <v>27</v>
      </c>
      <c r="S27" s="550" t="s">
        <v>28</v>
      </c>
      <c r="T27" s="569" t="s">
        <v>29</v>
      </c>
      <c r="U27" s="876" t="s">
        <v>30</v>
      </c>
      <c r="V27" s="1145"/>
      <c r="W27" s="1125"/>
      <c r="X27" s="570" t="s">
        <v>50</v>
      </c>
      <c r="Y27" s="898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672" t="s">
        <v>52</v>
      </c>
      <c r="B28" s="673">
        <f>SUM(C28:S28)</f>
        <v>0</v>
      </c>
      <c r="C28" s="674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674"/>
      <c r="U28" s="661"/>
      <c r="V28" s="553"/>
      <c r="W28" s="660"/>
      <c r="X28" s="674"/>
      <c r="Y28" s="553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7.100000000000001" customHeight="1" x14ac:dyDescent="0.25">
      <c r="A30" s="1995" t="s">
        <v>54</v>
      </c>
      <c r="B30" s="1995"/>
      <c r="C30" s="1995"/>
      <c r="D30" s="1995"/>
      <c r="E30" s="1995"/>
      <c r="F30" s="1995"/>
      <c r="G30" s="1995"/>
      <c r="H30" s="1995"/>
      <c r="I30" s="1995"/>
      <c r="J30" s="1995"/>
      <c r="K30" s="1995"/>
      <c r="L30" s="1995"/>
    </row>
    <row r="31" spans="1:91" s="4" customFormat="1" ht="17.100000000000001" customHeight="1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5" customHeight="1" x14ac:dyDescent="0.25">
      <c r="A32" s="1996" t="s">
        <v>56</v>
      </c>
      <c r="B32" s="1997" t="s">
        <v>4</v>
      </c>
      <c r="C32" s="1769" t="s">
        <v>57</v>
      </c>
      <c r="D32" s="1770"/>
      <c r="E32" s="1770"/>
      <c r="F32" s="1770"/>
      <c r="G32" s="1770"/>
      <c r="H32" s="1770"/>
      <c r="I32" s="1770"/>
      <c r="J32" s="1770"/>
      <c r="K32" s="1770"/>
      <c r="L32" s="1770"/>
      <c r="M32" s="1770"/>
      <c r="N32" s="1770"/>
      <c r="O32" s="1770"/>
      <c r="P32" s="1770"/>
      <c r="Q32" s="1770"/>
      <c r="R32" s="1770"/>
      <c r="S32" s="1770"/>
      <c r="T32" s="1770"/>
      <c r="U32" s="1771"/>
      <c r="V32" s="1998" t="s">
        <v>58</v>
      </c>
      <c r="W32" s="1999"/>
      <c r="X32" s="1996" t="s">
        <v>59</v>
      </c>
      <c r="Y32" s="1993"/>
      <c r="Z32" s="1638" t="s">
        <v>60</v>
      </c>
      <c r="AA32" s="1669"/>
      <c r="AB32" s="1669"/>
      <c r="AC32" s="1669"/>
      <c r="AD32" s="1669"/>
      <c r="AE32" s="1669"/>
      <c r="AF32" s="1669"/>
      <c r="AG32" s="1669"/>
      <c r="AH32" s="1669"/>
      <c r="AI32" s="1639"/>
      <c r="AJ32" s="1991" t="s">
        <v>61</v>
      </c>
      <c r="AK32" s="1992"/>
      <c r="AL32" s="1993"/>
      <c r="AM32" s="1994" t="s">
        <v>62</v>
      </c>
      <c r="AN32" s="1993" t="s">
        <v>63</v>
      </c>
      <c r="AO32" s="1994" t="s">
        <v>9</v>
      </c>
      <c r="AP32" s="1993" t="s">
        <v>10</v>
      </c>
      <c r="AQ32" s="1993" t="s">
        <v>64</v>
      </c>
      <c r="AR32" s="1253" t="s">
        <v>7</v>
      </c>
      <c r="AS32" s="1253" t="s">
        <v>8</v>
      </c>
    </row>
    <row r="33" spans="1:95" s="5" customFormat="1" ht="15" customHeight="1" x14ac:dyDescent="0.25">
      <c r="A33" s="1220"/>
      <c r="B33" s="1222"/>
      <c r="C33" s="1763" t="s">
        <v>5</v>
      </c>
      <c r="D33" s="1764"/>
      <c r="E33" s="1764"/>
      <c r="F33" s="1764"/>
      <c r="G33" s="1764"/>
      <c r="H33" s="1764"/>
      <c r="I33" s="1764"/>
      <c r="J33" s="1764"/>
      <c r="K33" s="1764"/>
      <c r="L33" s="1764"/>
      <c r="M33" s="1764"/>
      <c r="N33" s="1764"/>
      <c r="O33" s="1764"/>
      <c r="P33" s="1764"/>
      <c r="Q33" s="1764"/>
      <c r="R33" s="1764"/>
      <c r="S33" s="1765"/>
      <c r="T33" s="1766" t="s">
        <v>48</v>
      </c>
      <c r="U33" s="1436"/>
      <c r="V33" s="1229"/>
      <c r="W33" s="1230"/>
      <c r="X33" s="1139"/>
      <c r="Y33" s="1135"/>
      <c r="Z33" s="1633" t="s">
        <v>65</v>
      </c>
      <c r="AA33" s="1634"/>
      <c r="AB33" s="1634"/>
      <c r="AC33" s="1634"/>
      <c r="AD33" s="1635"/>
      <c r="AE33" s="1633" t="s">
        <v>66</v>
      </c>
      <c r="AF33" s="1634"/>
      <c r="AG33" s="1634"/>
      <c r="AH33" s="1634"/>
      <c r="AI33" s="1635"/>
      <c r="AJ33" s="1214"/>
      <c r="AK33" s="1215"/>
      <c r="AL33" s="1134"/>
      <c r="AM33" s="1217"/>
      <c r="AN33" s="1134"/>
      <c r="AO33" s="1217"/>
      <c r="AP33" s="1134"/>
      <c r="AQ33" s="1134"/>
      <c r="AR33" s="1253"/>
      <c r="AS33" s="1253"/>
    </row>
    <row r="34" spans="1:95" s="5" customFormat="1" ht="31.5" x14ac:dyDescent="0.25">
      <c r="A34" s="1139"/>
      <c r="B34" s="1223"/>
      <c r="C34" s="532" t="s">
        <v>12</v>
      </c>
      <c r="D34" s="548" t="s">
        <v>13</v>
      </c>
      <c r="E34" s="875" t="s">
        <v>14</v>
      </c>
      <c r="F34" s="548" t="s">
        <v>15</v>
      </c>
      <c r="G34" s="549" t="s">
        <v>16</v>
      </c>
      <c r="H34" s="549" t="s">
        <v>17</v>
      </c>
      <c r="I34" s="549" t="s">
        <v>18</v>
      </c>
      <c r="J34" s="549" t="s">
        <v>19</v>
      </c>
      <c r="K34" s="549" t="s">
        <v>20</v>
      </c>
      <c r="L34" s="549" t="s">
        <v>21</v>
      </c>
      <c r="M34" s="549" t="s">
        <v>22</v>
      </c>
      <c r="N34" s="549" t="s">
        <v>23</v>
      </c>
      <c r="O34" s="549" t="s">
        <v>24</v>
      </c>
      <c r="P34" s="549" t="s">
        <v>25</v>
      </c>
      <c r="Q34" s="549" t="s">
        <v>26</v>
      </c>
      <c r="R34" s="549" t="s">
        <v>27</v>
      </c>
      <c r="S34" s="550" t="s">
        <v>28</v>
      </c>
      <c r="T34" s="569" t="s">
        <v>29</v>
      </c>
      <c r="U34" s="899" t="s">
        <v>30</v>
      </c>
      <c r="V34" s="532" t="s">
        <v>67</v>
      </c>
      <c r="W34" s="877" t="s">
        <v>68</v>
      </c>
      <c r="X34" s="532" t="s">
        <v>69</v>
      </c>
      <c r="Y34" s="534" t="s">
        <v>70</v>
      </c>
      <c r="Z34" s="900" t="s">
        <v>4</v>
      </c>
      <c r="AA34" s="571" t="s">
        <v>71</v>
      </c>
      <c r="AB34" s="548" t="s">
        <v>72</v>
      </c>
      <c r="AC34" s="548" t="s">
        <v>73</v>
      </c>
      <c r="AD34" s="877" t="s">
        <v>74</v>
      </c>
      <c r="AE34" s="91" t="s">
        <v>75</v>
      </c>
      <c r="AF34" s="571" t="s">
        <v>71</v>
      </c>
      <c r="AG34" s="548" t="s">
        <v>72</v>
      </c>
      <c r="AH34" s="548" t="s">
        <v>73</v>
      </c>
      <c r="AI34" s="877" t="s">
        <v>74</v>
      </c>
      <c r="AJ34" s="676" t="s">
        <v>76</v>
      </c>
      <c r="AK34" s="542" t="s">
        <v>77</v>
      </c>
      <c r="AL34" s="542" t="s">
        <v>78</v>
      </c>
      <c r="AM34" s="1125"/>
      <c r="AN34" s="1135"/>
      <c r="AO34" s="1125"/>
      <c r="AP34" s="1135"/>
      <c r="AQ34" s="1135"/>
      <c r="AR34" s="1253"/>
      <c r="AS34" s="1253"/>
    </row>
    <row r="35" spans="1:95" s="5" customFormat="1" ht="15" customHeight="1" x14ac:dyDescent="0.25">
      <c r="A35" s="94" t="s">
        <v>79</v>
      </c>
      <c r="B35" s="14">
        <f>SUM(C35:S35)</f>
        <v>0</v>
      </c>
      <c r="C35" s="674"/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674"/>
      <c r="U35" s="18"/>
      <c r="V35" s="674"/>
      <c r="W35" s="18"/>
      <c r="X35" s="674"/>
      <c r="Y35" s="18"/>
      <c r="Z35" s="97">
        <f t="shared" ref="Z35:Z65" si="10">SUM(AA35+AB35+AC35+AD35)</f>
        <v>0</v>
      </c>
      <c r="AA35" s="674"/>
      <c r="AB35" s="17"/>
      <c r="AC35" s="17"/>
      <c r="AD35" s="18"/>
      <c r="AE35" s="97">
        <f t="shared" ref="AE35:AE65" si="11">SUM(AF35+AG35+AH35+AI35)</f>
        <v>0</v>
      </c>
      <c r="AF35" s="674"/>
      <c r="AG35" s="17"/>
      <c r="AH35" s="17"/>
      <c r="AI35" s="98"/>
      <c r="AJ35" s="28"/>
      <c r="AK35" s="28"/>
      <c r="AL35" s="28"/>
      <c r="AM35" s="28"/>
      <c r="AN35" s="28"/>
      <c r="AO35" s="28"/>
      <c r="AP35" s="28"/>
      <c r="AQ35" s="28"/>
      <c r="AR35" s="20"/>
      <c r="AS35" s="20"/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5" customHeight="1" x14ac:dyDescent="0.25">
      <c r="A36" s="97" t="s">
        <v>80</v>
      </c>
      <c r="B36" s="14">
        <f>SUM(C36:S36)</f>
        <v>0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25"/>
      <c r="T36" s="99"/>
      <c r="U36" s="100"/>
      <c r="V36" s="99"/>
      <c r="W36" s="100"/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5" customHeight="1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5" customHeight="1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5" customHeight="1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5" customHeight="1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5" customHeight="1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5" customHeight="1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5" customHeight="1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5" customHeight="1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5" customHeight="1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5" customHeight="1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5" customHeight="1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5" customHeight="1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5" customHeight="1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5" customHeight="1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5" customHeight="1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5" customHeight="1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5" customHeight="1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5" customHeight="1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5" customHeight="1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5" customHeight="1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5" customHeight="1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5" customHeight="1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5" customHeight="1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5" customHeight="1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5" customHeight="1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5" customHeight="1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5" customHeight="1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5" customHeight="1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5" customHeight="1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5" customHeight="1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5" customHeight="1" x14ac:dyDescent="0.15">
      <c r="A67" s="105" t="s">
        <v>111</v>
      </c>
      <c r="B67" s="14">
        <f t="shared" si="25"/>
        <v>0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25"/>
      <c r="T67" s="99"/>
      <c r="U67" s="100"/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5" customHeight="1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5" customHeight="1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5" customHeight="1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5" customHeight="1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5" customHeight="1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5" customHeight="1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5" customHeight="1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5" customHeight="1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5" customHeight="1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5" customHeight="1" x14ac:dyDescent="0.25">
      <c r="A77" s="94" t="s">
        <v>121</v>
      </c>
      <c r="B77" s="14">
        <f t="shared" si="25"/>
        <v>0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5"/>
      <c r="T77" s="15"/>
      <c r="U77" s="25"/>
      <c r="V77" s="15"/>
      <c r="W77" s="25"/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5" customHeight="1" x14ac:dyDescent="0.15">
      <c r="A78" s="113" t="s">
        <v>122</v>
      </c>
      <c r="B78" s="14">
        <f t="shared" si="25"/>
        <v>0</v>
      </c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25"/>
      <c r="T78" s="15"/>
      <c r="U78" s="25"/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5" customHeight="1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5" customHeight="1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5" customHeight="1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5" customHeight="1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5" customHeight="1" x14ac:dyDescent="0.15">
      <c r="A83" s="105" t="s">
        <v>127</v>
      </c>
      <c r="B83" s="14">
        <f t="shared" si="25"/>
        <v>0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5"/>
      <c r="T83" s="15"/>
      <c r="U83" s="25"/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5" customHeight="1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5" customHeight="1" x14ac:dyDescent="0.15">
      <c r="A85" s="105" t="s">
        <v>129</v>
      </c>
      <c r="B85" s="14">
        <f t="shared" si="25"/>
        <v>8</v>
      </c>
      <c r="C85" s="15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>
        <v>2</v>
      </c>
      <c r="O85" s="16">
        <v>1</v>
      </c>
      <c r="P85" s="16">
        <v>1</v>
      </c>
      <c r="Q85" s="16">
        <v>2</v>
      </c>
      <c r="R85" s="16">
        <v>2</v>
      </c>
      <c r="S85" s="25"/>
      <c r="T85" s="15">
        <v>4</v>
      </c>
      <c r="U85" s="25">
        <v>4</v>
      </c>
      <c r="V85" s="15">
        <v>0</v>
      </c>
      <c r="W85" s="25">
        <v>1</v>
      </c>
      <c r="X85" s="15">
        <v>0</v>
      </c>
      <c r="Y85" s="25">
        <v>0</v>
      </c>
      <c r="Z85" s="97">
        <f t="shared" si="26"/>
        <v>0</v>
      </c>
      <c r="AA85" s="15"/>
      <c r="AB85" s="16"/>
      <c r="AC85" s="16"/>
      <c r="AD85" s="25"/>
      <c r="AE85" s="97">
        <f t="shared" si="27"/>
        <v>0</v>
      </c>
      <c r="AF85" s="15">
        <v>0</v>
      </c>
      <c r="AG85" s="16">
        <v>0</v>
      </c>
      <c r="AH85" s="16">
        <v>0</v>
      </c>
      <c r="AI85" s="112">
        <v>0</v>
      </c>
      <c r="AJ85" s="28"/>
      <c r="AK85" s="28"/>
      <c r="AL85" s="28">
        <v>8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5" customHeight="1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5" customHeight="1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5" customHeight="1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5" customHeight="1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5" customHeight="1" x14ac:dyDescent="0.25">
      <c r="A90" s="926" t="s">
        <v>4</v>
      </c>
      <c r="B90" s="572">
        <f t="shared" si="25"/>
        <v>8</v>
      </c>
      <c r="C90" s="573">
        <f t="shared" ref="C90:AS90" si="29">SUM(C35:C89)</f>
        <v>0</v>
      </c>
      <c r="D90" s="574">
        <f t="shared" si="29"/>
        <v>0</v>
      </c>
      <c r="E90" s="574">
        <f t="shared" si="29"/>
        <v>0</v>
      </c>
      <c r="F90" s="574">
        <f t="shared" si="29"/>
        <v>0</v>
      </c>
      <c r="G90" s="574">
        <f t="shared" si="29"/>
        <v>0</v>
      </c>
      <c r="H90" s="927">
        <f t="shared" si="29"/>
        <v>0</v>
      </c>
      <c r="I90" s="574">
        <f t="shared" si="29"/>
        <v>0</v>
      </c>
      <c r="J90" s="574">
        <f t="shared" si="29"/>
        <v>0</v>
      </c>
      <c r="K90" s="574">
        <f t="shared" si="29"/>
        <v>0</v>
      </c>
      <c r="L90" s="574">
        <f t="shared" si="29"/>
        <v>0</v>
      </c>
      <c r="M90" s="574">
        <f t="shared" si="29"/>
        <v>0</v>
      </c>
      <c r="N90" s="574">
        <f t="shared" si="29"/>
        <v>2</v>
      </c>
      <c r="O90" s="574">
        <f t="shared" si="29"/>
        <v>1</v>
      </c>
      <c r="P90" s="574">
        <f t="shared" si="29"/>
        <v>1</v>
      </c>
      <c r="Q90" s="574">
        <f t="shared" si="29"/>
        <v>2</v>
      </c>
      <c r="R90" s="574">
        <f t="shared" si="29"/>
        <v>2</v>
      </c>
      <c r="S90" s="928">
        <f t="shared" si="29"/>
        <v>0</v>
      </c>
      <c r="T90" s="573">
        <f t="shared" si="29"/>
        <v>4</v>
      </c>
      <c r="U90" s="928">
        <f t="shared" si="29"/>
        <v>4</v>
      </c>
      <c r="V90" s="573">
        <f t="shared" si="29"/>
        <v>0</v>
      </c>
      <c r="W90" s="928">
        <f t="shared" si="29"/>
        <v>1</v>
      </c>
      <c r="X90" s="573">
        <f t="shared" si="29"/>
        <v>0</v>
      </c>
      <c r="Y90" s="928">
        <f t="shared" si="29"/>
        <v>0</v>
      </c>
      <c r="Z90" s="572">
        <f t="shared" si="29"/>
        <v>0</v>
      </c>
      <c r="AA90" s="573">
        <f t="shared" si="29"/>
        <v>0</v>
      </c>
      <c r="AB90" s="574">
        <f t="shared" si="29"/>
        <v>0</v>
      </c>
      <c r="AC90" s="574">
        <f t="shared" si="29"/>
        <v>0</v>
      </c>
      <c r="AD90" s="927">
        <f t="shared" si="29"/>
        <v>0</v>
      </c>
      <c r="AE90" s="572">
        <f t="shared" si="29"/>
        <v>0</v>
      </c>
      <c r="AF90" s="573">
        <f t="shared" si="29"/>
        <v>0</v>
      </c>
      <c r="AG90" s="574">
        <f t="shared" si="29"/>
        <v>0</v>
      </c>
      <c r="AH90" s="574">
        <f t="shared" si="29"/>
        <v>0</v>
      </c>
      <c r="AI90" s="929">
        <f t="shared" si="29"/>
        <v>0</v>
      </c>
      <c r="AJ90" s="928">
        <f t="shared" si="29"/>
        <v>0</v>
      </c>
      <c r="AK90" s="928">
        <f t="shared" si="29"/>
        <v>0</v>
      </c>
      <c r="AL90" s="928">
        <f t="shared" si="29"/>
        <v>8</v>
      </c>
      <c r="AM90" s="928">
        <f t="shared" si="29"/>
        <v>0</v>
      </c>
      <c r="AN90" s="928">
        <f t="shared" si="29"/>
        <v>0</v>
      </c>
      <c r="AO90" s="928">
        <f t="shared" si="29"/>
        <v>0</v>
      </c>
      <c r="AP90" s="928">
        <f t="shared" si="29"/>
        <v>0</v>
      </c>
      <c r="AQ90" s="928">
        <f t="shared" si="29"/>
        <v>0</v>
      </c>
      <c r="AR90" s="928">
        <f t="shared" si="29"/>
        <v>0</v>
      </c>
      <c r="AS90" s="928">
        <f t="shared" si="29"/>
        <v>0</v>
      </c>
    </row>
    <row r="91" spans="1:95" s="4" customFormat="1" ht="17.100000000000001" customHeight="1" x14ac:dyDescent="0.25">
      <c r="A91" s="1988" t="s">
        <v>134</v>
      </c>
      <c r="B91" s="1988"/>
      <c r="C91" s="1988"/>
      <c r="D91" s="1988"/>
      <c r="E91" s="1988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5" customHeight="1" x14ac:dyDescent="0.25">
      <c r="A92" s="1663" t="s">
        <v>3</v>
      </c>
      <c r="B92" s="1975"/>
      <c r="C92" s="1663" t="s">
        <v>36</v>
      </c>
      <c r="D92" s="1989"/>
      <c r="E92" s="1975"/>
      <c r="F92" s="1954" t="s">
        <v>135</v>
      </c>
      <c r="G92" s="1955"/>
      <c r="H92" s="1955"/>
      <c r="I92" s="1955"/>
      <c r="J92" s="1955"/>
      <c r="K92" s="1955"/>
      <c r="L92" s="1955"/>
      <c r="M92" s="1955"/>
      <c r="N92" s="1955"/>
      <c r="O92" s="1955"/>
      <c r="P92" s="1955"/>
      <c r="Q92" s="1955"/>
      <c r="R92" s="1955"/>
      <c r="S92" s="1955"/>
      <c r="T92" s="1955"/>
      <c r="U92" s="1955"/>
      <c r="V92" s="1955"/>
      <c r="W92" s="1955"/>
      <c r="X92" s="1955"/>
      <c r="Y92" s="1955"/>
      <c r="Z92" s="1955"/>
      <c r="AA92" s="1955"/>
      <c r="AB92" s="1955"/>
      <c r="AC92" s="1955"/>
      <c r="AD92" s="1955"/>
      <c r="AE92" s="1955"/>
      <c r="AF92" s="1955"/>
      <c r="AG92" s="1955"/>
      <c r="AH92" s="1955"/>
      <c r="AI92" s="1955"/>
      <c r="AJ92" s="1955"/>
      <c r="AK92" s="1955"/>
      <c r="AL92" s="1955"/>
      <c r="AM92" s="1983"/>
      <c r="AN92" s="1691" t="s">
        <v>136</v>
      </c>
      <c r="AO92" s="1990"/>
      <c r="AP92" s="1681" t="s">
        <v>137</v>
      </c>
      <c r="AQ92" s="1987" t="s">
        <v>138</v>
      </c>
      <c r="AR92" s="1984" t="s">
        <v>9</v>
      </c>
      <c r="AS92" s="1984" t="s">
        <v>10</v>
      </c>
      <c r="AT92" s="1984" t="s">
        <v>139</v>
      </c>
      <c r="AU92" s="1981" t="s">
        <v>140</v>
      </c>
    </row>
    <row r="93" spans="1:95" s="5" customFormat="1" ht="15" customHeight="1" x14ac:dyDescent="0.25">
      <c r="A93" s="1192"/>
      <c r="B93" s="1193"/>
      <c r="C93" s="1122"/>
      <c r="D93" s="1195"/>
      <c r="E93" s="1123"/>
      <c r="F93" s="1958" t="s">
        <v>12</v>
      </c>
      <c r="G93" s="1959"/>
      <c r="H93" s="1958" t="s">
        <v>13</v>
      </c>
      <c r="I93" s="1959"/>
      <c r="J93" s="1958" t="s">
        <v>141</v>
      </c>
      <c r="K93" s="1959"/>
      <c r="L93" s="1958" t="s">
        <v>15</v>
      </c>
      <c r="M93" s="1959"/>
      <c r="N93" s="1958" t="s">
        <v>16</v>
      </c>
      <c r="O93" s="1959"/>
      <c r="P93" s="1954" t="s">
        <v>17</v>
      </c>
      <c r="Q93" s="1956"/>
      <c r="R93" s="1954" t="s">
        <v>18</v>
      </c>
      <c r="S93" s="1956"/>
      <c r="T93" s="1954" t="s">
        <v>19</v>
      </c>
      <c r="U93" s="1956"/>
      <c r="V93" s="1954" t="s">
        <v>20</v>
      </c>
      <c r="W93" s="1956"/>
      <c r="X93" s="1954" t="s">
        <v>21</v>
      </c>
      <c r="Y93" s="1956"/>
      <c r="Z93" s="1954" t="s">
        <v>22</v>
      </c>
      <c r="AA93" s="1956"/>
      <c r="AB93" s="1954" t="s">
        <v>23</v>
      </c>
      <c r="AC93" s="1956"/>
      <c r="AD93" s="1954" t="s">
        <v>24</v>
      </c>
      <c r="AE93" s="1956"/>
      <c r="AF93" s="1954" t="s">
        <v>25</v>
      </c>
      <c r="AG93" s="1956"/>
      <c r="AH93" s="1954" t="s">
        <v>26</v>
      </c>
      <c r="AI93" s="1956"/>
      <c r="AJ93" s="1954" t="s">
        <v>27</v>
      </c>
      <c r="AK93" s="1956"/>
      <c r="AL93" s="1954" t="s">
        <v>28</v>
      </c>
      <c r="AM93" s="1983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50.25" customHeight="1" x14ac:dyDescent="0.25">
      <c r="A94" s="1122"/>
      <c r="B94" s="1123"/>
      <c r="C94" s="571" t="s">
        <v>142</v>
      </c>
      <c r="D94" s="933" t="s">
        <v>29</v>
      </c>
      <c r="E94" s="932" t="s">
        <v>30</v>
      </c>
      <c r="F94" s="856" t="s">
        <v>29</v>
      </c>
      <c r="G94" s="376" t="s">
        <v>30</v>
      </c>
      <c r="H94" s="856" t="s">
        <v>29</v>
      </c>
      <c r="I94" s="376" t="s">
        <v>30</v>
      </c>
      <c r="J94" s="856" t="s">
        <v>29</v>
      </c>
      <c r="K94" s="376" t="s">
        <v>30</v>
      </c>
      <c r="L94" s="856" t="s">
        <v>29</v>
      </c>
      <c r="M94" s="376" t="s">
        <v>30</v>
      </c>
      <c r="N94" s="856" t="s">
        <v>29</v>
      </c>
      <c r="O94" s="376" t="s">
        <v>30</v>
      </c>
      <c r="P94" s="856" t="s">
        <v>29</v>
      </c>
      <c r="Q94" s="376" t="s">
        <v>30</v>
      </c>
      <c r="R94" s="856" t="s">
        <v>29</v>
      </c>
      <c r="S94" s="376" t="s">
        <v>30</v>
      </c>
      <c r="T94" s="856" t="s">
        <v>29</v>
      </c>
      <c r="U94" s="376" t="s">
        <v>30</v>
      </c>
      <c r="V94" s="856" t="s">
        <v>29</v>
      </c>
      <c r="W94" s="376" t="s">
        <v>30</v>
      </c>
      <c r="X94" s="856" t="s">
        <v>29</v>
      </c>
      <c r="Y94" s="376" t="s">
        <v>30</v>
      </c>
      <c r="Z94" s="856" t="s">
        <v>29</v>
      </c>
      <c r="AA94" s="376" t="s">
        <v>30</v>
      </c>
      <c r="AB94" s="856" t="s">
        <v>29</v>
      </c>
      <c r="AC94" s="376" t="s">
        <v>30</v>
      </c>
      <c r="AD94" s="856" t="s">
        <v>29</v>
      </c>
      <c r="AE94" s="376" t="s">
        <v>30</v>
      </c>
      <c r="AF94" s="856" t="s">
        <v>29</v>
      </c>
      <c r="AG94" s="376" t="s">
        <v>30</v>
      </c>
      <c r="AH94" s="856" t="s">
        <v>29</v>
      </c>
      <c r="AI94" s="376" t="s">
        <v>30</v>
      </c>
      <c r="AJ94" s="856" t="s">
        <v>29</v>
      </c>
      <c r="AK94" s="376" t="s">
        <v>30</v>
      </c>
      <c r="AL94" s="856" t="s">
        <v>29</v>
      </c>
      <c r="AM94" s="377" t="s">
        <v>30</v>
      </c>
      <c r="AN94" s="682" t="s">
        <v>143</v>
      </c>
      <c r="AO94" s="378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5" customHeight="1" x14ac:dyDescent="0.25">
      <c r="A95" s="860" t="s">
        <v>32</v>
      </c>
      <c r="B95" s="379"/>
      <c r="C95" s="578">
        <f>SUM(D95+E95)</f>
        <v>198</v>
      </c>
      <c r="D95" s="380">
        <f>SUM(F95+H95+J95+L95+N95+P95+R95+T95+V95+X95+Z95+AB95+AD95+AF95+AH95+AJ95+AL95)</f>
        <v>95</v>
      </c>
      <c r="E95" s="381">
        <f>SUM(G95+I95+K95+M95+O95+Q95+S95+U95+W95+Y95+AA95+AC95+AE95+AG95+AI95+AK95+AM95)</f>
        <v>103</v>
      </c>
      <c r="F95" s="864"/>
      <c r="G95" s="382">
        <v>1</v>
      </c>
      <c r="H95" s="864"/>
      <c r="I95" s="382"/>
      <c r="J95" s="864">
        <v>3</v>
      </c>
      <c r="K95" s="382">
        <v>1</v>
      </c>
      <c r="L95" s="864">
        <v>3</v>
      </c>
      <c r="M95" s="382">
        <v>1</v>
      </c>
      <c r="N95" s="864">
        <v>4</v>
      </c>
      <c r="O95" s="382"/>
      <c r="P95" s="864">
        <v>1</v>
      </c>
      <c r="Q95" s="382">
        <v>2</v>
      </c>
      <c r="R95" s="864">
        <v>1</v>
      </c>
      <c r="S95" s="382">
        <v>2</v>
      </c>
      <c r="T95" s="864">
        <v>3</v>
      </c>
      <c r="U95" s="382">
        <v>6</v>
      </c>
      <c r="V95" s="864">
        <v>6</v>
      </c>
      <c r="W95" s="382">
        <v>6</v>
      </c>
      <c r="X95" s="864">
        <v>5</v>
      </c>
      <c r="Y95" s="382">
        <v>7</v>
      </c>
      <c r="Z95" s="864">
        <v>5</v>
      </c>
      <c r="AA95" s="382">
        <v>8</v>
      </c>
      <c r="AB95" s="864">
        <v>10</v>
      </c>
      <c r="AC95" s="382">
        <v>10</v>
      </c>
      <c r="AD95" s="864">
        <v>10</v>
      </c>
      <c r="AE95" s="382">
        <v>20</v>
      </c>
      <c r="AF95" s="864">
        <v>13</v>
      </c>
      <c r="AG95" s="382">
        <v>10</v>
      </c>
      <c r="AH95" s="864">
        <v>10</v>
      </c>
      <c r="AI95" s="382">
        <v>12</v>
      </c>
      <c r="AJ95" s="864">
        <v>13</v>
      </c>
      <c r="AK95" s="382">
        <v>7</v>
      </c>
      <c r="AL95" s="864">
        <v>8</v>
      </c>
      <c r="AM95" s="383">
        <v>10</v>
      </c>
      <c r="AN95" s="688"/>
      <c r="AO95" s="579">
        <v>188</v>
      </c>
      <c r="AP95" s="688">
        <v>198</v>
      </c>
      <c r="AQ95" s="934">
        <v>152</v>
      </c>
      <c r="AR95" s="580">
        <v>0</v>
      </c>
      <c r="AS95" s="580">
        <v>0</v>
      </c>
      <c r="AT95" s="580">
        <v>10</v>
      </c>
      <c r="AU95" s="935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5" customHeight="1" x14ac:dyDescent="0.25">
      <c r="A96" s="869" t="s">
        <v>33</v>
      </c>
      <c r="B96" s="691" t="s">
        <v>145</v>
      </c>
      <c r="C96" s="139">
        <f>SUM(D96:E96)</f>
        <v>0</v>
      </c>
      <c r="D96" s="692"/>
      <c r="E96" s="381">
        <f>SUM(K96+M96+O96+Q96+S96+U96+W96+Y96+AA96+AC96+AE96+AG96+AI96+AK96+AM96)</f>
        <v>0</v>
      </c>
      <c r="F96" s="693"/>
      <c r="G96" s="581"/>
      <c r="H96" s="693"/>
      <c r="I96" s="581"/>
      <c r="J96" s="693"/>
      <c r="K96" s="553"/>
      <c r="L96" s="693"/>
      <c r="M96" s="553"/>
      <c r="N96" s="693"/>
      <c r="O96" s="553"/>
      <c r="P96" s="693"/>
      <c r="Q96" s="553"/>
      <c r="R96" s="693"/>
      <c r="S96" s="553"/>
      <c r="T96" s="693"/>
      <c r="U96" s="553"/>
      <c r="V96" s="693"/>
      <c r="W96" s="553"/>
      <c r="X96" s="693"/>
      <c r="Y96" s="553"/>
      <c r="Z96" s="693"/>
      <c r="AA96" s="553"/>
      <c r="AB96" s="693"/>
      <c r="AC96" s="18"/>
      <c r="AD96" s="693"/>
      <c r="AE96" s="553"/>
      <c r="AF96" s="693"/>
      <c r="AG96" s="553"/>
      <c r="AH96" s="693"/>
      <c r="AI96" s="553"/>
      <c r="AJ96" s="693"/>
      <c r="AK96" s="553"/>
      <c r="AL96" s="693"/>
      <c r="AM96" s="98"/>
      <c r="AN96" s="142"/>
      <c r="AO96" s="102"/>
      <c r="AP96" s="142"/>
      <c r="AQ96" s="143"/>
      <c r="AR96" s="101"/>
      <c r="AS96" s="101"/>
      <c r="AT96" s="101"/>
      <c r="AU96" s="20"/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5" customHeight="1" x14ac:dyDescent="0.25">
      <c r="A97" s="144"/>
      <c r="B97" s="111" t="s">
        <v>146</v>
      </c>
      <c r="C97" s="145">
        <f t="shared" ref="C97:C103" si="42">SUM(D97+E97)</f>
        <v>2</v>
      </c>
      <c r="D97" s="146">
        <f>SUM(F97+H97+J97+L97+N97+P97+R97+T97+V97+X97+Z97+AB97+AD97+AF97+AH97+AJ97+AL97)</f>
        <v>0</v>
      </c>
      <c r="E97" s="147">
        <f>SUM(G97+I97+K97+M97+O97+Q97+S97+U97+W97+Y97+AA97+AC97+AE97+AG97+AI97+AK97+AM97)</f>
        <v>2</v>
      </c>
      <c r="F97" s="15"/>
      <c r="G97" s="28"/>
      <c r="H97" s="15"/>
      <c r="I97" s="28"/>
      <c r="J97" s="15"/>
      <c r="K97" s="28"/>
      <c r="L97" s="15"/>
      <c r="M97" s="28"/>
      <c r="N97" s="15"/>
      <c r="O97" s="28"/>
      <c r="P97" s="15"/>
      <c r="Q97" s="25">
        <v>1</v>
      </c>
      <c r="R97" s="15"/>
      <c r="S97" s="25">
        <v>1</v>
      </c>
      <c r="T97" s="15"/>
      <c r="U97" s="25"/>
      <c r="V97" s="15"/>
      <c r="W97" s="25"/>
      <c r="X97" s="15"/>
      <c r="Y97" s="25"/>
      <c r="Z97" s="15"/>
      <c r="AA97" s="25"/>
      <c r="AB97" s="15"/>
      <c r="AC97" s="25"/>
      <c r="AD97" s="15"/>
      <c r="AE97" s="25"/>
      <c r="AF97" s="15"/>
      <c r="AG97" s="25"/>
      <c r="AH97" s="15"/>
      <c r="AI97" s="25"/>
      <c r="AJ97" s="15"/>
      <c r="AK97" s="25"/>
      <c r="AL97" s="148"/>
      <c r="AM97" s="112"/>
      <c r="AN97" s="149"/>
      <c r="AO97" s="112">
        <v>2</v>
      </c>
      <c r="AP97" s="149">
        <v>2</v>
      </c>
      <c r="AQ97" s="24">
        <v>0</v>
      </c>
      <c r="AR97" s="16">
        <v>0</v>
      </c>
      <c r="AS97" s="16">
        <v>0</v>
      </c>
      <c r="AT97" s="16">
        <v>0</v>
      </c>
      <c r="AU97" s="28">
        <v>0</v>
      </c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5" customHeight="1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5" customHeight="1" x14ac:dyDescent="0.25">
      <c r="A99" s="94" t="s">
        <v>34</v>
      </c>
      <c r="B99" s="162"/>
      <c r="C99" s="163">
        <f t="shared" si="42"/>
        <v>1</v>
      </c>
      <c r="D99" s="164">
        <f t="shared" ref="D99:E103" si="43">SUM(F99+H99+J99+L99+N99+P99+R99+T99+V99+X99+Z99+AB99+AD99+AF99+AH99+AJ99+AL99)</f>
        <v>1</v>
      </c>
      <c r="E99" s="165">
        <f t="shared" si="43"/>
        <v>0</v>
      </c>
      <c r="F99" s="99"/>
      <c r="G99" s="20"/>
      <c r="H99" s="99"/>
      <c r="I99" s="20"/>
      <c r="J99" s="99"/>
      <c r="K99" s="100"/>
      <c r="L99" s="99">
        <v>1</v>
      </c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>
        <v>1</v>
      </c>
      <c r="AP99" s="142">
        <v>1</v>
      </c>
      <c r="AQ99" s="143">
        <v>1</v>
      </c>
      <c r="AR99" s="101">
        <v>0</v>
      </c>
      <c r="AS99" s="101">
        <v>0</v>
      </c>
      <c r="AT99" s="101">
        <v>0</v>
      </c>
      <c r="AU99" s="20">
        <v>0</v>
      </c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5" customHeight="1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5" customHeight="1" x14ac:dyDescent="0.25">
      <c r="A101" s="169" t="s">
        <v>149</v>
      </c>
      <c r="B101" s="170"/>
      <c r="C101" s="171">
        <f t="shared" si="42"/>
        <v>0</v>
      </c>
      <c r="D101" s="172">
        <f t="shared" si="43"/>
        <v>0</v>
      </c>
      <c r="E101" s="147">
        <f t="shared" si="43"/>
        <v>0</v>
      </c>
      <c r="F101" s="15"/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/>
      <c r="AO101" s="112"/>
      <c r="AP101" s="149"/>
      <c r="AQ101" s="24"/>
      <c r="AR101" s="16"/>
      <c r="AS101" s="16"/>
      <c r="AT101" s="16"/>
      <c r="AU101" s="28"/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5" customHeight="1" x14ac:dyDescent="0.25">
      <c r="A102" s="97" t="s">
        <v>150</v>
      </c>
      <c r="B102" s="167"/>
      <c r="C102" s="168">
        <f t="shared" si="42"/>
        <v>0</v>
      </c>
      <c r="D102" s="146">
        <f t="shared" si="43"/>
        <v>0</v>
      </c>
      <c r="E102" s="147">
        <f t="shared" si="43"/>
        <v>0</v>
      </c>
      <c r="F102" s="15"/>
      <c r="G102" s="28"/>
      <c r="H102" s="15"/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/>
      <c r="AO102" s="112"/>
      <c r="AP102" s="149"/>
      <c r="AQ102" s="24"/>
      <c r="AR102" s="16"/>
      <c r="AS102" s="16"/>
      <c r="AT102" s="16"/>
      <c r="AU102" s="28"/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5" customHeight="1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ht="15" customHeight="1" x14ac:dyDescent="0.25">
      <c r="A104" s="1958" t="s">
        <v>4</v>
      </c>
      <c r="B104" s="1959"/>
      <c r="C104" s="179">
        <f t="shared" ref="C104:AU104" si="44">SUM(C95:C103)</f>
        <v>201</v>
      </c>
      <c r="D104" s="180">
        <f t="shared" si="44"/>
        <v>96</v>
      </c>
      <c r="E104" s="154">
        <f t="shared" si="44"/>
        <v>105</v>
      </c>
      <c r="F104" s="181">
        <f t="shared" si="44"/>
        <v>0</v>
      </c>
      <c r="G104" s="182">
        <f t="shared" si="44"/>
        <v>1</v>
      </c>
      <c r="H104" s="181">
        <f t="shared" si="44"/>
        <v>0</v>
      </c>
      <c r="I104" s="182">
        <f t="shared" si="44"/>
        <v>0</v>
      </c>
      <c r="J104" s="582">
        <f t="shared" si="44"/>
        <v>3</v>
      </c>
      <c r="K104" s="583">
        <f t="shared" si="44"/>
        <v>1</v>
      </c>
      <c r="L104" s="582">
        <f t="shared" si="44"/>
        <v>4</v>
      </c>
      <c r="M104" s="583">
        <f t="shared" si="44"/>
        <v>1</v>
      </c>
      <c r="N104" s="582">
        <f t="shared" si="44"/>
        <v>4</v>
      </c>
      <c r="O104" s="583">
        <f t="shared" si="44"/>
        <v>0</v>
      </c>
      <c r="P104" s="582">
        <f t="shared" si="44"/>
        <v>1</v>
      </c>
      <c r="Q104" s="583">
        <f t="shared" si="44"/>
        <v>3</v>
      </c>
      <c r="R104" s="582">
        <f t="shared" si="44"/>
        <v>1</v>
      </c>
      <c r="S104" s="583">
        <f t="shared" si="44"/>
        <v>3</v>
      </c>
      <c r="T104" s="582">
        <f t="shared" si="44"/>
        <v>3</v>
      </c>
      <c r="U104" s="583">
        <f t="shared" si="44"/>
        <v>6</v>
      </c>
      <c r="V104" s="582">
        <f t="shared" si="44"/>
        <v>6</v>
      </c>
      <c r="W104" s="583">
        <f t="shared" si="44"/>
        <v>6</v>
      </c>
      <c r="X104" s="582">
        <f t="shared" si="44"/>
        <v>5</v>
      </c>
      <c r="Y104" s="583">
        <f t="shared" si="44"/>
        <v>7</v>
      </c>
      <c r="Z104" s="582">
        <f t="shared" si="44"/>
        <v>5</v>
      </c>
      <c r="AA104" s="583">
        <f t="shared" si="44"/>
        <v>8</v>
      </c>
      <c r="AB104" s="582">
        <f t="shared" si="44"/>
        <v>10</v>
      </c>
      <c r="AC104" s="583">
        <f t="shared" si="44"/>
        <v>10</v>
      </c>
      <c r="AD104" s="582">
        <f t="shared" si="44"/>
        <v>10</v>
      </c>
      <c r="AE104" s="583">
        <f t="shared" si="44"/>
        <v>20</v>
      </c>
      <c r="AF104" s="582">
        <f t="shared" si="44"/>
        <v>13</v>
      </c>
      <c r="AG104" s="583">
        <f t="shared" si="44"/>
        <v>10</v>
      </c>
      <c r="AH104" s="582">
        <f t="shared" si="44"/>
        <v>10</v>
      </c>
      <c r="AI104" s="583">
        <f t="shared" si="44"/>
        <v>12</v>
      </c>
      <c r="AJ104" s="582">
        <f t="shared" si="44"/>
        <v>13</v>
      </c>
      <c r="AK104" s="583">
        <f t="shared" si="44"/>
        <v>7</v>
      </c>
      <c r="AL104" s="936">
        <f t="shared" si="44"/>
        <v>8</v>
      </c>
      <c r="AM104" s="584">
        <f t="shared" si="44"/>
        <v>10</v>
      </c>
      <c r="AN104" s="695">
        <f t="shared" si="44"/>
        <v>0</v>
      </c>
      <c r="AO104" s="188">
        <f t="shared" si="44"/>
        <v>191</v>
      </c>
      <c r="AP104" s="695">
        <f t="shared" si="44"/>
        <v>201</v>
      </c>
      <c r="AQ104" s="189">
        <f t="shared" si="44"/>
        <v>153</v>
      </c>
      <c r="AR104" s="190">
        <f t="shared" si="44"/>
        <v>0</v>
      </c>
      <c r="AS104" s="190">
        <f t="shared" si="44"/>
        <v>0</v>
      </c>
      <c r="AT104" s="190">
        <f t="shared" si="44"/>
        <v>10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7.100000000000001" customHeight="1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7.100000000000001" customHeight="1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5" customHeight="1" x14ac:dyDescent="0.25">
      <c r="A107" s="1665" t="s">
        <v>154</v>
      </c>
      <c r="B107" s="1958" t="s">
        <v>4</v>
      </c>
      <c r="C107" s="1979"/>
      <c r="D107" s="1959"/>
      <c r="E107" s="1958" t="s">
        <v>5</v>
      </c>
      <c r="F107" s="1979"/>
      <c r="G107" s="1979"/>
      <c r="H107" s="1979"/>
      <c r="I107" s="1979"/>
      <c r="J107" s="1979"/>
      <c r="K107" s="1979"/>
      <c r="L107" s="1979"/>
      <c r="M107" s="1979"/>
      <c r="N107" s="1979"/>
      <c r="O107" s="1979"/>
      <c r="P107" s="1982"/>
      <c r="Q107" s="1687" t="s">
        <v>155</v>
      </c>
      <c r="R107" s="1981" t="s">
        <v>156</v>
      </c>
      <c r="S107" s="1981" t="s">
        <v>157</v>
      </c>
      <c r="T107" s="1646" t="s">
        <v>7</v>
      </c>
      <c r="U107" s="1985" t="s">
        <v>8</v>
      </c>
      <c r="V107" s="1981" t="s">
        <v>9</v>
      </c>
      <c r="W107" s="1981" t="s">
        <v>10</v>
      </c>
    </row>
    <row r="108" spans="1:96" s="5" customFormat="1" ht="39" customHeight="1" x14ac:dyDescent="0.25">
      <c r="A108" s="1125"/>
      <c r="B108" s="532" t="s">
        <v>75</v>
      </c>
      <c r="C108" s="937" t="s">
        <v>29</v>
      </c>
      <c r="D108" s="534" t="s">
        <v>30</v>
      </c>
      <c r="E108" s="532" t="s">
        <v>158</v>
      </c>
      <c r="F108" s="548" t="s">
        <v>159</v>
      </c>
      <c r="G108" s="548" t="s">
        <v>160</v>
      </c>
      <c r="H108" s="548" t="s">
        <v>161</v>
      </c>
      <c r="I108" s="548" t="s">
        <v>162</v>
      </c>
      <c r="J108" s="548" t="s">
        <v>163</v>
      </c>
      <c r="K108" s="548" t="s">
        <v>164</v>
      </c>
      <c r="L108" s="548" t="s">
        <v>165</v>
      </c>
      <c r="M108" s="548" t="s">
        <v>166</v>
      </c>
      <c r="N108" s="548" t="s">
        <v>167</v>
      </c>
      <c r="O108" s="548" t="s">
        <v>168</v>
      </c>
      <c r="P108" s="585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5" customHeight="1" x14ac:dyDescent="0.25">
      <c r="A109" s="97" t="s">
        <v>170</v>
      </c>
      <c r="B109" s="696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5" customHeight="1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5" customHeight="1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5" customHeight="1" x14ac:dyDescent="0.25">
      <c r="A112" s="930" t="s">
        <v>4</v>
      </c>
      <c r="B112" s="586">
        <f t="shared" ref="B112:W112" si="53">SUM(B109:B111)</f>
        <v>0</v>
      </c>
      <c r="C112" s="939">
        <f t="shared" si="53"/>
        <v>0</v>
      </c>
      <c r="D112" s="587">
        <f t="shared" si="53"/>
        <v>0</v>
      </c>
      <c r="E112" s="578">
        <f t="shared" si="53"/>
        <v>0</v>
      </c>
      <c r="F112" s="588">
        <f t="shared" si="53"/>
        <v>0</v>
      </c>
      <c r="G112" s="588">
        <f t="shared" si="53"/>
        <v>0</v>
      </c>
      <c r="H112" s="588">
        <f t="shared" si="53"/>
        <v>0</v>
      </c>
      <c r="I112" s="588">
        <f t="shared" si="53"/>
        <v>0</v>
      </c>
      <c r="J112" s="588">
        <f t="shared" si="53"/>
        <v>0</v>
      </c>
      <c r="K112" s="588">
        <f t="shared" si="53"/>
        <v>0</v>
      </c>
      <c r="L112" s="588">
        <f t="shared" si="53"/>
        <v>0</v>
      </c>
      <c r="M112" s="588">
        <f t="shared" si="53"/>
        <v>0</v>
      </c>
      <c r="N112" s="588">
        <f t="shared" si="53"/>
        <v>0</v>
      </c>
      <c r="O112" s="588">
        <f t="shared" si="53"/>
        <v>0</v>
      </c>
      <c r="P112" s="589">
        <f t="shared" si="53"/>
        <v>0</v>
      </c>
      <c r="Q112" s="698">
        <f t="shared" si="53"/>
        <v>0</v>
      </c>
      <c r="R112" s="940">
        <f t="shared" si="53"/>
        <v>0</v>
      </c>
      <c r="S112" s="940">
        <f t="shared" si="53"/>
        <v>0</v>
      </c>
      <c r="T112" s="940">
        <f t="shared" si="53"/>
        <v>0</v>
      </c>
      <c r="U112" s="940">
        <f t="shared" si="53"/>
        <v>0</v>
      </c>
      <c r="V112" s="940">
        <f t="shared" si="53"/>
        <v>0</v>
      </c>
      <c r="W112" s="940">
        <f t="shared" si="53"/>
        <v>0</v>
      </c>
    </row>
    <row r="113" spans="1:96" s="4" customFormat="1" ht="17.100000000000001" customHeight="1" x14ac:dyDescent="0.25">
      <c r="A113" s="1986" t="s">
        <v>173</v>
      </c>
      <c r="B113" s="1986"/>
      <c r="C113" s="1986"/>
      <c r="D113" s="1986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1665" t="s">
        <v>154</v>
      </c>
      <c r="B114" s="1958" t="s">
        <v>4</v>
      </c>
      <c r="C114" s="1979"/>
      <c r="D114" s="1959"/>
      <c r="E114" s="1958" t="s">
        <v>5</v>
      </c>
      <c r="F114" s="1979"/>
      <c r="G114" s="1979"/>
      <c r="H114" s="1979"/>
      <c r="I114" s="1979"/>
      <c r="J114" s="1979"/>
      <c r="K114" s="1979"/>
      <c r="L114" s="1982"/>
      <c r="M114" s="1687" t="s">
        <v>174</v>
      </c>
      <c r="N114" s="1981" t="s">
        <v>155</v>
      </c>
      <c r="O114" s="1981" t="s">
        <v>137</v>
      </c>
      <c r="P114" s="1981" t="s">
        <v>175</v>
      </c>
      <c r="Q114" s="1646" t="s">
        <v>7</v>
      </c>
      <c r="R114" s="1985" t="s">
        <v>8</v>
      </c>
      <c r="S114" s="1981" t="s">
        <v>9</v>
      </c>
      <c r="T114" s="1981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35.25" customHeight="1" x14ac:dyDescent="0.25">
      <c r="A115" s="1125"/>
      <c r="B115" s="532" t="s">
        <v>75</v>
      </c>
      <c r="C115" s="205" t="s">
        <v>29</v>
      </c>
      <c r="D115" s="534" t="s">
        <v>30</v>
      </c>
      <c r="E115" s="532" t="s">
        <v>176</v>
      </c>
      <c r="F115" s="548" t="s">
        <v>177</v>
      </c>
      <c r="G115" s="548" t="s">
        <v>178</v>
      </c>
      <c r="H115" s="548" t="s">
        <v>179</v>
      </c>
      <c r="I115" s="548" t="s">
        <v>180</v>
      </c>
      <c r="J115" s="548" t="s">
        <v>181</v>
      </c>
      <c r="K115" s="548" t="s">
        <v>182</v>
      </c>
      <c r="L115" s="585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ht="15" customHeight="1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ht="15" customHeight="1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ht="15" customHeight="1" x14ac:dyDescent="0.25">
      <c r="A118" s="542" t="s">
        <v>4</v>
      </c>
      <c r="B118" s="586">
        <f t="shared" ref="B118:T118" si="55">SUM(B116:B117)</f>
        <v>0</v>
      </c>
      <c r="C118" s="939">
        <f t="shared" si="55"/>
        <v>0</v>
      </c>
      <c r="D118" s="587">
        <f t="shared" si="55"/>
        <v>0</v>
      </c>
      <c r="E118" s="578">
        <f t="shared" si="55"/>
        <v>0</v>
      </c>
      <c r="F118" s="588">
        <f t="shared" si="55"/>
        <v>0</v>
      </c>
      <c r="G118" s="588">
        <f t="shared" si="55"/>
        <v>0</v>
      </c>
      <c r="H118" s="588">
        <f t="shared" si="55"/>
        <v>0</v>
      </c>
      <c r="I118" s="588">
        <f t="shared" si="55"/>
        <v>0</v>
      </c>
      <c r="J118" s="588">
        <f t="shared" si="55"/>
        <v>0</v>
      </c>
      <c r="K118" s="588">
        <f t="shared" si="55"/>
        <v>0</v>
      </c>
      <c r="L118" s="589">
        <f t="shared" si="55"/>
        <v>0</v>
      </c>
      <c r="M118" s="698">
        <f t="shared" si="55"/>
        <v>0</v>
      </c>
      <c r="N118" s="940">
        <f t="shared" si="55"/>
        <v>0</v>
      </c>
      <c r="O118" s="940">
        <f t="shared" si="55"/>
        <v>0</v>
      </c>
      <c r="P118" s="940">
        <f t="shared" si="55"/>
        <v>0</v>
      </c>
      <c r="Q118" s="940">
        <f t="shared" si="55"/>
        <v>0</v>
      </c>
      <c r="R118" s="940">
        <f t="shared" si="55"/>
        <v>0</v>
      </c>
      <c r="S118" s="940">
        <f t="shared" si="55"/>
        <v>0</v>
      </c>
      <c r="T118" s="940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7.100000000000001" customHeight="1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7.100000000000001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5" customHeight="1" x14ac:dyDescent="0.25">
      <c r="A121" s="1422" t="s">
        <v>187</v>
      </c>
      <c r="B121" s="1422" t="s">
        <v>188</v>
      </c>
      <c r="C121" s="1954" t="s">
        <v>5</v>
      </c>
      <c r="D121" s="1955"/>
      <c r="E121" s="1955"/>
      <c r="F121" s="1955"/>
      <c r="G121" s="1955"/>
      <c r="H121" s="1955"/>
      <c r="I121" s="1955"/>
      <c r="J121" s="1955"/>
      <c r="K121" s="1955"/>
      <c r="L121" s="1955"/>
      <c r="M121" s="1955"/>
      <c r="N121" s="1955"/>
      <c r="O121" s="1955"/>
      <c r="P121" s="1955"/>
      <c r="Q121" s="1955"/>
      <c r="R121" s="1955"/>
      <c r="S121" s="1983"/>
      <c r="T121" s="1509" t="s">
        <v>48</v>
      </c>
      <c r="U121" s="1510"/>
      <c r="V121" s="1985" t="s">
        <v>7</v>
      </c>
      <c r="W121" s="1985" t="s">
        <v>8</v>
      </c>
      <c r="X121" s="1665" t="s">
        <v>9</v>
      </c>
      <c r="Y121" s="1665" t="s">
        <v>10</v>
      </c>
      <c r="Z121" s="1981" t="s">
        <v>189</v>
      </c>
      <c r="AA121" s="1684" t="s">
        <v>190</v>
      </c>
    </row>
    <row r="122" spans="1:96" s="5" customFormat="1" ht="36.75" customHeight="1" x14ac:dyDescent="0.25">
      <c r="A122" s="1422"/>
      <c r="B122" s="1422"/>
      <c r="C122" s="532" t="s">
        <v>12</v>
      </c>
      <c r="D122" s="548" t="s">
        <v>13</v>
      </c>
      <c r="E122" s="941" t="s">
        <v>14</v>
      </c>
      <c r="F122" s="548" t="s">
        <v>15</v>
      </c>
      <c r="G122" s="549" t="s">
        <v>16</v>
      </c>
      <c r="H122" s="549" t="s">
        <v>17</v>
      </c>
      <c r="I122" s="549" t="s">
        <v>18</v>
      </c>
      <c r="J122" s="549" t="s">
        <v>19</v>
      </c>
      <c r="K122" s="549" t="s">
        <v>20</v>
      </c>
      <c r="L122" s="549" t="s">
        <v>21</v>
      </c>
      <c r="M122" s="549" t="s">
        <v>22</v>
      </c>
      <c r="N122" s="549" t="s">
        <v>23</v>
      </c>
      <c r="O122" s="549" t="s">
        <v>24</v>
      </c>
      <c r="P122" s="549" t="s">
        <v>25</v>
      </c>
      <c r="Q122" s="549" t="s">
        <v>26</v>
      </c>
      <c r="R122" s="549" t="s">
        <v>27</v>
      </c>
      <c r="S122" s="590" t="s">
        <v>28</v>
      </c>
      <c r="T122" s="682" t="s">
        <v>29</v>
      </c>
      <c r="U122" s="942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5" customHeight="1" x14ac:dyDescent="0.25">
      <c r="A123" s="591" t="s">
        <v>191</v>
      </c>
      <c r="B123" s="700">
        <f>SUM(C123:S123)</f>
        <v>37</v>
      </c>
      <c r="C123" s="212">
        <v>1</v>
      </c>
      <c r="D123" s="213">
        <v>1</v>
      </c>
      <c r="E123" s="213">
        <v>12</v>
      </c>
      <c r="F123" s="213">
        <v>23</v>
      </c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4"/>
      <c r="T123" s="215">
        <v>16</v>
      </c>
      <c r="U123" s="216">
        <v>21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5" customHeight="1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5" customHeight="1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8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5" customHeight="1" x14ac:dyDescent="0.25">
      <c r="A127" s="1637" t="s">
        <v>195</v>
      </c>
      <c r="B127" s="1637" t="s">
        <v>3</v>
      </c>
      <c r="C127" s="1678" t="s">
        <v>4</v>
      </c>
      <c r="D127" s="1151"/>
      <c r="E127" s="1981"/>
      <c r="F127" s="1954" t="s">
        <v>135</v>
      </c>
      <c r="G127" s="1955"/>
      <c r="H127" s="1955"/>
      <c r="I127" s="1955"/>
      <c r="J127" s="1955"/>
      <c r="K127" s="1955"/>
      <c r="L127" s="1955"/>
      <c r="M127" s="1955"/>
      <c r="N127" s="1955"/>
      <c r="O127" s="1955"/>
      <c r="P127" s="1955"/>
      <c r="Q127" s="1955"/>
      <c r="R127" s="1955"/>
      <c r="S127" s="1955"/>
      <c r="T127" s="1955"/>
      <c r="U127" s="1955"/>
      <c r="V127" s="1955"/>
      <c r="W127" s="1955"/>
      <c r="X127" s="1955"/>
      <c r="Y127" s="1955"/>
      <c r="Z127" s="1955"/>
      <c r="AA127" s="1955"/>
      <c r="AB127" s="1955"/>
      <c r="AC127" s="1955"/>
      <c r="AD127" s="1955"/>
      <c r="AE127" s="1955"/>
      <c r="AF127" s="1955"/>
      <c r="AG127" s="1955"/>
      <c r="AH127" s="1955"/>
      <c r="AI127" s="1955"/>
      <c r="AJ127" s="1955"/>
      <c r="AK127" s="1955"/>
      <c r="AL127" s="1955"/>
      <c r="AM127" s="1983"/>
      <c r="AN127" s="1507" t="s">
        <v>7</v>
      </c>
      <c r="AO127" s="1962" t="s">
        <v>8</v>
      </c>
      <c r="AP127" s="1984" t="s">
        <v>9</v>
      </c>
      <c r="AQ127" s="1984" t="s">
        <v>10</v>
      </c>
      <c r="AR127" s="1984" t="s">
        <v>189</v>
      </c>
      <c r="AS127" s="1684" t="s">
        <v>190</v>
      </c>
    </row>
    <row r="128" spans="1:96" s="5" customFormat="1" ht="15" customHeight="1" x14ac:dyDescent="0.25">
      <c r="A128" s="1082"/>
      <c r="B128" s="1082"/>
      <c r="C128" s="1139"/>
      <c r="D128" s="1140"/>
      <c r="E128" s="1135"/>
      <c r="F128" s="1958" t="s">
        <v>12</v>
      </c>
      <c r="G128" s="1959"/>
      <c r="H128" s="1958" t="s">
        <v>13</v>
      </c>
      <c r="I128" s="1959"/>
      <c r="J128" s="1958" t="s">
        <v>141</v>
      </c>
      <c r="K128" s="1959"/>
      <c r="L128" s="1958" t="s">
        <v>15</v>
      </c>
      <c r="M128" s="1979"/>
      <c r="N128" s="1958" t="s">
        <v>16</v>
      </c>
      <c r="O128" s="1959"/>
      <c r="P128" s="1954" t="s">
        <v>17</v>
      </c>
      <c r="Q128" s="1956"/>
      <c r="R128" s="1954" t="s">
        <v>18</v>
      </c>
      <c r="S128" s="1956"/>
      <c r="T128" s="1954" t="s">
        <v>19</v>
      </c>
      <c r="U128" s="1956"/>
      <c r="V128" s="1954" t="s">
        <v>20</v>
      </c>
      <c r="W128" s="1956"/>
      <c r="X128" s="1954" t="s">
        <v>21</v>
      </c>
      <c r="Y128" s="1956"/>
      <c r="Z128" s="1954" t="s">
        <v>22</v>
      </c>
      <c r="AA128" s="1956"/>
      <c r="AB128" s="1954" t="s">
        <v>23</v>
      </c>
      <c r="AC128" s="1956"/>
      <c r="AD128" s="1954" t="s">
        <v>24</v>
      </c>
      <c r="AE128" s="1956"/>
      <c r="AF128" s="1954" t="s">
        <v>25</v>
      </c>
      <c r="AG128" s="1956"/>
      <c r="AH128" s="1954" t="s">
        <v>26</v>
      </c>
      <c r="AI128" s="1956"/>
      <c r="AJ128" s="1954" t="s">
        <v>27</v>
      </c>
      <c r="AK128" s="1956"/>
      <c r="AL128" s="1954" t="s">
        <v>28</v>
      </c>
      <c r="AM128" s="1983"/>
      <c r="AN128" s="1507"/>
      <c r="AO128" s="1962"/>
      <c r="AP128" s="1164"/>
      <c r="AQ128" s="1164"/>
      <c r="AR128" s="1164"/>
      <c r="AS128" s="1167"/>
    </row>
    <row r="129" spans="1:95" s="5" customFormat="1" ht="28.5" customHeight="1" x14ac:dyDescent="0.25">
      <c r="A129" s="1083"/>
      <c r="B129" s="1083"/>
      <c r="C129" s="571" t="s">
        <v>142</v>
      </c>
      <c r="D129" s="941" t="s">
        <v>29</v>
      </c>
      <c r="E129" s="931" t="s">
        <v>30</v>
      </c>
      <c r="F129" s="532" t="s">
        <v>29</v>
      </c>
      <c r="G129" s="931" t="s">
        <v>30</v>
      </c>
      <c r="H129" s="532" t="s">
        <v>29</v>
      </c>
      <c r="I129" s="931" t="s">
        <v>30</v>
      </c>
      <c r="J129" s="532" t="s">
        <v>29</v>
      </c>
      <c r="K129" s="931" t="s">
        <v>30</v>
      </c>
      <c r="L129" s="941" t="s">
        <v>29</v>
      </c>
      <c r="M129" s="592" t="s">
        <v>30</v>
      </c>
      <c r="N129" s="532" t="s">
        <v>29</v>
      </c>
      <c r="O129" s="534" t="s">
        <v>30</v>
      </c>
      <c r="P129" s="532" t="s">
        <v>29</v>
      </c>
      <c r="Q129" s="534" t="s">
        <v>30</v>
      </c>
      <c r="R129" s="941" t="s">
        <v>29</v>
      </c>
      <c r="S129" s="534" t="s">
        <v>30</v>
      </c>
      <c r="T129" s="941" t="s">
        <v>29</v>
      </c>
      <c r="U129" s="534" t="s">
        <v>30</v>
      </c>
      <c r="V129" s="532" t="s">
        <v>29</v>
      </c>
      <c r="W129" s="534" t="s">
        <v>30</v>
      </c>
      <c r="X129" s="941" t="s">
        <v>29</v>
      </c>
      <c r="Y129" s="534" t="s">
        <v>30</v>
      </c>
      <c r="Z129" s="941" t="s">
        <v>29</v>
      </c>
      <c r="AA129" s="534" t="s">
        <v>30</v>
      </c>
      <c r="AB129" s="941" t="s">
        <v>29</v>
      </c>
      <c r="AC129" s="534" t="s">
        <v>30</v>
      </c>
      <c r="AD129" s="941" t="s">
        <v>29</v>
      </c>
      <c r="AE129" s="534" t="s">
        <v>30</v>
      </c>
      <c r="AF129" s="941" t="s">
        <v>29</v>
      </c>
      <c r="AG129" s="534" t="s">
        <v>30</v>
      </c>
      <c r="AH129" s="941" t="s">
        <v>29</v>
      </c>
      <c r="AI129" s="534" t="s">
        <v>30</v>
      </c>
      <c r="AJ129" s="941" t="s">
        <v>29</v>
      </c>
      <c r="AK129" s="534" t="s">
        <v>30</v>
      </c>
      <c r="AL129" s="941" t="s">
        <v>29</v>
      </c>
      <c r="AM129" s="585" t="s">
        <v>30</v>
      </c>
      <c r="AN129" s="1507"/>
      <c r="AO129" s="1962"/>
      <c r="AP129" s="1165"/>
      <c r="AQ129" s="1165"/>
      <c r="AR129" s="1165"/>
      <c r="AS129" s="1168"/>
    </row>
    <row r="130" spans="1:95" s="5" customFormat="1" ht="15" customHeight="1" x14ac:dyDescent="0.25">
      <c r="A130" s="1652" t="s">
        <v>196</v>
      </c>
      <c r="B130" s="701" t="s">
        <v>31</v>
      </c>
      <c r="C130" s="702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593">
        <f t="shared" ref="E130:E139" si="65">SUM(G130+I130+K130+M130+O130+Q130+S130+U130+W130+Y130+AA130+AC130+AE130+AG130+AI130+AK130+AM130)</f>
        <v>0</v>
      </c>
      <c r="F130" s="703"/>
      <c r="G130" s="594"/>
      <c r="H130" s="703"/>
      <c r="I130" s="594"/>
      <c r="J130" s="703"/>
      <c r="K130" s="594"/>
      <c r="L130" s="704"/>
      <c r="M130" s="595"/>
      <c r="N130" s="703"/>
      <c r="O130" s="241"/>
      <c r="P130" s="703"/>
      <c r="Q130" s="241"/>
      <c r="R130" s="704"/>
      <c r="S130" s="241"/>
      <c r="T130" s="704"/>
      <c r="U130" s="241"/>
      <c r="V130" s="703"/>
      <c r="W130" s="594"/>
      <c r="X130" s="704"/>
      <c r="Y130" s="594"/>
      <c r="Z130" s="704"/>
      <c r="AA130" s="241"/>
      <c r="AB130" s="704"/>
      <c r="AC130" s="241"/>
      <c r="AD130" s="704"/>
      <c r="AE130" s="241"/>
      <c r="AF130" s="704"/>
      <c r="AG130" s="241"/>
      <c r="AH130" s="704"/>
      <c r="AI130" s="241"/>
      <c r="AJ130" s="704"/>
      <c r="AK130" s="241"/>
      <c r="AL130" s="704"/>
      <c r="AM130" s="595"/>
      <c r="AN130" s="596"/>
      <c r="AO130" s="594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5" customHeight="1" x14ac:dyDescent="0.25">
      <c r="A131" s="1106"/>
      <c r="B131" s="111" t="s">
        <v>197</v>
      </c>
      <c r="C131" s="243">
        <f t="shared" si="63"/>
        <v>0</v>
      </c>
      <c r="D131" s="244">
        <f t="shared" si="64"/>
        <v>0</v>
      </c>
      <c r="E131" s="245">
        <f t="shared" si="65"/>
        <v>0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/>
      <c r="P131" s="212"/>
      <c r="Q131" s="248"/>
      <c r="R131" s="246"/>
      <c r="S131" s="248"/>
      <c r="T131" s="246"/>
      <c r="U131" s="248"/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/>
      <c r="AO131" s="219"/>
      <c r="AP131" s="213"/>
      <c r="AQ131" s="213"/>
      <c r="AR131" s="213"/>
      <c r="AS131" s="248"/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5" customHeight="1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5" customHeight="1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5" customHeight="1" x14ac:dyDescent="0.25">
      <c r="A134" s="1106"/>
      <c r="B134" s="111" t="s">
        <v>199</v>
      </c>
      <c r="C134" s="243">
        <f t="shared" si="63"/>
        <v>4</v>
      </c>
      <c r="D134" s="244">
        <f t="shared" si="64"/>
        <v>1</v>
      </c>
      <c r="E134" s="245">
        <f t="shared" si="65"/>
        <v>3</v>
      </c>
      <c r="F134" s="212"/>
      <c r="G134" s="219"/>
      <c r="H134" s="212"/>
      <c r="I134" s="219"/>
      <c r="J134" s="212"/>
      <c r="K134" s="219">
        <v>2</v>
      </c>
      <c r="L134" s="246"/>
      <c r="M134" s="247"/>
      <c r="N134" s="212"/>
      <c r="O134" s="248"/>
      <c r="P134" s="212"/>
      <c r="Q134" s="248"/>
      <c r="R134" s="246"/>
      <c r="S134" s="248"/>
      <c r="T134" s="246"/>
      <c r="U134" s="248"/>
      <c r="V134" s="212"/>
      <c r="W134" s="219"/>
      <c r="X134" s="246">
        <v>1</v>
      </c>
      <c r="Y134" s="219"/>
      <c r="Z134" s="246"/>
      <c r="AA134" s="248">
        <v>1</v>
      </c>
      <c r="AB134" s="246"/>
      <c r="AC134" s="248"/>
      <c r="AD134" s="246"/>
      <c r="AE134" s="248"/>
      <c r="AF134" s="246"/>
      <c r="AG134" s="248"/>
      <c r="AH134" s="246"/>
      <c r="AI134" s="248"/>
      <c r="AJ134" s="246"/>
      <c r="AK134" s="248"/>
      <c r="AL134" s="246"/>
      <c r="AM134" s="247"/>
      <c r="AN134" s="222">
        <v>0</v>
      </c>
      <c r="AO134" s="219">
        <v>0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5" customHeight="1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5" customHeight="1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5" customHeight="1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5" customHeight="1" x14ac:dyDescent="0.25">
      <c r="A140" s="1107"/>
      <c r="B140" s="260" t="s">
        <v>4</v>
      </c>
      <c r="C140" s="261">
        <f t="shared" si="63"/>
        <v>4</v>
      </c>
      <c r="D140" s="262">
        <f t="shared" ref="D140:AS140" si="79">SUM(D130:D139)</f>
        <v>1</v>
      </c>
      <c r="E140" s="263">
        <f t="shared" si="79"/>
        <v>3</v>
      </c>
      <c r="F140" s="179">
        <f t="shared" si="79"/>
        <v>0</v>
      </c>
      <c r="G140" s="264">
        <f t="shared" si="79"/>
        <v>0</v>
      </c>
      <c r="H140" s="179">
        <f t="shared" si="79"/>
        <v>0</v>
      </c>
      <c r="I140" s="264">
        <f t="shared" si="79"/>
        <v>0</v>
      </c>
      <c r="J140" s="179">
        <f t="shared" si="79"/>
        <v>0</v>
      </c>
      <c r="K140" s="264">
        <f t="shared" si="79"/>
        <v>2</v>
      </c>
      <c r="L140" s="180">
        <f t="shared" si="79"/>
        <v>0</v>
      </c>
      <c r="M140" s="265">
        <f t="shared" si="79"/>
        <v>0</v>
      </c>
      <c r="N140" s="179">
        <f t="shared" si="79"/>
        <v>0</v>
      </c>
      <c r="O140" s="266">
        <f t="shared" si="79"/>
        <v>0</v>
      </c>
      <c r="P140" s="179">
        <f t="shared" si="79"/>
        <v>0</v>
      </c>
      <c r="Q140" s="266">
        <f t="shared" si="79"/>
        <v>0</v>
      </c>
      <c r="R140" s="267">
        <f t="shared" si="79"/>
        <v>0</v>
      </c>
      <c r="S140" s="266">
        <f t="shared" si="79"/>
        <v>0</v>
      </c>
      <c r="T140" s="179">
        <f t="shared" si="79"/>
        <v>0</v>
      </c>
      <c r="U140" s="264">
        <f t="shared" si="79"/>
        <v>0</v>
      </c>
      <c r="V140" s="268">
        <f t="shared" si="79"/>
        <v>0</v>
      </c>
      <c r="W140" s="266">
        <f t="shared" si="79"/>
        <v>0</v>
      </c>
      <c r="X140" s="180">
        <f t="shared" si="79"/>
        <v>1</v>
      </c>
      <c r="Y140" s="264">
        <f t="shared" si="79"/>
        <v>0</v>
      </c>
      <c r="Z140" s="268">
        <f t="shared" si="79"/>
        <v>0</v>
      </c>
      <c r="AA140" s="264">
        <f t="shared" si="79"/>
        <v>1</v>
      </c>
      <c r="AB140" s="268">
        <f t="shared" si="79"/>
        <v>0</v>
      </c>
      <c r="AC140" s="264">
        <f t="shared" si="79"/>
        <v>0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0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0</v>
      </c>
      <c r="AL140" s="268">
        <f t="shared" si="79"/>
        <v>0</v>
      </c>
      <c r="AM140" s="267">
        <f t="shared" si="79"/>
        <v>0</v>
      </c>
      <c r="AN140" s="269">
        <f t="shared" si="79"/>
        <v>0</v>
      </c>
      <c r="AO140" s="264">
        <f t="shared" ref="AO140" si="80">SUM(AO130:AO139)</f>
        <v>0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5" customHeight="1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5" customHeight="1" x14ac:dyDescent="0.25">
      <c r="A142" s="1106"/>
      <c r="B142" s="111" t="s">
        <v>197</v>
      </c>
      <c r="C142" s="243">
        <f t="shared" si="63"/>
        <v>0</v>
      </c>
      <c r="D142" s="244">
        <f t="shared" si="81"/>
        <v>0</v>
      </c>
      <c r="E142" s="245">
        <f t="shared" si="82"/>
        <v>0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/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/>
      <c r="AO142" s="219"/>
      <c r="AP142" s="213"/>
      <c r="AQ142" s="213"/>
      <c r="AR142" s="213"/>
      <c r="AS142" s="248"/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5" customHeight="1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5" customHeight="1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5" customHeight="1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5" customHeight="1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5" customHeight="1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5" customHeight="1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5" customHeight="1" x14ac:dyDescent="0.25">
      <c r="A151" s="1107"/>
      <c r="B151" s="260" t="s">
        <v>4</v>
      </c>
      <c r="C151" s="261">
        <f t="shared" si="63"/>
        <v>0</v>
      </c>
      <c r="D151" s="262">
        <f t="shared" ref="D151:AS151" si="96">SUM(D141:D150)</f>
        <v>0</v>
      </c>
      <c r="E151" s="263">
        <f t="shared" si="96"/>
        <v>0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0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7.100000000000001" customHeight="1" x14ac:dyDescent="0.25">
      <c r="A152" s="281" t="s">
        <v>205</v>
      </c>
    </row>
    <row r="153" spans="1:95" ht="15" customHeight="1" x14ac:dyDescent="0.25">
      <c r="A153" s="1637" t="s">
        <v>206</v>
      </c>
      <c r="B153" s="1637" t="s">
        <v>3</v>
      </c>
      <c r="C153" s="1678" t="s">
        <v>4</v>
      </c>
      <c r="D153" s="1151"/>
      <c r="E153" s="1981"/>
      <c r="F153" s="1958" t="s">
        <v>135</v>
      </c>
      <c r="G153" s="1979"/>
      <c r="H153" s="1979"/>
      <c r="I153" s="1979"/>
      <c r="J153" s="1979"/>
      <c r="K153" s="1979"/>
      <c r="L153" s="1979"/>
      <c r="M153" s="1979"/>
      <c r="N153" s="1979"/>
      <c r="O153" s="1979"/>
      <c r="P153" s="1979"/>
      <c r="Q153" s="1979"/>
      <c r="R153" s="1979"/>
      <c r="S153" s="1979"/>
      <c r="T153" s="1979"/>
      <c r="U153" s="1979"/>
      <c r="V153" s="1979"/>
      <c r="W153" s="1979"/>
      <c r="X153" s="1979"/>
      <c r="Y153" s="1979"/>
      <c r="Z153" s="1979"/>
      <c r="AA153" s="1979"/>
      <c r="AB153" s="1979"/>
      <c r="AC153" s="1979"/>
      <c r="AD153" s="1979"/>
      <c r="AE153" s="1979"/>
      <c r="AF153" s="1979"/>
      <c r="AG153" s="1982"/>
      <c r="AH153" s="1681" t="s">
        <v>9</v>
      </c>
      <c r="AI153" s="1981" t="s">
        <v>10</v>
      </c>
    </row>
    <row r="154" spans="1:95" ht="15" customHeight="1" x14ac:dyDescent="0.25">
      <c r="A154" s="1082"/>
      <c r="B154" s="1082"/>
      <c r="C154" s="1139"/>
      <c r="D154" s="1140"/>
      <c r="E154" s="1135"/>
      <c r="F154" s="1958" t="s">
        <v>15</v>
      </c>
      <c r="G154" s="1959"/>
      <c r="H154" s="1958" t="s">
        <v>16</v>
      </c>
      <c r="I154" s="1959"/>
      <c r="J154" s="1954" t="s">
        <v>17</v>
      </c>
      <c r="K154" s="1956"/>
      <c r="L154" s="1954" t="s">
        <v>18</v>
      </c>
      <c r="M154" s="1956"/>
      <c r="N154" s="1954" t="s">
        <v>19</v>
      </c>
      <c r="O154" s="1956"/>
      <c r="P154" s="1954" t="s">
        <v>20</v>
      </c>
      <c r="Q154" s="1956"/>
      <c r="R154" s="1954" t="s">
        <v>21</v>
      </c>
      <c r="S154" s="1956"/>
      <c r="T154" s="1954" t="s">
        <v>22</v>
      </c>
      <c r="U154" s="1956"/>
      <c r="V154" s="1954" t="s">
        <v>23</v>
      </c>
      <c r="W154" s="1956"/>
      <c r="X154" s="1954" t="s">
        <v>24</v>
      </c>
      <c r="Y154" s="1956"/>
      <c r="Z154" s="1954" t="s">
        <v>25</v>
      </c>
      <c r="AA154" s="1956"/>
      <c r="AB154" s="1954" t="s">
        <v>26</v>
      </c>
      <c r="AC154" s="1956"/>
      <c r="AD154" s="1954" t="s">
        <v>27</v>
      </c>
      <c r="AE154" s="1956"/>
      <c r="AF154" s="1954" t="s">
        <v>28</v>
      </c>
      <c r="AG154" s="1983"/>
      <c r="AH154" s="1157"/>
      <c r="AI154" s="1134"/>
    </row>
    <row r="155" spans="1:95" ht="15" customHeight="1" x14ac:dyDescent="0.25">
      <c r="A155" s="1083"/>
      <c r="B155" s="1083"/>
      <c r="C155" s="571" t="s">
        <v>142</v>
      </c>
      <c r="D155" s="941" t="s">
        <v>29</v>
      </c>
      <c r="E155" s="931" t="s">
        <v>30</v>
      </c>
      <c r="F155" s="532" t="s">
        <v>29</v>
      </c>
      <c r="G155" s="931" t="s">
        <v>30</v>
      </c>
      <c r="H155" s="532" t="s">
        <v>29</v>
      </c>
      <c r="I155" s="931" t="s">
        <v>30</v>
      </c>
      <c r="J155" s="532" t="s">
        <v>29</v>
      </c>
      <c r="K155" s="931" t="s">
        <v>30</v>
      </c>
      <c r="L155" s="532" t="s">
        <v>29</v>
      </c>
      <c r="M155" s="931" t="s">
        <v>30</v>
      </c>
      <c r="N155" s="532" t="s">
        <v>29</v>
      </c>
      <c r="O155" s="931" t="s">
        <v>30</v>
      </c>
      <c r="P155" s="532" t="s">
        <v>29</v>
      </c>
      <c r="Q155" s="931" t="s">
        <v>30</v>
      </c>
      <c r="R155" s="532" t="s">
        <v>29</v>
      </c>
      <c r="S155" s="931" t="s">
        <v>30</v>
      </c>
      <c r="T155" s="532" t="s">
        <v>29</v>
      </c>
      <c r="U155" s="931" t="s">
        <v>30</v>
      </c>
      <c r="V155" s="532" t="s">
        <v>29</v>
      </c>
      <c r="W155" s="931" t="s">
        <v>30</v>
      </c>
      <c r="X155" s="532" t="s">
        <v>29</v>
      </c>
      <c r="Y155" s="931" t="s">
        <v>30</v>
      </c>
      <c r="Z155" s="532" t="s">
        <v>29</v>
      </c>
      <c r="AA155" s="931" t="s">
        <v>30</v>
      </c>
      <c r="AB155" s="532" t="s">
        <v>29</v>
      </c>
      <c r="AC155" s="931" t="s">
        <v>30</v>
      </c>
      <c r="AD155" s="532" t="s">
        <v>29</v>
      </c>
      <c r="AE155" s="931" t="s">
        <v>30</v>
      </c>
      <c r="AF155" s="532" t="s">
        <v>29</v>
      </c>
      <c r="AG155" s="938" t="s">
        <v>30</v>
      </c>
      <c r="AH155" s="1158"/>
      <c r="AI155" s="1135"/>
    </row>
    <row r="156" spans="1:95" ht="15" customHeight="1" x14ac:dyDescent="0.25">
      <c r="A156" s="1652" t="s">
        <v>207</v>
      </c>
      <c r="B156" s="691" t="s">
        <v>31</v>
      </c>
      <c r="C156" s="944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593">
        <f t="shared" si="99"/>
        <v>0</v>
      </c>
      <c r="F156" s="674"/>
      <c r="G156" s="18"/>
      <c r="H156" s="674"/>
      <c r="I156" s="18"/>
      <c r="J156" s="674"/>
      <c r="K156" s="18"/>
      <c r="L156" s="674"/>
      <c r="M156" s="18"/>
      <c r="N156" s="674"/>
      <c r="O156" s="18"/>
      <c r="P156" s="674"/>
      <c r="Q156" s="18"/>
      <c r="R156" s="674"/>
      <c r="S156" s="18"/>
      <c r="T156" s="674"/>
      <c r="U156" s="18"/>
      <c r="V156" s="674"/>
      <c r="W156" s="18"/>
      <c r="X156" s="674"/>
      <c r="Y156" s="18"/>
      <c r="Z156" s="674"/>
      <c r="AA156" s="18"/>
      <c r="AB156" s="674"/>
      <c r="AC156" s="18"/>
      <c r="AD156" s="674"/>
      <c r="AE156" s="18"/>
      <c r="AF156" s="674"/>
      <c r="AG156" s="98"/>
      <c r="AH156" s="597"/>
      <c r="AI156" s="553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ht="15" customHeight="1" x14ac:dyDescent="0.25">
      <c r="A157" s="1106"/>
      <c r="B157" s="287" t="s">
        <v>32</v>
      </c>
      <c r="C157" s="945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ht="15" customHeight="1" x14ac:dyDescent="0.25">
      <c r="A158" s="1106"/>
      <c r="B158" s="289" t="s">
        <v>34</v>
      </c>
      <c r="C158" s="945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ht="15" customHeight="1" x14ac:dyDescent="0.25">
      <c r="A159" s="1107"/>
      <c r="B159" s="151" t="s">
        <v>208</v>
      </c>
      <c r="C159" s="946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ht="15" customHeight="1" x14ac:dyDescent="0.25">
      <c r="A160" s="1652" t="s">
        <v>209</v>
      </c>
      <c r="B160" s="691" t="s">
        <v>31</v>
      </c>
      <c r="C160" s="944">
        <f t="shared" si="98"/>
        <v>0</v>
      </c>
      <c r="D160" s="238">
        <f t="shared" si="99"/>
        <v>0</v>
      </c>
      <c r="E160" s="593">
        <f t="shared" si="99"/>
        <v>0</v>
      </c>
      <c r="F160" s="674"/>
      <c r="G160" s="18"/>
      <c r="H160" s="674"/>
      <c r="I160" s="18"/>
      <c r="J160" s="674"/>
      <c r="K160" s="18"/>
      <c r="L160" s="674"/>
      <c r="M160" s="18"/>
      <c r="N160" s="674"/>
      <c r="O160" s="18"/>
      <c r="P160" s="674"/>
      <c r="Q160" s="18"/>
      <c r="R160" s="674"/>
      <c r="S160" s="18"/>
      <c r="T160" s="674"/>
      <c r="U160" s="18"/>
      <c r="V160" s="674"/>
      <c r="W160" s="18"/>
      <c r="X160" s="674"/>
      <c r="Y160" s="18"/>
      <c r="Z160" s="674"/>
      <c r="AA160" s="18"/>
      <c r="AB160" s="674"/>
      <c r="AC160" s="18"/>
      <c r="AD160" s="674"/>
      <c r="AE160" s="18"/>
      <c r="AF160" s="674"/>
      <c r="AG160" s="98"/>
      <c r="AH160" s="597"/>
      <c r="AI160" s="553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ht="15" customHeight="1" x14ac:dyDescent="0.25">
      <c r="A161" s="1106"/>
      <c r="B161" s="287" t="s">
        <v>32</v>
      </c>
      <c r="C161" s="945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ht="15" customHeight="1" x14ac:dyDescent="0.25">
      <c r="A162" s="1106"/>
      <c r="B162" s="289" t="s">
        <v>34</v>
      </c>
      <c r="C162" s="945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ht="15" customHeight="1" x14ac:dyDescent="0.25">
      <c r="A163" s="1107"/>
      <c r="B163" s="151" t="s">
        <v>208</v>
      </c>
      <c r="C163" s="946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8" customHeight="1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5" customHeight="1" x14ac:dyDescent="0.25">
      <c r="A165" s="1637" t="s">
        <v>38</v>
      </c>
      <c r="B165" s="1678" t="s">
        <v>4</v>
      </c>
      <c r="C165" s="1151"/>
      <c r="D165" s="1981"/>
      <c r="E165" s="1958" t="s">
        <v>135</v>
      </c>
      <c r="F165" s="1979"/>
      <c r="G165" s="1979"/>
      <c r="H165" s="1979"/>
      <c r="I165" s="1979"/>
      <c r="J165" s="1979"/>
      <c r="K165" s="1979"/>
      <c r="L165" s="1979"/>
      <c r="M165" s="1979"/>
      <c r="N165" s="1979"/>
      <c r="O165" s="1979"/>
      <c r="P165" s="1979"/>
      <c r="Q165" s="1979"/>
      <c r="R165" s="1979"/>
      <c r="S165" s="1979"/>
      <c r="T165" s="1979"/>
      <c r="U165" s="1979"/>
      <c r="V165" s="1979"/>
      <c r="W165" s="1979"/>
      <c r="X165" s="1979"/>
      <c r="Y165" s="1979"/>
      <c r="Z165" s="1979"/>
      <c r="AA165" s="1979"/>
      <c r="AB165" s="1979"/>
      <c r="AC165" s="1979"/>
      <c r="AD165" s="1979"/>
      <c r="AE165" s="1979"/>
      <c r="AF165" s="1982"/>
      <c r="AG165" s="1687" t="s">
        <v>211</v>
      </c>
      <c r="AH165" s="1980" t="s">
        <v>9</v>
      </c>
      <c r="AI165" s="1981" t="s">
        <v>10</v>
      </c>
    </row>
    <row r="166" spans="1:90" s="5" customFormat="1" ht="15" customHeight="1" x14ac:dyDescent="0.25">
      <c r="A166" s="1082"/>
      <c r="B166" s="1139"/>
      <c r="C166" s="1140"/>
      <c r="D166" s="1135"/>
      <c r="E166" s="1958" t="s">
        <v>15</v>
      </c>
      <c r="F166" s="1959"/>
      <c r="G166" s="1958" t="s">
        <v>16</v>
      </c>
      <c r="H166" s="1959"/>
      <c r="I166" s="1954" t="s">
        <v>17</v>
      </c>
      <c r="J166" s="1956"/>
      <c r="K166" s="1954" t="s">
        <v>18</v>
      </c>
      <c r="L166" s="1956"/>
      <c r="M166" s="1954" t="s">
        <v>19</v>
      </c>
      <c r="N166" s="1956"/>
      <c r="O166" s="1954" t="s">
        <v>20</v>
      </c>
      <c r="P166" s="1956"/>
      <c r="Q166" s="1954" t="s">
        <v>21</v>
      </c>
      <c r="R166" s="1956"/>
      <c r="S166" s="1954" t="s">
        <v>22</v>
      </c>
      <c r="T166" s="1956"/>
      <c r="U166" s="1954" t="s">
        <v>23</v>
      </c>
      <c r="V166" s="1956"/>
      <c r="W166" s="1954" t="s">
        <v>24</v>
      </c>
      <c r="X166" s="1956"/>
      <c r="Y166" s="1954" t="s">
        <v>25</v>
      </c>
      <c r="Z166" s="1956"/>
      <c r="AA166" s="1954" t="s">
        <v>26</v>
      </c>
      <c r="AB166" s="1956"/>
      <c r="AC166" s="1954" t="s">
        <v>27</v>
      </c>
      <c r="AD166" s="1956"/>
      <c r="AE166" s="1954" t="s">
        <v>28</v>
      </c>
      <c r="AF166" s="1955"/>
      <c r="AG166" s="1144"/>
      <c r="AH166" s="1131"/>
      <c r="AI166" s="1134"/>
    </row>
    <row r="167" spans="1:90" s="5" customFormat="1" ht="15" customHeight="1" x14ac:dyDescent="0.25">
      <c r="A167" s="1083"/>
      <c r="B167" s="571" t="s">
        <v>142</v>
      </c>
      <c r="C167" s="548" t="s">
        <v>29</v>
      </c>
      <c r="D167" s="931" t="s">
        <v>30</v>
      </c>
      <c r="E167" s="532" t="s">
        <v>29</v>
      </c>
      <c r="F167" s="931" t="s">
        <v>30</v>
      </c>
      <c r="G167" s="532" t="s">
        <v>29</v>
      </c>
      <c r="H167" s="931" t="s">
        <v>30</v>
      </c>
      <c r="I167" s="532" t="s">
        <v>29</v>
      </c>
      <c r="J167" s="931" t="s">
        <v>30</v>
      </c>
      <c r="K167" s="532" t="s">
        <v>29</v>
      </c>
      <c r="L167" s="931" t="s">
        <v>30</v>
      </c>
      <c r="M167" s="532" t="s">
        <v>29</v>
      </c>
      <c r="N167" s="931" t="s">
        <v>30</v>
      </c>
      <c r="O167" s="532" t="s">
        <v>29</v>
      </c>
      <c r="P167" s="931" t="s">
        <v>30</v>
      </c>
      <c r="Q167" s="532" t="s">
        <v>29</v>
      </c>
      <c r="R167" s="931" t="s">
        <v>30</v>
      </c>
      <c r="S167" s="532" t="s">
        <v>29</v>
      </c>
      <c r="T167" s="931" t="s">
        <v>30</v>
      </c>
      <c r="U167" s="532" t="s">
        <v>29</v>
      </c>
      <c r="V167" s="931" t="s">
        <v>30</v>
      </c>
      <c r="W167" s="532" t="s">
        <v>29</v>
      </c>
      <c r="X167" s="931" t="s">
        <v>30</v>
      </c>
      <c r="Y167" s="532" t="s">
        <v>29</v>
      </c>
      <c r="Z167" s="931" t="s">
        <v>30</v>
      </c>
      <c r="AA167" s="532" t="s">
        <v>29</v>
      </c>
      <c r="AB167" s="931" t="s">
        <v>30</v>
      </c>
      <c r="AC167" s="532" t="s">
        <v>29</v>
      </c>
      <c r="AD167" s="931" t="s">
        <v>30</v>
      </c>
      <c r="AE167" s="532" t="s">
        <v>29</v>
      </c>
      <c r="AF167" s="937" t="s">
        <v>30</v>
      </c>
      <c r="AG167" s="1145"/>
      <c r="AH167" s="1132"/>
      <c r="AI167" s="1135"/>
    </row>
    <row r="168" spans="1:90" s="5" customFormat="1" ht="15" customHeight="1" x14ac:dyDescent="0.25">
      <c r="A168" s="293" t="s">
        <v>191</v>
      </c>
      <c r="B168" s="702">
        <f>SUM(C168:D168)</f>
        <v>0</v>
      </c>
      <c r="C168" s="238">
        <f t="shared" ref="C168:D170" si="105">+E168+G168+I168+K168+M168+O168+Q168+S168+U168+W168+Y168+AA168+AC168+AE168</f>
        <v>0</v>
      </c>
      <c r="D168" s="593">
        <f t="shared" si="105"/>
        <v>0</v>
      </c>
      <c r="E168" s="674"/>
      <c r="F168" s="18"/>
      <c r="G168" s="674"/>
      <c r="H168" s="18"/>
      <c r="I168" s="674"/>
      <c r="J168" s="18"/>
      <c r="K168" s="674"/>
      <c r="L168" s="18"/>
      <c r="M168" s="674"/>
      <c r="N168" s="18"/>
      <c r="O168" s="674"/>
      <c r="P168" s="18"/>
      <c r="Q168" s="674"/>
      <c r="R168" s="18"/>
      <c r="S168" s="674"/>
      <c r="T168" s="18"/>
      <c r="U168" s="674"/>
      <c r="V168" s="18"/>
      <c r="W168" s="674"/>
      <c r="X168" s="18"/>
      <c r="Y168" s="674"/>
      <c r="Z168" s="18"/>
      <c r="AA168" s="674"/>
      <c r="AB168" s="18"/>
      <c r="AC168" s="674"/>
      <c r="AD168" s="18"/>
      <c r="AE168" s="674"/>
      <c r="AF168" s="600"/>
      <c r="AG168" s="601"/>
      <c r="AH168" s="674"/>
      <c r="AI168" s="553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5" customHeight="1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5" customHeight="1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5" customHeight="1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7.100000000000001" customHeight="1" x14ac:dyDescent="0.25">
      <c r="A172" s="281" t="s">
        <v>214</v>
      </c>
    </row>
    <row r="173" spans="1:90" s="5" customFormat="1" ht="15" customHeight="1" x14ac:dyDescent="0.25">
      <c r="A173" s="1646" t="s">
        <v>215</v>
      </c>
      <c r="B173" s="1646" t="s">
        <v>188</v>
      </c>
      <c r="C173" s="1972" t="s">
        <v>216</v>
      </c>
      <c r="D173" s="1973"/>
      <c r="E173" s="1646" t="s">
        <v>217</v>
      </c>
      <c r="F173" s="1972" t="s">
        <v>5</v>
      </c>
      <c r="G173" s="1973"/>
      <c r="H173" s="1973"/>
      <c r="I173" s="1973"/>
      <c r="J173" s="1973"/>
      <c r="K173" s="1973"/>
      <c r="L173" s="1973"/>
      <c r="M173" s="1973"/>
      <c r="N173" s="1973"/>
      <c r="O173" s="1973"/>
      <c r="P173" s="1973"/>
      <c r="Q173" s="1973"/>
      <c r="R173" s="1973"/>
      <c r="S173" s="1973"/>
      <c r="T173" s="1974"/>
    </row>
    <row r="174" spans="1:90" s="5" customFormat="1" ht="21" x14ac:dyDescent="0.25">
      <c r="A174" s="1096"/>
      <c r="B174" s="1096"/>
      <c r="C174" s="524" t="s">
        <v>191</v>
      </c>
      <c r="D174" s="943" t="s">
        <v>218</v>
      </c>
      <c r="E174" s="1096"/>
      <c r="F174" s="524" t="s">
        <v>219</v>
      </c>
      <c r="G174" s="602" t="s">
        <v>220</v>
      </c>
      <c r="H174" s="602" t="s">
        <v>221</v>
      </c>
      <c r="I174" s="602" t="s">
        <v>222</v>
      </c>
      <c r="J174" s="602" t="s">
        <v>223</v>
      </c>
      <c r="K174" s="602" t="s">
        <v>224</v>
      </c>
      <c r="L174" s="602" t="s">
        <v>225</v>
      </c>
      <c r="M174" s="602" t="s">
        <v>226</v>
      </c>
      <c r="N174" s="602" t="s">
        <v>227</v>
      </c>
      <c r="O174" s="602" t="s">
        <v>228</v>
      </c>
      <c r="P174" s="602" t="s">
        <v>229</v>
      </c>
      <c r="Q174" s="602" t="s">
        <v>230</v>
      </c>
      <c r="R174" s="602" t="s">
        <v>231</v>
      </c>
      <c r="S174" s="602" t="s">
        <v>232</v>
      </c>
      <c r="T174" s="943" t="s">
        <v>233</v>
      </c>
    </row>
    <row r="175" spans="1:90" s="5" customFormat="1" ht="15" customHeight="1" x14ac:dyDescent="0.25">
      <c r="A175" s="293" t="s">
        <v>32</v>
      </c>
      <c r="B175" s="691">
        <f>SUM(C175:D175)</f>
        <v>0</v>
      </c>
      <c r="C175" s="99"/>
      <c r="D175" s="143"/>
      <c r="E175" s="691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5" customHeight="1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5" customHeight="1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5" customHeight="1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7.100000000000001" customHeight="1" x14ac:dyDescent="0.25">
      <c r="A179" s="281" t="s">
        <v>235</v>
      </c>
    </row>
    <row r="180" spans="1:20" s="5" customFormat="1" ht="15" customHeight="1" x14ac:dyDescent="0.25">
      <c r="A180" s="1637" t="s">
        <v>236</v>
      </c>
      <c r="B180" s="1961" t="s">
        <v>237</v>
      </c>
      <c r="C180" s="1963"/>
      <c r="D180" s="1962"/>
      <c r="E180" s="1961" t="s">
        <v>238</v>
      </c>
      <c r="F180" s="1963"/>
      <c r="G180" s="1962"/>
    </row>
    <row r="181" spans="1:20" s="5" customFormat="1" ht="15" customHeight="1" x14ac:dyDescent="0.25">
      <c r="A181" s="1083"/>
      <c r="B181" s="603" t="s">
        <v>142</v>
      </c>
      <c r="C181" s="524" t="s">
        <v>29</v>
      </c>
      <c r="D181" s="943" t="s">
        <v>30</v>
      </c>
      <c r="E181" s="603" t="s">
        <v>142</v>
      </c>
      <c r="F181" s="524" t="s">
        <v>29</v>
      </c>
      <c r="G181" s="943" t="s">
        <v>30</v>
      </c>
    </row>
    <row r="182" spans="1:20" s="5" customFormat="1" ht="15" customHeight="1" x14ac:dyDescent="0.25">
      <c r="A182" s="293" t="s">
        <v>239</v>
      </c>
      <c r="B182" s="714">
        <f>SUM(C182:D182)</f>
        <v>0</v>
      </c>
      <c r="C182" s="715"/>
      <c r="D182" s="604"/>
      <c r="E182" s="714">
        <f>SUM(F182:G182)</f>
        <v>0</v>
      </c>
      <c r="F182" s="715"/>
      <c r="G182" s="604"/>
    </row>
    <row r="183" spans="1:20" s="5" customFormat="1" ht="15" customHeight="1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7.100000000000001" customHeight="1" x14ac:dyDescent="0.25">
      <c r="A184" s="325" t="s">
        <v>241</v>
      </c>
    </row>
    <row r="185" spans="1:20" x14ac:dyDescent="0.25">
      <c r="A185" s="1970" t="s">
        <v>242</v>
      </c>
      <c r="B185" s="1654" t="s">
        <v>188</v>
      </c>
      <c r="C185" s="1655" t="s">
        <v>243</v>
      </c>
      <c r="D185" s="1558"/>
      <c r="E185" s="1971"/>
      <c r="F185" s="1646" t="s">
        <v>217</v>
      </c>
      <c r="G185" s="1658" t="s">
        <v>5</v>
      </c>
      <c r="H185" s="1561"/>
      <c r="I185" s="1561"/>
      <c r="J185" s="1561"/>
      <c r="K185" s="1561"/>
      <c r="L185" s="1970"/>
    </row>
    <row r="186" spans="1:20" ht="21" x14ac:dyDescent="0.25">
      <c r="A186" s="1109"/>
      <c r="B186" s="1111"/>
      <c r="C186" s="519" t="s">
        <v>244</v>
      </c>
      <c r="D186" s="605" t="s">
        <v>192</v>
      </c>
      <c r="E186" s="948" t="s">
        <v>245</v>
      </c>
      <c r="F186" s="1096"/>
      <c r="G186" s="884" t="s">
        <v>246</v>
      </c>
      <c r="H186" s="949" t="s">
        <v>247</v>
      </c>
      <c r="I186" s="949" t="s">
        <v>248</v>
      </c>
      <c r="J186" s="949" t="s">
        <v>249</v>
      </c>
      <c r="K186" s="949" t="s">
        <v>250</v>
      </c>
      <c r="L186" s="518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691">
        <f>SUM(G187:L187)</f>
        <v>0</v>
      </c>
      <c r="G187" s="674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7.100000000000001" customHeight="1" x14ac:dyDescent="0.25">
      <c r="A190" s="1957" t="s">
        <v>255</v>
      </c>
      <c r="B190" s="1957"/>
      <c r="C190" s="1957"/>
    </row>
    <row r="191" spans="1:20" ht="15" customHeight="1" x14ac:dyDescent="0.25">
      <c r="A191" s="1663" t="s">
        <v>256</v>
      </c>
      <c r="B191" s="1975"/>
      <c r="C191" s="1665" t="s">
        <v>257</v>
      </c>
      <c r="D191" s="1976" t="s">
        <v>258</v>
      </c>
      <c r="E191" s="1977"/>
      <c r="F191" s="1977"/>
      <c r="G191" s="1977"/>
      <c r="H191" s="1977"/>
      <c r="I191" s="1977"/>
      <c r="J191" s="1978"/>
      <c r="K191" s="1979" t="s">
        <v>259</v>
      </c>
      <c r="L191" s="1979"/>
      <c r="M191" s="1979"/>
      <c r="N191" s="1959"/>
    </row>
    <row r="192" spans="1:20" ht="21" x14ac:dyDescent="0.25">
      <c r="A192" s="1122"/>
      <c r="B192" s="1123"/>
      <c r="C192" s="1125"/>
      <c r="D192" s="519" t="s">
        <v>244</v>
      </c>
      <c r="E192" s="605" t="s">
        <v>260</v>
      </c>
      <c r="F192" s="605" t="s">
        <v>261</v>
      </c>
      <c r="G192" s="948" t="s">
        <v>262</v>
      </c>
      <c r="H192" s="950" t="s">
        <v>217</v>
      </c>
      <c r="I192" s="519" t="s">
        <v>263</v>
      </c>
      <c r="J192" s="948" t="s">
        <v>264</v>
      </c>
      <c r="K192" s="519" t="s">
        <v>265</v>
      </c>
      <c r="L192" s="605" t="s">
        <v>266</v>
      </c>
      <c r="M192" s="605" t="s">
        <v>267</v>
      </c>
      <c r="N192" s="951" t="s">
        <v>268</v>
      </c>
    </row>
    <row r="193" spans="1:91" ht="15" customHeight="1" x14ac:dyDescent="0.25">
      <c r="A193" s="1652" t="s">
        <v>269</v>
      </c>
      <c r="B193" s="721" t="s">
        <v>270</v>
      </c>
      <c r="C193" s="691">
        <f>SUM(E193+G193)</f>
        <v>0</v>
      </c>
      <c r="D193" s="722"/>
      <c r="E193" s="16"/>
      <c r="F193" s="311"/>
      <c r="G193" s="24"/>
      <c r="H193" s="691">
        <f>+K193+L193+M193</f>
        <v>0</v>
      </c>
      <c r="I193" s="722"/>
      <c r="J193" s="606"/>
      <c r="K193" s="24"/>
      <c r="L193" s="16"/>
      <c r="M193" s="16"/>
      <c r="N193" s="340"/>
    </row>
    <row r="194" spans="1:91" ht="15" customHeight="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ht="15" customHeight="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ht="15" customHeight="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7.100000000000001" customHeight="1" x14ac:dyDescent="0.25">
      <c r="A197" s="325" t="s">
        <v>274</v>
      </c>
    </row>
    <row r="198" spans="1:91" s="5" customFormat="1" ht="15.75" customHeight="1" x14ac:dyDescent="0.25">
      <c r="A198" s="1260" t="s">
        <v>242</v>
      </c>
      <c r="B198" s="1260" t="s">
        <v>275</v>
      </c>
      <c r="C198" s="1647" t="s">
        <v>276</v>
      </c>
      <c r="D198" s="1966" t="s">
        <v>259</v>
      </c>
      <c r="E198" s="1967"/>
      <c r="F198" s="1966" t="s">
        <v>277</v>
      </c>
      <c r="G198" s="1968"/>
      <c r="H198" s="1968"/>
      <c r="I198" s="1968"/>
      <c r="J198" s="1968"/>
      <c r="K198" s="1968"/>
      <c r="L198" s="1968"/>
      <c r="M198" s="1968"/>
      <c r="N198" s="1968"/>
      <c r="O198" s="1968"/>
      <c r="P198" s="1968"/>
      <c r="Q198" s="1968"/>
      <c r="R198" s="1968"/>
      <c r="S198" s="1968"/>
      <c r="T198" s="1969" t="s">
        <v>263</v>
      </c>
      <c r="U198" s="1960" t="s">
        <v>278</v>
      </c>
    </row>
    <row r="199" spans="1:91" s="5" customFormat="1" ht="21" x14ac:dyDescent="0.25">
      <c r="A199" s="1260"/>
      <c r="B199" s="1260"/>
      <c r="C199" s="1099"/>
      <c r="D199" s="524" t="s">
        <v>265</v>
      </c>
      <c r="E199" s="943" t="s">
        <v>279</v>
      </c>
      <c r="F199" s="526" t="s">
        <v>280</v>
      </c>
      <c r="G199" s="607" t="s">
        <v>281</v>
      </c>
      <c r="H199" s="607" t="s">
        <v>13</v>
      </c>
      <c r="I199" s="607" t="s">
        <v>141</v>
      </c>
      <c r="J199" s="607" t="s">
        <v>15</v>
      </c>
      <c r="K199" s="607" t="s">
        <v>282</v>
      </c>
      <c r="L199" s="607" t="s">
        <v>17</v>
      </c>
      <c r="M199" s="607" t="s">
        <v>18</v>
      </c>
      <c r="N199" s="607" t="s">
        <v>19</v>
      </c>
      <c r="O199" s="607" t="s">
        <v>20</v>
      </c>
      <c r="P199" s="607" t="s">
        <v>21</v>
      </c>
      <c r="Q199" s="607" t="s">
        <v>22</v>
      </c>
      <c r="R199" s="607" t="s">
        <v>23</v>
      </c>
      <c r="S199" s="528" t="s">
        <v>24</v>
      </c>
      <c r="T199" s="1104"/>
      <c r="U199" s="1087"/>
    </row>
    <row r="200" spans="1:91" s="5" customFormat="1" ht="15" customHeight="1" x14ac:dyDescent="0.25">
      <c r="A200" s="350" t="s">
        <v>283</v>
      </c>
      <c r="B200" s="15"/>
      <c r="C200" s="723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ht="15" customHeigh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ht="15" customHeigh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7.100000000000001" customHeight="1" x14ac:dyDescent="0.25">
      <c r="A203" s="1953" t="s">
        <v>286</v>
      </c>
      <c r="B203" s="1953"/>
      <c r="C203" s="1953"/>
      <c r="D203" s="1953"/>
      <c r="E203" s="1953"/>
      <c r="F203" s="1953"/>
      <c r="G203" s="1953"/>
      <c r="H203" s="1953"/>
      <c r="I203" s="1953"/>
      <c r="J203" s="1953"/>
      <c r="CK203" s="5"/>
      <c r="CL203" s="5"/>
      <c r="CM203" s="5"/>
    </row>
    <row r="204" spans="1:91" ht="15" customHeight="1" x14ac:dyDescent="0.25">
      <c r="A204" s="1253" t="s">
        <v>287</v>
      </c>
      <c r="B204" s="1253" t="s">
        <v>288</v>
      </c>
      <c r="C204" s="1961" t="s">
        <v>259</v>
      </c>
      <c r="D204" s="1962"/>
      <c r="E204" s="1963" t="s">
        <v>277</v>
      </c>
      <c r="F204" s="1963"/>
      <c r="G204" s="1963"/>
      <c r="H204" s="1963"/>
      <c r="I204" s="1963"/>
      <c r="J204" s="1964"/>
      <c r="K204" s="1965" t="s">
        <v>263</v>
      </c>
      <c r="L204" s="1646" t="s">
        <v>278</v>
      </c>
      <c r="CK204" s="5"/>
      <c r="CL204" s="5"/>
      <c r="CM204" s="5"/>
    </row>
    <row r="205" spans="1:91" ht="21" x14ac:dyDescent="0.25">
      <c r="A205" s="1253"/>
      <c r="B205" s="1253"/>
      <c r="C205" s="524" t="s">
        <v>265</v>
      </c>
      <c r="D205" s="943" t="s">
        <v>279</v>
      </c>
      <c r="E205" s="952" t="s">
        <v>280</v>
      </c>
      <c r="F205" s="602" t="s">
        <v>281</v>
      </c>
      <c r="G205" s="602" t="s">
        <v>13</v>
      </c>
      <c r="H205" s="602" t="s">
        <v>141</v>
      </c>
      <c r="I205" s="602" t="s">
        <v>15</v>
      </c>
      <c r="J205" s="947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726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7.100000000000001" customHeight="1" x14ac:dyDescent="0.25">
      <c r="A208" s="1953" t="s">
        <v>292</v>
      </c>
      <c r="B208" s="1953"/>
      <c r="C208" s="1953"/>
      <c r="D208" s="1953"/>
      <c r="E208" s="1953"/>
      <c r="F208" s="1953"/>
      <c r="G208" s="1953"/>
    </row>
    <row r="209" spans="1:7" ht="15" customHeight="1" x14ac:dyDescent="0.25">
      <c r="A209" s="1632" t="s">
        <v>293</v>
      </c>
      <c r="B209" s="1632" t="s">
        <v>188</v>
      </c>
      <c r="C209" s="1954" t="s">
        <v>277</v>
      </c>
      <c r="D209" s="1955"/>
      <c r="E209" s="1955"/>
      <c r="F209" s="1955"/>
      <c r="G209" s="1956"/>
    </row>
    <row r="210" spans="1:7" ht="15" customHeight="1" x14ac:dyDescent="0.25">
      <c r="A210" s="1076"/>
      <c r="B210" s="1076"/>
      <c r="C210" s="532" t="s">
        <v>12</v>
      </c>
      <c r="D210" s="941" t="s">
        <v>13</v>
      </c>
      <c r="E210" s="548" t="s">
        <v>141</v>
      </c>
      <c r="F210" s="548" t="s">
        <v>15</v>
      </c>
      <c r="G210" s="534" t="s">
        <v>16</v>
      </c>
    </row>
    <row r="211" spans="1:7" ht="15" customHeight="1" x14ac:dyDescent="0.25">
      <c r="A211" s="953" t="s">
        <v>294</v>
      </c>
      <c r="B211" s="536">
        <f>SUM(C211:G211)</f>
        <v>0</v>
      </c>
      <c r="C211" s="537"/>
      <c r="D211" s="608"/>
      <c r="E211" s="608"/>
      <c r="F211" s="954"/>
      <c r="G211" s="540"/>
    </row>
    <row r="212" spans="1:7" s="4" customFormat="1" ht="18" customHeight="1" x14ac:dyDescent="0.25">
      <c r="A212" s="1957" t="s">
        <v>295</v>
      </c>
      <c r="B212" s="1957"/>
      <c r="C212" s="1957"/>
      <c r="D212" s="1957"/>
    </row>
    <row r="213" spans="1:7" x14ac:dyDescent="0.25">
      <c r="A213" s="1637" t="s">
        <v>296</v>
      </c>
      <c r="B213" s="1954" t="s">
        <v>297</v>
      </c>
      <c r="C213" s="1955"/>
      <c r="D213" s="1956"/>
    </row>
    <row r="214" spans="1:7" x14ac:dyDescent="0.25">
      <c r="A214" s="1082"/>
      <c r="B214" s="930" t="s">
        <v>298</v>
      </c>
      <c r="C214" s="1958" t="s">
        <v>299</v>
      </c>
      <c r="D214" s="1959"/>
    </row>
    <row r="215" spans="1:7" x14ac:dyDescent="0.25">
      <c r="A215" s="1083"/>
      <c r="B215" s="542" t="s">
        <v>300</v>
      </c>
      <c r="C215" s="532" t="s">
        <v>301</v>
      </c>
      <c r="D215" s="931" t="s">
        <v>302</v>
      </c>
    </row>
    <row r="216" spans="1:7" ht="15" customHeight="1" x14ac:dyDescent="0.25">
      <c r="A216" s="544" t="s">
        <v>303</v>
      </c>
      <c r="B216" s="545"/>
      <c r="C216" s="934"/>
      <c r="D216" s="547"/>
    </row>
    <row r="236" spans="1:2" hidden="1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250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BF7AE15A-DA88-4965-9F2D-69731178FE67}">
      <formula1>0</formula1>
      <formula2>9.99999999999999E+41</formula2>
    </dataValidation>
    <dataValidation type="whole" allowBlank="1" showInputMessage="1" showErrorMessage="1" sqref="D96" xr:uid="{82374973-223D-47BA-876C-E7CD79F31FD0}">
      <formula1>0</formula1>
      <formula2>9.99999999999999E+33</formula2>
    </dataValidation>
    <dataValidation type="whole" allowBlank="1" showInputMessage="1" showErrorMessage="1" sqref="C19:E23" xr:uid="{2BA00AFE-BEF9-46AB-A598-14EB1498B052}">
      <formula1>0</formula1>
      <formula2>9.99999999999999E+37</formula2>
    </dataValidation>
    <dataValidation allowBlank="1" prompt="Valor no Permitido" sqref="CC28:CD29 CA27:CB29 CC27 CK27:CM27 CE27:CJ29" xr:uid="{B131BF03-7D4A-4246-8DEA-EFD132AB2EBB}"/>
    <dataValidation type="whole" operator="greaterThanOrEqual" allowBlank="1" showInputMessage="1" showErrorMessage="1" errorTitle="Error" error="Favor Ingrese sólo Números." sqref="C28:Y29 C35:Y89" xr:uid="{4EE714B6-5EBC-4BF0-83DA-D779D307FC8E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ED7AE3A8-CC13-42E1-825A-47689B53956D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S236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",[11]NOMBRE!B2, " (",[11]NOMBRE!C2,[11]NOMBRE!D2,[11]NOMBRE!E2,[11]NOMBRE!F2,[11]NOMBRE!G2,")")</f>
        <v>COMUNA: LINARES (07401)</v>
      </c>
    </row>
    <row r="3" spans="1:94" x14ac:dyDescent="0.1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94" x14ac:dyDescent="0.15">
      <c r="A4" s="1" t="str">
        <f>CONCATENATE("MES: ",[11]NOMBRE!B6, " (",[11]NOMBRE!C6,[11]NOMBRE!D6,")")</f>
        <v>MES: OCTUBRE (10)</v>
      </c>
    </row>
    <row r="5" spans="1:94" x14ac:dyDescent="0.25">
      <c r="A5" s="3" t="str">
        <f>CONCATENATE("AÑO: ",[11]NOMBRE!B7)</f>
        <v>AÑO: 2025</v>
      </c>
    </row>
    <row r="6" spans="1:94" ht="18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8" customHeight="1" x14ac:dyDescent="0.25">
      <c r="A8" s="1238" t="s">
        <v>2</v>
      </c>
      <c r="B8" s="1185"/>
      <c r="C8" s="1185"/>
    </row>
    <row r="9" spans="1:94" s="5" customFormat="1" ht="15" customHeight="1" x14ac:dyDescent="0.25">
      <c r="A9" s="1447" t="s">
        <v>3</v>
      </c>
      <c r="B9" s="1997" t="s">
        <v>4</v>
      </c>
      <c r="C9" s="2002" t="s">
        <v>5</v>
      </c>
      <c r="D9" s="2003"/>
      <c r="E9" s="2003"/>
      <c r="F9" s="2003"/>
      <c r="G9" s="2003"/>
      <c r="H9" s="2003"/>
      <c r="I9" s="2003"/>
      <c r="J9" s="2003"/>
      <c r="K9" s="2003"/>
      <c r="L9" s="2003"/>
      <c r="M9" s="2003"/>
      <c r="N9" s="2003"/>
      <c r="O9" s="2003"/>
      <c r="P9" s="2003"/>
      <c r="Q9" s="2003"/>
      <c r="R9" s="2003"/>
      <c r="S9" s="2004"/>
      <c r="T9" s="2045" t="s">
        <v>6</v>
      </c>
      <c r="U9" s="2046"/>
      <c r="V9" s="2001" t="s">
        <v>7</v>
      </c>
      <c r="W9" s="2001" t="s">
        <v>8</v>
      </c>
      <c r="X9" s="1993" t="s">
        <v>9</v>
      </c>
      <c r="Y9" s="1994" t="s">
        <v>10</v>
      </c>
      <c r="Z9" s="1994" t="s">
        <v>11</v>
      </c>
    </row>
    <row r="10" spans="1:94" s="5" customFormat="1" ht="39" customHeight="1" x14ac:dyDescent="0.25">
      <c r="A10" s="1447"/>
      <c r="B10" s="1223"/>
      <c r="C10" s="532" t="s">
        <v>12</v>
      </c>
      <c r="D10" s="548" t="s">
        <v>13</v>
      </c>
      <c r="E10" s="941" t="s">
        <v>14</v>
      </c>
      <c r="F10" s="548" t="s">
        <v>15</v>
      </c>
      <c r="G10" s="549" t="s">
        <v>16</v>
      </c>
      <c r="H10" s="549" t="s">
        <v>17</v>
      </c>
      <c r="I10" s="549" t="s">
        <v>18</v>
      </c>
      <c r="J10" s="549" t="s">
        <v>19</v>
      </c>
      <c r="K10" s="549" t="s">
        <v>20</v>
      </c>
      <c r="L10" s="549" t="s">
        <v>21</v>
      </c>
      <c r="M10" s="549" t="s">
        <v>22</v>
      </c>
      <c r="N10" s="549" t="s">
        <v>23</v>
      </c>
      <c r="O10" s="549" t="s">
        <v>24</v>
      </c>
      <c r="P10" s="549" t="s">
        <v>25</v>
      </c>
      <c r="Q10" s="549" t="s">
        <v>26</v>
      </c>
      <c r="R10" s="549" t="s">
        <v>27</v>
      </c>
      <c r="S10" s="550" t="s">
        <v>28</v>
      </c>
      <c r="T10" s="551" t="s">
        <v>29</v>
      </c>
      <c r="U10" s="942" t="s">
        <v>30</v>
      </c>
      <c r="V10" s="1177"/>
      <c r="W10" s="1177"/>
      <c r="X10" s="1135"/>
      <c r="Y10" s="1125"/>
      <c r="Z10" s="1125"/>
    </row>
    <row r="11" spans="1:94" s="5" customFormat="1" ht="15" customHeight="1" x14ac:dyDescent="0.25">
      <c r="A11" s="13" t="s">
        <v>31</v>
      </c>
      <c r="B11" s="14">
        <f>SUM(C11:S11)</f>
        <v>0</v>
      </c>
      <c r="C11" s="15"/>
      <c r="D11" s="16"/>
      <c r="E11" s="65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660"/>
      <c r="U11" s="661"/>
      <c r="V11" s="20"/>
      <c r="W11" s="20"/>
      <c r="X11" s="553"/>
      <c r="Y11" s="553"/>
      <c r="Z11" s="553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5" customHeight="1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5" customHeight="1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5" customHeight="1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5" customHeight="1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5" customHeight="1" x14ac:dyDescent="0.25">
      <c r="A16" s="892" t="s">
        <v>36</v>
      </c>
      <c r="B16" s="555">
        <f>SUM(C16:S16)</f>
        <v>0</v>
      </c>
      <c r="C16" s="556">
        <f t="shared" ref="C16:Z16" si="7">SUM(C11:C15)</f>
        <v>0</v>
      </c>
      <c r="D16" s="955">
        <f t="shared" si="7"/>
        <v>0</v>
      </c>
      <c r="E16" s="955">
        <f t="shared" si="7"/>
        <v>0</v>
      </c>
      <c r="F16" s="558">
        <f t="shared" si="7"/>
        <v>0</v>
      </c>
      <c r="G16" s="558">
        <f t="shared" si="7"/>
        <v>0</v>
      </c>
      <c r="H16" s="558">
        <f t="shared" si="7"/>
        <v>0</v>
      </c>
      <c r="I16" s="558">
        <f t="shared" si="7"/>
        <v>0</v>
      </c>
      <c r="J16" s="558">
        <f t="shared" si="7"/>
        <v>0</v>
      </c>
      <c r="K16" s="558">
        <f t="shared" si="7"/>
        <v>0</v>
      </c>
      <c r="L16" s="558">
        <f t="shared" si="7"/>
        <v>0</v>
      </c>
      <c r="M16" s="558">
        <f t="shared" si="7"/>
        <v>0</v>
      </c>
      <c r="N16" s="558">
        <f t="shared" si="7"/>
        <v>0</v>
      </c>
      <c r="O16" s="558">
        <f t="shared" si="7"/>
        <v>0</v>
      </c>
      <c r="P16" s="558">
        <f t="shared" si="7"/>
        <v>0</v>
      </c>
      <c r="Q16" s="558">
        <f t="shared" si="7"/>
        <v>0</v>
      </c>
      <c r="R16" s="558">
        <f t="shared" si="7"/>
        <v>0</v>
      </c>
      <c r="S16" s="559">
        <f t="shared" si="7"/>
        <v>0</v>
      </c>
      <c r="T16" s="555">
        <f t="shared" si="7"/>
        <v>0</v>
      </c>
      <c r="U16" s="956">
        <f t="shared" si="7"/>
        <v>0</v>
      </c>
      <c r="V16" s="957">
        <f t="shared" si="7"/>
        <v>0</v>
      </c>
      <c r="W16" s="957">
        <f t="shared" si="7"/>
        <v>0</v>
      </c>
      <c r="X16" s="957">
        <f t="shared" si="7"/>
        <v>0</v>
      </c>
      <c r="Y16" s="957">
        <f t="shared" si="7"/>
        <v>0</v>
      </c>
      <c r="Z16" s="957">
        <f t="shared" si="7"/>
        <v>0</v>
      </c>
    </row>
    <row r="17" spans="1:91" s="4" customFormat="1" ht="17.100000000000001" customHeight="1" x14ac:dyDescent="0.25">
      <c r="A17" s="1776" t="s">
        <v>37</v>
      </c>
      <c r="B17" s="1988"/>
      <c r="C17" s="1988"/>
      <c r="D17" s="1988"/>
      <c r="E17" s="39"/>
      <c r="F17" s="40"/>
      <c r="G17" s="40"/>
      <c r="H17" s="40"/>
      <c r="I17" s="40"/>
      <c r="J17" s="40"/>
      <c r="K17" s="40"/>
      <c r="L17" s="40"/>
    </row>
    <row r="18" spans="1:91" s="5" customFormat="1" ht="31.5" customHeight="1" x14ac:dyDescent="0.25">
      <c r="A18" s="561" t="s">
        <v>38</v>
      </c>
      <c r="B18" s="562" t="s">
        <v>4</v>
      </c>
      <c r="C18" s="563" t="s">
        <v>31</v>
      </c>
      <c r="D18" s="564" t="s">
        <v>39</v>
      </c>
      <c r="E18" s="958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5" customHeight="1" x14ac:dyDescent="0.25">
      <c r="A19" s="667" t="s">
        <v>41</v>
      </c>
      <c r="B19" s="668">
        <f>SUM(C19:E19)</f>
        <v>0</v>
      </c>
      <c r="C19" s="669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5" customHeight="1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5" customHeight="1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5" customHeight="1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5" customHeight="1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5" customHeight="1" x14ac:dyDescent="0.25">
      <c r="A24" s="565" t="s">
        <v>4</v>
      </c>
      <c r="B24" s="566">
        <f>SUM(B19:B23)</f>
        <v>0</v>
      </c>
      <c r="C24" s="567">
        <f>SUM(C19:C23)</f>
        <v>0</v>
      </c>
      <c r="D24" s="568">
        <f t="shared" ref="D24:E24" si="9">SUM(D19:D23)</f>
        <v>0</v>
      </c>
      <c r="E24" s="959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7.100000000000001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25.5" customHeight="1" x14ac:dyDescent="0.25">
      <c r="A26" s="1997" t="s">
        <v>47</v>
      </c>
      <c r="B26" s="1997" t="s">
        <v>4</v>
      </c>
      <c r="C26" s="2032" t="s">
        <v>5</v>
      </c>
      <c r="D26" s="2033"/>
      <c r="E26" s="2033"/>
      <c r="F26" s="2033"/>
      <c r="G26" s="2033"/>
      <c r="H26" s="2033"/>
      <c r="I26" s="2033"/>
      <c r="J26" s="2033"/>
      <c r="K26" s="2033"/>
      <c r="L26" s="2033"/>
      <c r="M26" s="2033"/>
      <c r="N26" s="2033"/>
      <c r="O26" s="2033"/>
      <c r="P26" s="2033"/>
      <c r="Q26" s="2033"/>
      <c r="R26" s="2033"/>
      <c r="S26" s="2034"/>
      <c r="T26" s="2045" t="s">
        <v>48</v>
      </c>
      <c r="U26" s="2046"/>
      <c r="V26" s="2000" t="s">
        <v>9</v>
      </c>
      <c r="W26" s="1994" t="s">
        <v>10</v>
      </c>
      <c r="X26" s="2039" t="s">
        <v>49</v>
      </c>
      <c r="Y26" s="2041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5.5" customHeight="1" x14ac:dyDescent="0.25">
      <c r="A27" s="1223"/>
      <c r="B27" s="1223"/>
      <c r="C27" s="532" t="s">
        <v>12</v>
      </c>
      <c r="D27" s="548" t="s">
        <v>13</v>
      </c>
      <c r="E27" s="962" t="s">
        <v>14</v>
      </c>
      <c r="F27" s="548" t="s">
        <v>15</v>
      </c>
      <c r="G27" s="549" t="s">
        <v>16</v>
      </c>
      <c r="H27" s="549" t="s">
        <v>17</v>
      </c>
      <c r="I27" s="549" t="s">
        <v>18</v>
      </c>
      <c r="J27" s="549" t="s">
        <v>19</v>
      </c>
      <c r="K27" s="549" t="s">
        <v>20</v>
      </c>
      <c r="L27" s="549" t="s">
        <v>21</v>
      </c>
      <c r="M27" s="549" t="s">
        <v>22</v>
      </c>
      <c r="N27" s="549" t="s">
        <v>23</v>
      </c>
      <c r="O27" s="549" t="s">
        <v>24</v>
      </c>
      <c r="P27" s="549" t="s">
        <v>25</v>
      </c>
      <c r="Q27" s="549" t="s">
        <v>26</v>
      </c>
      <c r="R27" s="549" t="s">
        <v>27</v>
      </c>
      <c r="S27" s="550" t="s">
        <v>28</v>
      </c>
      <c r="T27" s="569" t="s">
        <v>29</v>
      </c>
      <c r="U27" s="963" t="s">
        <v>30</v>
      </c>
      <c r="V27" s="1145"/>
      <c r="W27" s="1125"/>
      <c r="X27" s="570" t="s">
        <v>50</v>
      </c>
      <c r="Y27" s="960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672" t="s">
        <v>52</v>
      </c>
      <c r="B28" s="673">
        <f>SUM(C28:S28)</f>
        <v>0</v>
      </c>
      <c r="C28" s="674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674"/>
      <c r="U28" s="661"/>
      <c r="V28" s="553"/>
      <c r="W28" s="660"/>
      <c r="X28" s="674"/>
      <c r="Y28" s="553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7.100000000000001" customHeight="1" x14ac:dyDescent="0.25">
      <c r="A30" s="1995" t="s">
        <v>54</v>
      </c>
      <c r="B30" s="1995"/>
      <c r="C30" s="1995"/>
      <c r="D30" s="1995"/>
      <c r="E30" s="1995"/>
      <c r="F30" s="1995"/>
      <c r="G30" s="1995"/>
      <c r="H30" s="1995"/>
      <c r="I30" s="1995"/>
      <c r="J30" s="1995"/>
      <c r="K30" s="1995"/>
      <c r="L30" s="1995"/>
    </row>
    <row r="31" spans="1:91" s="4" customFormat="1" ht="17.100000000000001" customHeight="1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5" customHeight="1" x14ac:dyDescent="0.25">
      <c r="A32" s="1996" t="s">
        <v>56</v>
      </c>
      <c r="B32" s="1997" t="s">
        <v>4</v>
      </c>
      <c r="C32" s="2042" t="s">
        <v>57</v>
      </c>
      <c r="D32" s="2043"/>
      <c r="E32" s="2043"/>
      <c r="F32" s="2043"/>
      <c r="G32" s="2043"/>
      <c r="H32" s="2043"/>
      <c r="I32" s="2043"/>
      <c r="J32" s="2043"/>
      <c r="K32" s="2043"/>
      <c r="L32" s="2043"/>
      <c r="M32" s="2043"/>
      <c r="N32" s="2043"/>
      <c r="O32" s="2043"/>
      <c r="P32" s="2043"/>
      <c r="Q32" s="2043"/>
      <c r="R32" s="2043"/>
      <c r="S32" s="2043"/>
      <c r="T32" s="2043"/>
      <c r="U32" s="2044"/>
      <c r="V32" s="1998" t="s">
        <v>58</v>
      </c>
      <c r="W32" s="1999"/>
      <c r="X32" s="1996" t="s">
        <v>59</v>
      </c>
      <c r="Y32" s="1993"/>
      <c r="Z32" s="2039" t="s">
        <v>60</v>
      </c>
      <c r="AA32" s="2040"/>
      <c r="AB32" s="2040"/>
      <c r="AC32" s="2040"/>
      <c r="AD32" s="2040"/>
      <c r="AE32" s="2040"/>
      <c r="AF32" s="2040"/>
      <c r="AG32" s="2040"/>
      <c r="AH32" s="2040"/>
      <c r="AI32" s="2041"/>
      <c r="AJ32" s="1991" t="s">
        <v>61</v>
      </c>
      <c r="AK32" s="1992"/>
      <c r="AL32" s="1993"/>
      <c r="AM32" s="1994" t="s">
        <v>62</v>
      </c>
      <c r="AN32" s="1993" t="s">
        <v>63</v>
      </c>
      <c r="AO32" s="1994" t="s">
        <v>9</v>
      </c>
      <c r="AP32" s="1993" t="s">
        <v>10</v>
      </c>
      <c r="AQ32" s="1993" t="s">
        <v>64</v>
      </c>
      <c r="AR32" s="1253" t="s">
        <v>7</v>
      </c>
      <c r="AS32" s="1253" t="s">
        <v>8</v>
      </c>
    </row>
    <row r="33" spans="1:95" s="5" customFormat="1" ht="15" customHeight="1" x14ac:dyDescent="0.25">
      <c r="A33" s="1220"/>
      <c r="B33" s="1222"/>
      <c r="C33" s="2032" t="s">
        <v>5</v>
      </c>
      <c r="D33" s="2033"/>
      <c r="E33" s="2033"/>
      <c r="F33" s="2033"/>
      <c r="G33" s="2033"/>
      <c r="H33" s="2033"/>
      <c r="I33" s="2033"/>
      <c r="J33" s="2033"/>
      <c r="K33" s="2033"/>
      <c r="L33" s="2033"/>
      <c r="M33" s="2033"/>
      <c r="N33" s="2033"/>
      <c r="O33" s="2033"/>
      <c r="P33" s="2033"/>
      <c r="Q33" s="2033"/>
      <c r="R33" s="2033"/>
      <c r="S33" s="2034"/>
      <c r="T33" s="2035" t="s">
        <v>48</v>
      </c>
      <c r="U33" s="1436"/>
      <c r="V33" s="1229"/>
      <c r="W33" s="1230"/>
      <c r="X33" s="1139"/>
      <c r="Y33" s="1135"/>
      <c r="Z33" s="2036" t="s">
        <v>65</v>
      </c>
      <c r="AA33" s="2037"/>
      <c r="AB33" s="2037"/>
      <c r="AC33" s="2037"/>
      <c r="AD33" s="2038"/>
      <c r="AE33" s="2036" t="s">
        <v>66</v>
      </c>
      <c r="AF33" s="2037"/>
      <c r="AG33" s="2037"/>
      <c r="AH33" s="2037"/>
      <c r="AI33" s="2038"/>
      <c r="AJ33" s="1214"/>
      <c r="AK33" s="1215"/>
      <c r="AL33" s="1134"/>
      <c r="AM33" s="1217"/>
      <c r="AN33" s="1134"/>
      <c r="AO33" s="1217"/>
      <c r="AP33" s="1134"/>
      <c r="AQ33" s="1134"/>
      <c r="AR33" s="1253"/>
      <c r="AS33" s="1253"/>
    </row>
    <row r="34" spans="1:95" s="5" customFormat="1" ht="31.5" x14ac:dyDescent="0.25">
      <c r="A34" s="1139"/>
      <c r="B34" s="1223"/>
      <c r="C34" s="532" t="s">
        <v>12</v>
      </c>
      <c r="D34" s="548" t="s">
        <v>13</v>
      </c>
      <c r="E34" s="962" t="s">
        <v>14</v>
      </c>
      <c r="F34" s="548" t="s">
        <v>15</v>
      </c>
      <c r="G34" s="549" t="s">
        <v>16</v>
      </c>
      <c r="H34" s="549" t="s">
        <v>17</v>
      </c>
      <c r="I34" s="549" t="s">
        <v>18</v>
      </c>
      <c r="J34" s="549" t="s">
        <v>19</v>
      </c>
      <c r="K34" s="549" t="s">
        <v>20</v>
      </c>
      <c r="L34" s="549" t="s">
        <v>21</v>
      </c>
      <c r="M34" s="549" t="s">
        <v>22</v>
      </c>
      <c r="N34" s="549" t="s">
        <v>23</v>
      </c>
      <c r="O34" s="549" t="s">
        <v>24</v>
      </c>
      <c r="P34" s="549" t="s">
        <v>25</v>
      </c>
      <c r="Q34" s="549" t="s">
        <v>26</v>
      </c>
      <c r="R34" s="549" t="s">
        <v>27</v>
      </c>
      <c r="S34" s="550" t="s">
        <v>28</v>
      </c>
      <c r="T34" s="569" t="s">
        <v>29</v>
      </c>
      <c r="U34" s="964" t="s">
        <v>30</v>
      </c>
      <c r="V34" s="532" t="s">
        <v>67</v>
      </c>
      <c r="W34" s="961" t="s">
        <v>68</v>
      </c>
      <c r="X34" s="532" t="s">
        <v>69</v>
      </c>
      <c r="Y34" s="534" t="s">
        <v>70</v>
      </c>
      <c r="Z34" s="965" t="s">
        <v>4</v>
      </c>
      <c r="AA34" s="571" t="s">
        <v>71</v>
      </c>
      <c r="AB34" s="548" t="s">
        <v>72</v>
      </c>
      <c r="AC34" s="548" t="s">
        <v>73</v>
      </c>
      <c r="AD34" s="961" t="s">
        <v>74</v>
      </c>
      <c r="AE34" s="91" t="s">
        <v>75</v>
      </c>
      <c r="AF34" s="571" t="s">
        <v>71</v>
      </c>
      <c r="AG34" s="548" t="s">
        <v>72</v>
      </c>
      <c r="AH34" s="548" t="s">
        <v>73</v>
      </c>
      <c r="AI34" s="961" t="s">
        <v>74</v>
      </c>
      <c r="AJ34" s="676" t="s">
        <v>76</v>
      </c>
      <c r="AK34" s="542" t="s">
        <v>77</v>
      </c>
      <c r="AL34" s="542" t="s">
        <v>78</v>
      </c>
      <c r="AM34" s="1125"/>
      <c r="AN34" s="1135"/>
      <c r="AO34" s="1125"/>
      <c r="AP34" s="1135"/>
      <c r="AQ34" s="1135"/>
      <c r="AR34" s="1253"/>
      <c r="AS34" s="1253"/>
    </row>
    <row r="35" spans="1:95" s="5" customFormat="1" ht="15" customHeight="1" x14ac:dyDescent="0.25">
      <c r="A35" s="94" t="s">
        <v>79</v>
      </c>
      <c r="B35" s="14">
        <f>SUM(C35:S35)</f>
        <v>0</v>
      </c>
      <c r="C35" s="674"/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674"/>
      <c r="U35" s="18"/>
      <c r="V35" s="674"/>
      <c r="W35" s="18"/>
      <c r="X35" s="674"/>
      <c r="Y35" s="18"/>
      <c r="Z35" s="97">
        <f t="shared" ref="Z35:Z65" si="10">SUM(AA35+AB35+AC35+AD35)</f>
        <v>0</v>
      </c>
      <c r="AA35" s="674"/>
      <c r="AB35" s="17"/>
      <c r="AC35" s="17"/>
      <c r="AD35" s="18"/>
      <c r="AE35" s="97">
        <f t="shared" ref="AE35:AE65" si="11">SUM(AF35+AG35+AH35+AI35)</f>
        <v>0</v>
      </c>
      <c r="AF35" s="674"/>
      <c r="AG35" s="17"/>
      <c r="AH35" s="17"/>
      <c r="AI35" s="98"/>
      <c r="AJ35" s="28"/>
      <c r="AK35" s="28"/>
      <c r="AL35" s="28"/>
      <c r="AM35" s="28"/>
      <c r="AN35" s="28"/>
      <c r="AO35" s="28"/>
      <c r="AP35" s="28"/>
      <c r="AQ35" s="28"/>
      <c r="AR35" s="20"/>
      <c r="AS35" s="20"/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5" customHeight="1" x14ac:dyDescent="0.25">
      <c r="A36" s="97" t="s">
        <v>80</v>
      </c>
      <c r="B36" s="14">
        <f>SUM(C36:S36)</f>
        <v>0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25"/>
      <c r="T36" s="99"/>
      <c r="U36" s="100"/>
      <c r="V36" s="99"/>
      <c r="W36" s="100"/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5" customHeight="1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5" customHeight="1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5" customHeight="1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5" customHeight="1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5" customHeight="1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5" customHeight="1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5" customHeight="1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5" customHeight="1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5" customHeight="1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5" customHeight="1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5" customHeight="1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5" customHeight="1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5" customHeight="1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5" customHeight="1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5" customHeight="1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5" customHeight="1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5" customHeight="1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5" customHeight="1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5" customHeight="1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5" customHeight="1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5" customHeight="1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5" customHeight="1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5" customHeight="1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5" customHeight="1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5" customHeight="1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5" customHeight="1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5" customHeight="1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5" customHeight="1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5" customHeight="1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5" customHeight="1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5" customHeight="1" x14ac:dyDescent="0.15">
      <c r="A67" s="105" t="s">
        <v>111</v>
      </c>
      <c r="B67" s="14">
        <f t="shared" si="25"/>
        <v>0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25"/>
      <c r="T67" s="99"/>
      <c r="U67" s="100"/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5" customHeight="1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5" customHeight="1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5" customHeight="1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5" customHeight="1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5" customHeight="1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5" customHeight="1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5" customHeight="1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5" customHeight="1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5" customHeight="1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5" customHeight="1" x14ac:dyDescent="0.25">
      <c r="A77" s="94" t="s">
        <v>121</v>
      </c>
      <c r="B77" s="14">
        <f t="shared" si="25"/>
        <v>0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5"/>
      <c r="T77" s="15"/>
      <c r="U77" s="25"/>
      <c r="V77" s="15"/>
      <c r="W77" s="25"/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5" customHeight="1" x14ac:dyDescent="0.15">
      <c r="A78" s="113" t="s">
        <v>122</v>
      </c>
      <c r="B78" s="14">
        <f t="shared" si="25"/>
        <v>0</v>
      </c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25"/>
      <c r="T78" s="15"/>
      <c r="U78" s="25"/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5" customHeight="1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5" customHeight="1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5" customHeight="1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5" customHeight="1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5" customHeight="1" x14ac:dyDescent="0.15">
      <c r="A83" s="105" t="s">
        <v>127</v>
      </c>
      <c r="B83" s="14">
        <f t="shared" si="25"/>
        <v>0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5"/>
      <c r="T83" s="15"/>
      <c r="U83" s="25"/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5" customHeight="1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5" customHeight="1" x14ac:dyDescent="0.15">
      <c r="A85" s="105" t="s">
        <v>129</v>
      </c>
      <c r="B85" s="14">
        <f t="shared" si="25"/>
        <v>8</v>
      </c>
      <c r="C85" s="15"/>
      <c r="D85" s="16"/>
      <c r="E85" s="16"/>
      <c r="F85" s="16"/>
      <c r="G85" s="16"/>
      <c r="H85" s="16"/>
      <c r="I85" s="16"/>
      <c r="J85" s="16"/>
      <c r="K85" s="16">
        <v>1</v>
      </c>
      <c r="L85" s="16"/>
      <c r="M85" s="16"/>
      <c r="N85" s="16">
        <v>1</v>
      </c>
      <c r="O85" s="16">
        <v>1</v>
      </c>
      <c r="P85" s="16"/>
      <c r="Q85" s="16"/>
      <c r="R85" s="16">
        <v>5</v>
      </c>
      <c r="S85" s="25"/>
      <c r="T85" s="15">
        <v>4</v>
      </c>
      <c r="U85" s="25">
        <v>4</v>
      </c>
      <c r="V85" s="15"/>
      <c r="W85" s="25"/>
      <c r="X85" s="15"/>
      <c r="Y85" s="25"/>
      <c r="Z85" s="97">
        <f t="shared" si="26"/>
        <v>0</v>
      </c>
      <c r="AA85" s="15"/>
      <c r="AB85" s="16"/>
      <c r="AC85" s="16"/>
      <c r="AD85" s="25"/>
      <c r="AE85" s="97">
        <f t="shared" si="27"/>
        <v>0</v>
      </c>
      <c r="AF85" s="15"/>
      <c r="AG85" s="16"/>
      <c r="AH85" s="16"/>
      <c r="AI85" s="112"/>
      <c r="AJ85" s="28"/>
      <c r="AK85" s="28"/>
      <c r="AL85" s="28">
        <v>8</v>
      </c>
      <c r="AM85" s="28">
        <v>0</v>
      </c>
      <c r="AN85" s="28">
        <v>0</v>
      </c>
      <c r="AO85" s="28">
        <v>0</v>
      </c>
      <c r="AP85" s="28">
        <v>1</v>
      </c>
      <c r="AQ85" s="28">
        <v>0</v>
      </c>
      <c r="AR85" s="28">
        <v>0</v>
      </c>
      <c r="AS85" s="28"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5" customHeight="1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5" customHeight="1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5" customHeight="1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5" customHeight="1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5" customHeight="1" x14ac:dyDescent="0.25">
      <c r="A90" s="966" t="s">
        <v>4</v>
      </c>
      <c r="B90" s="572">
        <f t="shared" si="25"/>
        <v>8</v>
      </c>
      <c r="C90" s="573">
        <f t="shared" ref="C90:AS90" si="29">SUM(C35:C89)</f>
        <v>0</v>
      </c>
      <c r="D90" s="574">
        <f t="shared" si="29"/>
        <v>0</v>
      </c>
      <c r="E90" s="574">
        <f t="shared" si="29"/>
        <v>0</v>
      </c>
      <c r="F90" s="574">
        <f t="shared" si="29"/>
        <v>0</v>
      </c>
      <c r="G90" s="574">
        <f t="shared" si="29"/>
        <v>0</v>
      </c>
      <c r="H90" s="967">
        <f t="shared" si="29"/>
        <v>0</v>
      </c>
      <c r="I90" s="574">
        <f t="shared" si="29"/>
        <v>0</v>
      </c>
      <c r="J90" s="574">
        <f t="shared" si="29"/>
        <v>0</v>
      </c>
      <c r="K90" s="574">
        <f t="shared" si="29"/>
        <v>1</v>
      </c>
      <c r="L90" s="574">
        <f t="shared" si="29"/>
        <v>0</v>
      </c>
      <c r="M90" s="574">
        <f t="shared" si="29"/>
        <v>0</v>
      </c>
      <c r="N90" s="574">
        <f t="shared" si="29"/>
        <v>1</v>
      </c>
      <c r="O90" s="574">
        <f t="shared" si="29"/>
        <v>1</v>
      </c>
      <c r="P90" s="574">
        <f t="shared" si="29"/>
        <v>0</v>
      </c>
      <c r="Q90" s="574">
        <f t="shared" si="29"/>
        <v>0</v>
      </c>
      <c r="R90" s="574">
        <f t="shared" si="29"/>
        <v>5</v>
      </c>
      <c r="S90" s="968">
        <f t="shared" si="29"/>
        <v>0</v>
      </c>
      <c r="T90" s="573">
        <f t="shared" si="29"/>
        <v>4</v>
      </c>
      <c r="U90" s="968">
        <f t="shared" si="29"/>
        <v>4</v>
      </c>
      <c r="V90" s="573">
        <f t="shared" si="29"/>
        <v>0</v>
      </c>
      <c r="W90" s="968">
        <f t="shared" si="29"/>
        <v>0</v>
      </c>
      <c r="X90" s="573">
        <f t="shared" si="29"/>
        <v>0</v>
      </c>
      <c r="Y90" s="968">
        <f t="shared" si="29"/>
        <v>0</v>
      </c>
      <c r="Z90" s="572">
        <f t="shared" si="29"/>
        <v>0</v>
      </c>
      <c r="AA90" s="573">
        <f t="shared" si="29"/>
        <v>0</v>
      </c>
      <c r="AB90" s="574">
        <f t="shared" si="29"/>
        <v>0</v>
      </c>
      <c r="AC90" s="574">
        <f t="shared" si="29"/>
        <v>0</v>
      </c>
      <c r="AD90" s="967">
        <f t="shared" si="29"/>
        <v>0</v>
      </c>
      <c r="AE90" s="572">
        <f t="shared" si="29"/>
        <v>0</v>
      </c>
      <c r="AF90" s="573">
        <f t="shared" si="29"/>
        <v>0</v>
      </c>
      <c r="AG90" s="574">
        <f t="shared" si="29"/>
        <v>0</v>
      </c>
      <c r="AH90" s="574">
        <f t="shared" si="29"/>
        <v>0</v>
      </c>
      <c r="AI90" s="969">
        <f t="shared" si="29"/>
        <v>0</v>
      </c>
      <c r="AJ90" s="968">
        <f t="shared" si="29"/>
        <v>0</v>
      </c>
      <c r="AK90" s="968">
        <f t="shared" si="29"/>
        <v>0</v>
      </c>
      <c r="AL90" s="968">
        <f t="shared" si="29"/>
        <v>8</v>
      </c>
      <c r="AM90" s="968">
        <f t="shared" si="29"/>
        <v>0</v>
      </c>
      <c r="AN90" s="968">
        <f t="shared" si="29"/>
        <v>0</v>
      </c>
      <c r="AO90" s="968">
        <f t="shared" si="29"/>
        <v>0</v>
      </c>
      <c r="AP90" s="968">
        <f t="shared" si="29"/>
        <v>1</v>
      </c>
      <c r="AQ90" s="968">
        <f t="shared" si="29"/>
        <v>0</v>
      </c>
      <c r="AR90" s="968">
        <f t="shared" si="29"/>
        <v>0</v>
      </c>
      <c r="AS90" s="968">
        <f t="shared" si="29"/>
        <v>0</v>
      </c>
    </row>
    <row r="91" spans="1:95" s="4" customFormat="1" ht="17.100000000000001" customHeight="1" x14ac:dyDescent="0.25">
      <c r="A91" s="2031" t="s">
        <v>134</v>
      </c>
      <c r="B91" s="2031"/>
      <c r="C91" s="2031"/>
      <c r="D91" s="2031"/>
      <c r="E91" s="2031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5" customHeight="1" x14ac:dyDescent="0.25">
      <c r="A92" s="1663" t="s">
        <v>3</v>
      </c>
      <c r="B92" s="1975"/>
      <c r="C92" s="1663" t="s">
        <v>36</v>
      </c>
      <c r="D92" s="1989"/>
      <c r="E92" s="1975"/>
      <c r="F92" s="2008" t="s">
        <v>135</v>
      </c>
      <c r="G92" s="2009"/>
      <c r="H92" s="2009"/>
      <c r="I92" s="2009"/>
      <c r="J92" s="2009"/>
      <c r="K92" s="2009"/>
      <c r="L92" s="2009"/>
      <c r="M92" s="2009"/>
      <c r="N92" s="2009"/>
      <c r="O92" s="2009"/>
      <c r="P92" s="2009"/>
      <c r="Q92" s="2009"/>
      <c r="R92" s="2009"/>
      <c r="S92" s="2009"/>
      <c r="T92" s="2009"/>
      <c r="U92" s="2009"/>
      <c r="V92" s="2009"/>
      <c r="W92" s="2009"/>
      <c r="X92" s="2009"/>
      <c r="Y92" s="2009"/>
      <c r="Z92" s="2009"/>
      <c r="AA92" s="2009"/>
      <c r="AB92" s="2009"/>
      <c r="AC92" s="2009"/>
      <c r="AD92" s="2009"/>
      <c r="AE92" s="2009"/>
      <c r="AF92" s="2009"/>
      <c r="AG92" s="2009"/>
      <c r="AH92" s="2009"/>
      <c r="AI92" s="2009"/>
      <c r="AJ92" s="2009"/>
      <c r="AK92" s="2009"/>
      <c r="AL92" s="2009"/>
      <c r="AM92" s="2029"/>
      <c r="AN92" s="1691" t="s">
        <v>136</v>
      </c>
      <c r="AO92" s="1990"/>
      <c r="AP92" s="1681" t="s">
        <v>137</v>
      </c>
      <c r="AQ92" s="1987" t="s">
        <v>138</v>
      </c>
      <c r="AR92" s="2030" t="s">
        <v>9</v>
      </c>
      <c r="AS92" s="2030" t="s">
        <v>10</v>
      </c>
      <c r="AT92" s="2030" t="s">
        <v>139</v>
      </c>
      <c r="AU92" s="1981" t="s">
        <v>140</v>
      </c>
    </row>
    <row r="93" spans="1:95" s="5" customFormat="1" ht="15" customHeight="1" x14ac:dyDescent="0.25">
      <c r="A93" s="1192"/>
      <c r="B93" s="1193"/>
      <c r="C93" s="1122"/>
      <c r="D93" s="1195"/>
      <c r="E93" s="1123"/>
      <c r="F93" s="2012" t="s">
        <v>12</v>
      </c>
      <c r="G93" s="2013"/>
      <c r="H93" s="2012" t="s">
        <v>13</v>
      </c>
      <c r="I93" s="2013"/>
      <c r="J93" s="2012" t="s">
        <v>141</v>
      </c>
      <c r="K93" s="2013"/>
      <c r="L93" s="2012" t="s">
        <v>15</v>
      </c>
      <c r="M93" s="2013"/>
      <c r="N93" s="2012" t="s">
        <v>16</v>
      </c>
      <c r="O93" s="2013"/>
      <c r="P93" s="2008" t="s">
        <v>17</v>
      </c>
      <c r="Q93" s="2010"/>
      <c r="R93" s="2008" t="s">
        <v>18</v>
      </c>
      <c r="S93" s="2010"/>
      <c r="T93" s="2008" t="s">
        <v>19</v>
      </c>
      <c r="U93" s="2010"/>
      <c r="V93" s="2008" t="s">
        <v>20</v>
      </c>
      <c r="W93" s="2010"/>
      <c r="X93" s="2008" t="s">
        <v>21</v>
      </c>
      <c r="Y93" s="2010"/>
      <c r="Z93" s="2008" t="s">
        <v>22</v>
      </c>
      <c r="AA93" s="2010"/>
      <c r="AB93" s="2008" t="s">
        <v>23</v>
      </c>
      <c r="AC93" s="2010"/>
      <c r="AD93" s="2008" t="s">
        <v>24</v>
      </c>
      <c r="AE93" s="2010"/>
      <c r="AF93" s="2008" t="s">
        <v>25</v>
      </c>
      <c r="AG93" s="2010"/>
      <c r="AH93" s="2008" t="s">
        <v>26</v>
      </c>
      <c r="AI93" s="2010"/>
      <c r="AJ93" s="2008" t="s">
        <v>27</v>
      </c>
      <c r="AK93" s="2010"/>
      <c r="AL93" s="2008" t="s">
        <v>28</v>
      </c>
      <c r="AM93" s="2029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50.25" customHeight="1" x14ac:dyDescent="0.25">
      <c r="A94" s="1122"/>
      <c r="B94" s="1123"/>
      <c r="C94" s="571" t="s">
        <v>142</v>
      </c>
      <c r="D94" s="973" t="s">
        <v>29</v>
      </c>
      <c r="E94" s="972" t="s">
        <v>30</v>
      </c>
      <c r="F94" s="856" t="s">
        <v>29</v>
      </c>
      <c r="G94" s="376" t="s">
        <v>30</v>
      </c>
      <c r="H94" s="856" t="s">
        <v>29</v>
      </c>
      <c r="I94" s="376" t="s">
        <v>30</v>
      </c>
      <c r="J94" s="856" t="s">
        <v>29</v>
      </c>
      <c r="K94" s="376" t="s">
        <v>30</v>
      </c>
      <c r="L94" s="856" t="s">
        <v>29</v>
      </c>
      <c r="M94" s="376" t="s">
        <v>30</v>
      </c>
      <c r="N94" s="856" t="s">
        <v>29</v>
      </c>
      <c r="O94" s="376" t="s">
        <v>30</v>
      </c>
      <c r="P94" s="856" t="s">
        <v>29</v>
      </c>
      <c r="Q94" s="376" t="s">
        <v>30</v>
      </c>
      <c r="R94" s="856" t="s">
        <v>29</v>
      </c>
      <c r="S94" s="376" t="s">
        <v>30</v>
      </c>
      <c r="T94" s="856" t="s">
        <v>29</v>
      </c>
      <c r="U94" s="376" t="s">
        <v>30</v>
      </c>
      <c r="V94" s="856" t="s">
        <v>29</v>
      </c>
      <c r="W94" s="376" t="s">
        <v>30</v>
      </c>
      <c r="X94" s="856" t="s">
        <v>29</v>
      </c>
      <c r="Y94" s="376" t="s">
        <v>30</v>
      </c>
      <c r="Z94" s="856" t="s">
        <v>29</v>
      </c>
      <c r="AA94" s="376" t="s">
        <v>30</v>
      </c>
      <c r="AB94" s="856" t="s">
        <v>29</v>
      </c>
      <c r="AC94" s="376" t="s">
        <v>30</v>
      </c>
      <c r="AD94" s="856" t="s">
        <v>29</v>
      </c>
      <c r="AE94" s="376" t="s">
        <v>30</v>
      </c>
      <c r="AF94" s="856" t="s">
        <v>29</v>
      </c>
      <c r="AG94" s="376" t="s">
        <v>30</v>
      </c>
      <c r="AH94" s="856" t="s">
        <v>29</v>
      </c>
      <c r="AI94" s="376" t="s">
        <v>30</v>
      </c>
      <c r="AJ94" s="856" t="s">
        <v>29</v>
      </c>
      <c r="AK94" s="376" t="s">
        <v>30</v>
      </c>
      <c r="AL94" s="856" t="s">
        <v>29</v>
      </c>
      <c r="AM94" s="377" t="s">
        <v>30</v>
      </c>
      <c r="AN94" s="682" t="s">
        <v>143</v>
      </c>
      <c r="AO94" s="378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5" customHeight="1" x14ac:dyDescent="0.25">
      <c r="A95" s="860" t="s">
        <v>32</v>
      </c>
      <c r="B95" s="379"/>
      <c r="C95" s="578">
        <f>SUM(D95+E95)</f>
        <v>257</v>
      </c>
      <c r="D95" s="380">
        <f>SUM(F95+H95+J95+L95+N95+P95+R95+T95+V95+X95+Z95+AB95+AD95+AF95+AH95+AJ95+AL95)</f>
        <v>124</v>
      </c>
      <c r="E95" s="381">
        <f>SUM(G95+I95+K95+M95+O95+Q95+S95+U95+W95+Y95+AA95+AC95+AE95+AG95+AI95+AK95+AM95)</f>
        <v>133</v>
      </c>
      <c r="F95" s="864"/>
      <c r="G95" s="382">
        <v>2</v>
      </c>
      <c r="H95" s="864">
        <v>1</v>
      </c>
      <c r="I95" s="382"/>
      <c r="J95" s="864">
        <v>5</v>
      </c>
      <c r="K95" s="382">
        <v>3</v>
      </c>
      <c r="L95" s="864">
        <v>9</v>
      </c>
      <c r="M95" s="382">
        <v>3</v>
      </c>
      <c r="N95" s="864">
        <v>3</v>
      </c>
      <c r="O95" s="382">
        <v>2</v>
      </c>
      <c r="P95" s="864">
        <v>2</v>
      </c>
      <c r="Q95" s="382">
        <v>2</v>
      </c>
      <c r="R95" s="864">
        <v>4</v>
      </c>
      <c r="S95" s="382">
        <v>3</v>
      </c>
      <c r="T95" s="864">
        <v>3</v>
      </c>
      <c r="U95" s="382">
        <v>6</v>
      </c>
      <c r="V95" s="864">
        <v>4</v>
      </c>
      <c r="W95" s="382">
        <v>7</v>
      </c>
      <c r="X95" s="864">
        <v>5</v>
      </c>
      <c r="Y95" s="382">
        <v>8</v>
      </c>
      <c r="Z95" s="864">
        <v>4</v>
      </c>
      <c r="AA95" s="382">
        <v>13</v>
      </c>
      <c r="AB95" s="864">
        <v>7</v>
      </c>
      <c r="AC95" s="382">
        <v>9</v>
      </c>
      <c r="AD95" s="864">
        <v>21</v>
      </c>
      <c r="AE95" s="382">
        <v>16</v>
      </c>
      <c r="AF95" s="864">
        <v>19</v>
      </c>
      <c r="AG95" s="382">
        <v>13</v>
      </c>
      <c r="AH95" s="864">
        <v>13</v>
      </c>
      <c r="AI95" s="382">
        <v>18</v>
      </c>
      <c r="AJ95" s="864">
        <v>13</v>
      </c>
      <c r="AK95" s="382">
        <v>11</v>
      </c>
      <c r="AL95" s="864">
        <v>11</v>
      </c>
      <c r="AM95" s="383">
        <v>17</v>
      </c>
      <c r="AN95" s="688">
        <v>0</v>
      </c>
      <c r="AO95" s="579">
        <v>252</v>
      </c>
      <c r="AP95" s="688">
        <v>257</v>
      </c>
      <c r="AQ95" s="974">
        <v>195</v>
      </c>
      <c r="AR95" s="580">
        <v>0</v>
      </c>
      <c r="AS95" s="580">
        <v>0</v>
      </c>
      <c r="AT95" s="580">
        <v>5</v>
      </c>
      <c r="AU95" s="975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5" customHeight="1" x14ac:dyDescent="0.25">
      <c r="A96" s="869" t="s">
        <v>33</v>
      </c>
      <c r="B96" s="691" t="s">
        <v>145</v>
      </c>
      <c r="C96" s="139">
        <f>SUM(D96:E96)</f>
        <v>0</v>
      </c>
      <c r="D96" s="692"/>
      <c r="E96" s="381">
        <f>SUM(K96+M96+O96+Q96+S96+U96+W96+Y96+AA96+AC96+AE96+AG96+AI96+AK96+AM96)</f>
        <v>0</v>
      </c>
      <c r="F96" s="693"/>
      <c r="G96" s="581"/>
      <c r="H96" s="693"/>
      <c r="I96" s="581"/>
      <c r="J96" s="693"/>
      <c r="K96" s="553"/>
      <c r="L96" s="693"/>
      <c r="M96" s="553"/>
      <c r="N96" s="693"/>
      <c r="O96" s="553"/>
      <c r="P96" s="693"/>
      <c r="Q96" s="553"/>
      <c r="R96" s="693"/>
      <c r="S96" s="553"/>
      <c r="T96" s="693"/>
      <c r="U96" s="553"/>
      <c r="V96" s="693"/>
      <c r="W96" s="553"/>
      <c r="X96" s="693"/>
      <c r="Y96" s="553"/>
      <c r="Z96" s="693"/>
      <c r="AA96" s="553"/>
      <c r="AB96" s="693"/>
      <c r="AC96" s="18"/>
      <c r="AD96" s="693"/>
      <c r="AE96" s="553"/>
      <c r="AF96" s="693"/>
      <c r="AG96" s="553"/>
      <c r="AH96" s="693"/>
      <c r="AI96" s="553"/>
      <c r="AJ96" s="693"/>
      <c r="AK96" s="553"/>
      <c r="AL96" s="693"/>
      <c r="AM96" s="98"/>
      <c r="AN96" s="142"/>
      <c r="AO96" s="102"/>
      <c r="AP96" s="142"/>
      <c r="AQ96" s="143"/>
      <c r="AR96" s="101"/>
      <c r="AS96" s="101"/>
      <c r="AT96" s="101"/>
      <c r="AU96" s="20"/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5" customHeight="1" x14ac:dyDescent="0.25">
      <c r="A97" s="144"/>
      <c r="B97" s="111" t="s">
        <v>146</v>
      </c>
      <c r="C97" s="145">
        <f t="shared" ref="C97:C103" si="42">SUM(D97+E97)</f>
        <v>0</v>
      </c>
      <c r="D97" s="146">
        <f>SUM(F97+H97+J97+L97+N97+P97+R97+T97+V97+X97+Z97+AB97+AD97+AF97+AH97+AJ97+AL97)</f>
        <v>0</v>
      </c>
      <c r="E97" s="147">
        <f>SUM(G97+I97+K97+M97+O97+Q97+S97+U97+W97+Y97+AA97+AC97+AE97+AG97+AI97+AK97+AM97)</f>
        <v>0</v>
      </c>
      <c r="F97" s="15"/>
      <c r="G97" s="28"/>
      <c r="H97" s="15"/>
      <c r="I97" s="28"/>
      <c r="J97" s="15"/>
      <c r="K97" s="28"/>
      <c r="L97" s="15"/>
      <c r="M97" s="28"/>
      <c r="N97" s="15"/>
      <c r="O97" s="28"/>
      <c r="P97" s="15"/>
      <c r="Q97" s="25"/>
      <c r="R97" s="15"/>
      <c r="S97" s="25"/>
      <c r="T97" s="15"/>
      <c r="U97" s="25"/>
      <c r="V97" s="15"/>
      <c r="W97" s="25"/>
      <c r="X97" s="15"/>
      <c r="Y97" s="25"/>
      <c r="Z97" s="15"/>
      <c r="AA97" s="25"/>
      <c r="AB97" s="15"/>
      <c r="AC97" s="25"/>
      <c r="AD97" s="15"/>
      <c r="AE97" s="25"/>
      <c r="AF97" s="15"/>
      <c r="AG97" s="25"/>
      <c r="AH97" s="15"/>
      <c r="AI97" s="25"/>
      <c r="AJ97" s="15"/>
      <c r="AK97" s="25"/>
      <c r="AL97" s="148"/>
      <c r="AM97" s="112"/>
      <c r="AN97" s="149"/>
      <c r="AO97" s="112"/>
      <c r="AP97" s="149"/>
      <c r="AQ97" s="24"/>
      <c r="AR97" s="16"/>
      <c r="AS97" s="16"/>
      <c r="AT97" s="16"/>
      <c r="AU97" s="28"/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5" customHeight="1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5" customHeight="1" x14ac:dyDescent="0.25">
      <c r="A99" s="94" t="s">
        <v>34</v>
      </c>
      <c r="B99" s="162"/>
      <c r="C99" s="163">
        <f t="shared" si="42"/>
        <v>0</v>
      </c>
      <c r="D99" s="164">
        <f t="shared" ref="D99:E103" si="43">SUM(F99+H99+J99+L99+N99+P99+R99+T99+V99+X99+Z99+AB99+AD99+AF99+AH99+AJ99+AL99)</f>
        <v>0</v>
      </c>
      <c r="E99" s="165">
        <f t="shared" si="43"/>
        <v>0</v>
      </c>
      <c r="F99" s="99"/>
      <c r="G99" s="20"/>
      <c r="H99" s="99"/>
      <c r="I99" s="20"/>
      <c r="J99" s="99"/>
      <c r="K99" s="100"/>
      <c r="L99" s="99"/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/>
      <c r="AP99" s="142"/>
      <c r="AQ99" s="143"/>
      <c r="AR99" s="101"/>
      <c r="AS99" s="101"/>
      <c r="AT99" s="101"/>
      <c r="AU99" s="20"/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5" customHeight="1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5" customHeight="1" x14ac:dyDescent="0.25">
      <c r="A101" s="169" t="s">
        <v>149</v>
      </c>
      <c r="B101" s="170"/>
      <c r="C101" s="171">
        <f t="shared" si="42"/>
        <v>0</v>
      </c>
      <c r="D101" s="172">
        <f t="shared" si="43"/>
        <v>0</v>
      </c>
      <c r="E101" s="147">
        <f t="shared" si="43"/>
        <v>0</v>
      </c>
      <c r="F101" s="15"/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/>
      <c r="AO101" s="112"/>
      <c r="AP101" s="149"/>
      <c r="AQ101" s="24"/>
      <c r="AR101" s="16"/>
      <c r="AS101" s="16"/>
      <c r="AT101" s="16"/>
      <c r="AU101" s="28"/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5" customHeight="1" x14ac:dyDescent="0.25">
      <c r="A102" s="97" t="s">
        <v>150</v>
      </c>
      <c r="B102" s="167"/>
      <c r="C102" s="168">
        <f t="shared" si="42"/>
        <v>0</v>
      </c>
      <c r="D102" s="146">
        <f t="shared" si="43"/>
        <v>0</v>
      </c>
      <c r="E102" s="147">
        <f t="shared" si="43"/>
        <v>0</v>
      </c>
      <c r="F102" s="15"/>
      <c r="G102" s="28"/>
      <c r="H102" s="15"/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/>
      <c r="AO102" s="112"/>
      <c r="AP102" s="149"/>
      <c r="AQ102" s="24"/>
      <c r="AR102" s="16"/>
      <c r="AS102" s="16"/>
      <c r="AT102" s="16"/>
      <c r="AU102" s="28"/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5" customHeight="1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ht="15" customHeight="1" x14ac:dyDescent="0.25">
      <c r="A104" s="2012" t="s">
        <v>4</v>
      </c>
      <c r="B104" s="2013"/>
      <c r="C104" s="179">
        <f t="shared" ref="C104:AU104" si="44">SUM(C95:C103)</f>
        <v>257</v>
      </c>
      <c r="D104" s="180">
        <f t="shared" si="44"/>
        <v>124</v>
      </c>
      <c r="E104" s="154">
        <f t="shared" si="44"/>
        <v>133</v>
      </c>
      <c r="F104" s="181">
        <f t="shared" si="44"/>
        <v>0</v>
      </c>
      <c r="G104" s="182">
        <f t="shared" si="44"/>
        <v>2</v>
      </c>
      <c r="H104" s="181">
        <f t="shared" si="44"/>
        <v>1</v>
      </c>
      <c r="I104" s="182">
        <f t="shared" si="44"/>
        <v>0</v>
      </c>
      <c r="J104" s="582">
        <f t="shared" si="44"/>
        <v>5</v>
      </c>
      <c r="K104" s="583">
        <f t="shared" si="44"/>
        <v>3</v>
      </c>
      <c r="L104" s="582">
        <f t="shared" si="44"/>
        <v>9</v>
      </c>
      <c r="M104" s="583">
        <f t="shared" si="44"/>
        <v>3</v>
      </c>
      <c r="N104" s="582">
        <f t="shared" si="44"/>
        <v>3</v>
      </c>
      <c r="O104" s="583">
        <f t="shared" si="44"/>
        <v>2</v>
      </c>
      <c r="P104" s="582">
        <f t="shared" si="44"/>
        <v>2</v>
      </c>
      <c r="Q104" s="583">
        <f t="shared" si="44"/>
        <v>2</v>
      </c>
      <c r="R104" s="582">
        <f t="shared" si="44"/>
        <v>4</v>
      </c>
      <c r="S104" s="583">
        <f t="shared" si="44"/>
        <v>3</v>
      </c>
      <c r="T104" s="582">
        <f t="shared" si="44"/>
        <v>3</v>
      </c>
      <c r="U104" s="583">
        <f t="shared" si="44"/>
        <v>6</v>
      </c>
      <c r="V104" s="582">
        <f t="shared" si="44"/>
        <v>4</v>
      </c>
      <c r="W104" s="583">
        <f t="shared" si="44"/>
        <v>7</v>
      </c>
      <c r="X104" s="582">
        <f t="shared" si="44"/>
        <v>5</v>
      </c>
      <c r="Y104" s="583">
        <f t="shared" si="44"/>
        <v>8</v>
      </c>
      <c r="Z104" s="582">
        <f t="shared" si="44"/>
        <v>4</v>
      </c>
      <c r="AA104" s="583">
        <f t="shared" si="44"/>
        <v>13</v>
      </c>
      <c r="AB104" s="582">
        <f t="shared" si="44"/>
        <v>7</v>
      </c>
      <c r="AC104" s="583">
        <f t="shared" si="44"/>
        <v>9</v>
      </c>
      <c r="AD104" s="582">
        <f t="shared" si="44"/>
        <v>21</v>
      </c>
      <c r="AE104" s="583">
        <f t="shared" si="44"/>
        <v>16</v>
      </c>
      <c r="AF104" s="582">
        <f t="shared" si="44"/>
        <v>19</v>
      </c>
      <c r="AG104" s="583">
        <f t="shared" si="44"/>
        <v>13</v>
      </c>
      <c r="AH104" s="582">
        <f t="shared" si="44"/>
        <v>13</v>
      </c>
      <c r="AI104" s="583">
        <f t="shared" si="44"/>
        <v>18</v>
      </c>
      <c r="AJ104" s="582">
        <f t="shared" si="44"/>
        <v>13</v>
      </c>
      <c r="AK104" s="583">
        <f t="shared" si="44"/>
        <v>11</v>
      </c>
      <c r="AL104" s="976">
        <f t="shared" si="44"/>
        <v>11</v>
      </c>
      <c r="AM104" s="584">
        <f t="shared" si="44"/>
        <v>17</v>
      </c>
      <c r="AN104" s="695">
        <f t="shared" si="44"/>
        <v>0</v>
      </c>
      <c r="AO104" s="188">
        <f t="shared" si="44"/>
        <v>252</v>
      </c>
      <c r="AP104" s="695">
        <f t="shared" si="44"/>
        <v>257</v>
      </c>
      <c r="AQ104" s="189">
        <f t="shared" si="44"/>
        <v>195</v>
      </c>
      <c r="AR104" s="190">
        <f t="shared" si="44"/>
        <v>0</v>
      </c>
      <c r="AS104" s="190">
        <f t="shared" si="44"/>
        <v>0</v>
      </c>
      <c r="AT104" s="190">
        <f t="shared" si="44"/>
        <v>5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7.100000000000001" customHeight="1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7.100000000000001" customHeight="1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5" customHeight="1" x14ac:dyDescent="0.25">
      <c r="A107" s="1665" t="s">
        <v>154</v>
      </c>
      <c r="B107" s="2012" t="s">
        <v>4</v>
      </c>
      <c r="C107" s="2027"/>
      <c r="D107" s="2013"/>
      <c r="E107" s="2012" t="s">
        <v>5</v>
      </c>
      <c r="F107" s="2027"/>
      <c r="G107" s="2027"/>
      <c r="H107" s="2027"/>
      <c r="I107" s="2027"/>
      <c r="J107" s="2027"/>
      <c r="K107" s="2027"/>
      <c r="L107" s="2027"/>
      <c r="M107" s="2027"/>
      <c r="N107" s="2027"/>
      <c r="O107" s="2027"/>
      <c r="P107" s="2028"/>
      <c r="Q107" s="1687" t="s">
        <v>155</v>
      </c>
      <c r="R107" s="1981" t="s">
        <v>156</v>
      </c>
      <c r="S107" s="1981" t="s">
        <v>157</v>
      </c>
      <c r="T107" s="1646" t="s">
        <v>7</v>
      </c>
      <c r="U107" s="1985" t="s">
        <v>8</v>
      </c>
      <c r="V107" s="1981" t="s">
        <v>9</v>
      </c>
      <c r="W107" s="1981" t="s">
        <v>10</v>
      </c>
    </row>
    <row r="108" spans="1:96" s="5" customFormat="1" ht="39" customHeight="1" x14ac:dyDescent="0.25">
      <c r="A108" s="1125"/>
      <c r="B108" s="532" t="s">
        <v>75</v>
      </c>
      <c r="C108" s="977" t="s">
        <v>29</v>
      </c>
      <c r="D108" s="534" t="s">
        <v>30</v>
      </c>
      <c r="E108" s="532" t="s">
        <v>158</v>
      </c>
      <c r="F108" s="548" t="s">
        <v>159</v>
      </c>
      <c r="G108" s="548" t="s">
        <v>160</v>
      </c>
      <c r="H108" s="548" t="s">
        <v>161</v>
      </c>
      <c r="I108" s="548" t="s">
        <v>162</v>
      </c>
      <c r="J108" s="548" t="s">
        <v>163</v>
      </c>
      <c r="K108" s="548" t="s">
        <v>164</v>
      </c>
      <c r="L108" s="548" t="s">
        <v>165</v>
      </c>
      <c r="M108" s="548" t="s">
        <v>166</v>
      </c>
      <c r="N108" s="548" t="s">
        <v>167</v>
      </c>
      <c r="O108" s="548" t="s">
        <v>168</v>
      </c>
      <c r="P108" s="585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5" customHeight="1" x14ac:dyDescent="0.25">
      <c r="A109" s="97" t="s">
        <v>170</v>
      </c>
      <c r="B109" s="696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5" customHeight="1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5" customHeight="1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5" customHeight="1" x14ac:dyDescent="0.25">
      <c r="A112" s="970" t="s">
        <v>4</v>
      </c>
      <c r="B112" s="586">
        <f t="shared" ref="B112:W112" si="53">SUM(B109:B111)</f>
        <v>0</v>
      </c>
      <c r="C112" s="979">
        <f t="shared" si="53"/>
        <v>0</v>
      </c>
      <c r="D112" s="587">
        <f t="shared" si="53"/>
        <v>0</v>
      </c>
      <c r="E112" s="578">
        <f t="shared" si="53"/>
        <v>0</v>
      </c>
      <c r="F112" s="588">
        <f t="shared" si="53"/>
        <v>0</v>
      </c>
      <c r="G112" s="588">
        <f t="shared" si="53"/>
        <v>0</v>
      </c>
      <c r="H112" s="588">
        <f t="shared" si="53"/>
        <v>0</v>
      </c>
      <c r="I112" s="588">
        <f t="shared" si="53"/>
        <v>0</v>
      </c>
      <c r="J112" s="588">
        <f t="shared" si="53"/>
        <v>0</v>
      </c>
      <c r="K112" s="588">
        <f t="shared" si="53"/>
        <v>0</v>
      </c>
      <c r="L112" s="588">
        <f t="shared" si="53"/>
        <v>0</v>
      </c>
      <c r="M112" s="588">
        <f t="shared" si="53"/>
        <v>0</v>
      </c>
      <c r="N112" s="588">
        <f t="shared" si="53"/>
        <v>0</v>
      </c>
      <c r="O112" s="588">
        <f t="shared" si="53"/>
        <v>0</v>
      </c>
      <c r="P112" s="589">
        <f t="shared" si="53"/>
        <v>0</v>
      </c>
      <c r="Q112" s="698">
        <f t="shared" si="53"/>
        <v>0</v>
      </c>
      <c r="R112" s="980">
        <f t="shared" si="53"/>
        <v>0</v>
      </c>
      <c r="S112" s="980">
        <f t="shared" si="53"/>
        <v>0</v>
      </c>
      <c r="T112" s="980">
        <f t="shared" si="53"/>
        <v>0</v>
      </c>
      <c r="U112" s="980">
        <f t="shared" si="53"/>
        <v>0</v>
      </c>
      <c r="V112" s="980">
        <f t="shared" si="53"/>
        <v>0</v>
      </c>
      <c r="W112" s="980">
        <f t="shared" si="53"/>
        <v>0</v>
      </c>
    </row>
    <row r="113" spans="1:96" s="4" customFormat="1" ht="17.100000000000001" customHeight="1" x14ac:dyDescent="0.25">
      <c r="A113" s="1986" t="s">
        <v>173</v>
      </c>
      <c r="B113" s="1986"/>
      <c r="C113" s="1986"/>
      <c r="D113" s="1986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1665" t="s">
        <v>154</v>
      </c>
      <c r="B114" s="2012" t="s">
        <v>4</v>
      </c>
      <c r="C114" s="2027"/>
      <c r="D114" s="2013"/>
      <c r="E114" s="2012" t="s">
        <v>5</v>
      </c>
      <c r="F114" s="2027"/>
      <c r="G114" s="2027"/>
      <c r="H114" s="2027"/>
      <c r="I114" s="2027"/>
      <c r="J114" s="2027"/>
      <c r="K114" s="2027"/>
      <c r="L114" s="2028"/>
      <c r="M114" s="1687" t="s">
        <v>174</v>
      </c>
      <c r="N114" s="1981" t="s">
        <v>155</v>
      </c>
      <c r="O114" s="1981" t="s">
        <v>137</v>
      </c>
      <c r="P114" s="1981" t="s">
        <v>175</v>
      </c>
      <c r="Q114" s="1646" t="s">
        <v>7</v>
      </c>
      <c r="R114" s="1985" t="s">
        <v>8</v>
      </c>
      <c r="S114" s="1981" t="s">
        <v>9</v>
      </c>
      <c r="T114" s="1981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35.25" customHeight="1" x14ac:dyDescent="0.25">
      <c r="A115" s="1125"/>
      <c r="B115" s="532" t="s">
        <v>75</v>
      </c>
      <c r="C115" s="205" t="s">
        <v>29</v>
      </c>
      <c r="D115" s="534" t="s">
        <v>30</v>
      </c>
      <c r="E115" s="532" t="s">
        <v>176</v>
      </c>
      <c r="F115" s="548" t="s">
        <v>177</v>
      </c>
      <c r="G115" s="548" t="s">
        <v>178</v>
      </c>
      <c r="H115" s="548" t="s">
        <v>179</v>
      </c>
      <c r="I115" s="548" t="s">
        <v>180</v>
      </c>
      <c r="J115" s="548" t="s">
        <v>181</v>
      </c>
      <c r="K115" s="548" t="s">
        <v>182</v>
      </c>
      <c r="L115" s="585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ht="15" customHeight="1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ht="15" customHeight="1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ht="15" customHeight="1" x14ac:dyDescent="0.25">
      <c r="A118" s="542" t="s">
        <v>4</v>
      </c>
      <c r="B118" s="586">
        <f t="shared" ref="B118:T118" si="55">SUM(B116:B117)</f>
        <v>0</v>
      </c>
      <c r="C118" s="979">
        <f t="shared" si="55"/>
        <v>0</v>
      </c>
      <c r="D118" s="587">
        <f t="shared" si="55"/>
        <v>0</v>
      </c>
      <c r="E118" s="578">
        <f t="shared" si="55"/>
        <v>0</v>
      </c>
      <c r="F118" s="588">
        <f t="shared" si="55"/>
        <v>0</v>
      </c>
      <c r="G118" s="588">
        <f t="shared" si="55"/>
        <v>0</v>
      </c>
      <c r="H118" s="588">
        <f t="shared" si="55"/>
        <v>0</v>
      </c>
      <c r="I118" s="588">
        <f t="shared" si="55"/>
        <v>0</v>
      </c>
      <c r="J118" s="588">
        <f t="shared" si="55"/>
        <v>0</v>
      </c>
      <c r="K118" s="588">
        <f t="shared" si="55"/>
        <v>0</v>
      </c>
      <c r="L118" s="589">
        <f t="shared" si="55"/>
        <v>0</v>
      </c>
      <c r="M118" s="698">
        <f t="shared" si="55"/>
        <v>0</v>
      </c>
      <c r="N118" s="980">
        <f t="shared" si="55"/>
        <v>0</v>
      </c>
      <c r="O118" s="980">
        <f t="shared" si="55"/>
        <v>0</v>
      </c>
      <c r="P118" s="980">
        <f t="shared" si="55"/>
        <v>0</v>
      </c>
      <c r="Q118" s="980">
        <f t="shared" si="55"/>
        <v>0</v>
      </c>
      <c r="R118" s="980">
        <f t="shared" si="55"/>
        <v>0</v>
      </c>
      <c r="S118" s="980">
        <f t="shared" si="55"/>
        <v>0</v>
      </c>
      <c r="T118" s="980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7.100000000000001" customHeight="1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7.100000000000001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5" customHeight="1" x14ac:dyDescent="0.25">
      <c r="A121" s="1422" t="s">
        <v>187</v>
      </c>
      <c r="B121" s="1422" t="s">
        <v>188</v>
      </c>
      <c r="C121" s="2008" t="s">
        <v>5</v>
      </c>
      <c r="D121" s="2009"/>
      <c r="E121" s="2009"/>
      <c r="F121" s="2009"/>
      <c r="G121" s="2009"/>
      <c r="H121" s="2009"/>
      <c r="I121" s="2009"/>
      <c r="J121" s="2009"/>
      <c r="K121" s="2009"/>
      <c r="L121" s="2009"/>
      <c r="M121" s="2009"/>
      <c r="N121" s="2009"/>
      <c r="O121" s="2009"/>
      <c r="P121" s="2009"/>
      <c r="Q121" s="2009"/>
      <c r="R121" s="2009"/>
      <c r="S121" s="2029"/>
      <c r="T121" s="1509" t="s">
        <v>48</v>
      </c>
      <c r="U121" s="1510"/>
      <c r="V121" s="1985" t="s">
        <v>7</v>
      </c>
      <c r="W121" s="1985" t="s">
        <v>8</v>
      </c>
      <c r="X121" s="1665" t="s">
        <v>9</v>
      </c>
      <c r="Y121" s="1665" t="s">
        <v>10</v>
      </c>
      <c r="Z121" s="1981" t="s">
        <v>189</v>
      </c>
      <c r="AA121" s="1684" t="s">
        <v>190</v>
      </c>
    </row>
    <row r="122" spans="1:96" s="5" customFormat="1" ht="36.75" customHeight="1" x14ac:dyDescent="0.25">
      <c r="A122" s="1422"/>
      <c r="B122" s="1422"/>
      <c r="C122" s="532" t="s">
        <v>12</v>
      </c>
      <c r="D122" s="548" t="s">
        <v>13</v>
      </c>
      <c r="E122" s="981" t="s">
        <v>14</v>
      </c>
      <c r="F122" s="548" t="s">
        <v>15</v>
      </c>
      <c r="G122" s="549" t="s">
        <v>16</v>
      </c>
      <c r="H122" s="549" t="s">
        <v>17</v>
      </c>
      <c r="I122" s="549" t="s">
        <v>18</v>
      </c>
      <c r="J122" s="549" t="s">
        <v>19</v>
      </c>
      <c r="K122" s="549" t="s">
        <v>20</v>
      </c>
      <c r="L122" s="549" t="s">
        <v>21</v>
      </c>
      <c r="M122" s="549" t="s">
        <v>22</v>
      </c>
      <c r="N122" s="549" t="s">
        <v>23</v>
      </c>
      <c r="O122" s="549" t="s">
        <v>24</v>
      </c>
      <c r="P122" s="549" t="s">
        <v>25</v>
      </c>
      <c r="Q122" s="549" t="s">
        <v>26</v>
      </c>
      <c r="R122" s="549" t="s">
        <v>27</v>
      </c>
      <c r="S122" s="590" t="s">
        <v>28</v>
      </c>
      <c r="T122" s="682" t="s">
        <v>29</v>
      </c>
      <c r="U122" s="982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5" customHeight="1" x14ac:dyDescent="0.25">
      <c r="A123" s="591" t="s">
        <v>191</v>
      </c>
      <c r="B123" s="700">
        <f>SUM(C123:S123)</f>
        <v>32</v>
      </c>
      <c r="C123" s="212"/>
      <c r="D123" s="213">
        <v>3</v>
      </c>
      <c r="E123" s="213">
        <v>13</v>
      </c>
      <c r="F123" s="213">
        <v>15</v>
      </c>
      <c r="G123" s="213"/>
      <c r="H123" s="213">
        <v>1</v>
      </c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4"/>
      <c r="T123" s="215">
        <v>13</v>
      </c>
      <c r="U123" s="216">
        <v>19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5" customHeight="1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5" customHeight="1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8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5" customHeight="1" x14ac:dyDescent="0.25">
      <c r="A127" s="1637" t="s">
        <v>195</v>
      </c>
      <c r="B127" s="1637" t="s">
        <v>3</v>
      </c>
      <c r="C127" s="1678" t="s">
        <v>4</v>
      </c>
      <c r="D127" s="1151"/>
      <c r="E127" s="1981"/>
      <c r="F127" s="2008" t="s">
        <v>135</v>
      </c>
      <c r="G127" s="2009"/>
      <c r="H127" s="2009"/>
      <c r="I127" s="2009"/>
      <c r="J127" s="2009"/>
      <c r="K127" s="2009"/>
      <c r="L127" s="2009"/>
      <c r="M127" s="2009"/>
      <c r="N127" s="2009"/>
      <c r="O127" s="2009"/>
      <c r="P127" s="2009"/>
      <c r="Q127" s="2009"/>
      <c r="R127" s="2009"/>
      <c r="S127" s="2009"/>
      <c r="T127" s="2009"/>
      <c r="U127" s="2009"/>
      <c r="V127" s="2009"/>
      <c r="W127" s="2009"/>
      <c r="X127" s="2009"/>
      <c r="Y127" s="2009"/>
      <c r="Z127" s="2009"/>
      <c r="AA127" s="2009"/>
      <c r="AB127" s="2009"/>
      <c r="AC127" s="2009"/>
      <c r="AD127" s="2009"/>
      <c r="AE127" s="2009"/>
      <c r="AF127" s="2009"/>
      <c r="AG127" s="2009"/>
      <c r="AH127" s="2009"/>
      <c r="AI127" s="2009"/>
      <c r="AJ127" s="2009"/>
      <c r="AK127" s="2009"/>
      <c r="AL127" s="2009"/>
      <c r="AM127" s="2029"/>
      <c r="AN127" s="1507" t="s">
        <v>7</v>
      </c>
      <c r="AO127" s="2015" t="s">
        <v>8</v>
      </c>
      <c r="AP127" s="2030" t="s">
        <v>9</v>
      </c>
      <c r="AQ127" s="2030" t="s">
        <v>10</v>
      </c>
      <c r="AR127" s="2030" t="s">
        <v>189</v>
      </c>
      <c r="AS127" s="1684" t="s">
        <v>190</v>
      </c>
    </row>
    <row r="128" spans="1:96" s="5" customFormat="1" ht="15" customHeight="1" x14ac:dyDescent="0.25">
      <c r="A128" s="1082"/>
      <c r="B128" s="1082"/>
      <c r="C128" s="1139"/>
      <c r="D128" s="1140"/>
      <c r="E128" s="1135"/>
      <c r="F128" s="2012" t="s">
        <v>12</v>
      </c>
      <c r="G128" s="2013"/>
      <c r="H128" s="2012" t="s">
        <v>13</v>
      </c>
      <c r="I128" s="2013"/>
      <c r="J128" s="2012" t="s">
        <v>141</v>
      </c>
      <c r="K128" s="2013"/>
      <c r="L128" s="2012" t="s">
        <v>15</v>
      </c>
      <c r="M128" s="2027"/>
      <c r="N128" s="2012" t="s">
        <v>16</v>
      </c>
      <c r="O128" s="2013"/>
      <c r="P128" s="2008" t="s">
        <v>17</v>
      </c>
      <c r="Q128" s="2010"/>
      <c r="R128" s="2008" t="s">
        <v>18</v>
      </c>
      <c r="S128" s="2010"/>
      <c r="T128" s="2008" t="s">
        <v>19</v>
      </c>
      <c r="U128" s="2010"/>
      <c r="V128" s="2008" t="s">
        <v>20</v>
      </c>
      <c r="W128" s="2010"/>
      <c r="X128" s="2008" t="s">
        <v>21</v>
      </c>
      <c r="Y128" s="2010"/>
      <c r="Z128" s="2008" t="s">
        <v>22</v>
      </c>
      <c r="AA128" s="2010"/>
      <c r="AB128" s="2008" t="s">
        <v>23</v>
      </c>
      <c r="AC128" s="2010"/>
      <c r="AD128" s="2008" t="s">
        <v>24</v>
      </c>
      <c r="AE128" s="2010"/>
      <c r="AF128" s="2008" t="s">
        <v>25</v>
      </c>
      <c r="AG128" s="2010"/>
      <c r="AH128" s="2008" t="s">
        <v>26</v>
      </c>
      <c r="AI128" s="2010"/>
      <c r="AJ128" s="2008" t="s">
        <v>27</v>
      </c>
      <c r="AK128" s="2010"/>
      <c r="AL128" s="2008" t="s">
        <v>28</v>
      </c>
      <c r="AM128" s="2029"/>
      <c r="AN128" s="1507"/>
      <c r="AO128" s="2015"/>
      <c r="AP128" s="1164"/>
      <c r="AQ128" s="1164"/>
      <c r="AR128" s="1164"/>
      <c r="AS128" s="1167"/>
    </row>
    <row r="129" spans="1:95" s="5" customFormat="1" ht="28.5" customHeight="1" x14ac:dyDescent="0.25">
      <c r="A129" s="1083"/>
      <c r="B129" s="1083"/>
      <c r="C129" s="571" t="s">
        <v>142</v>
      </c>
      <c r="D129" s="981" t="s">
        <v>29</v>
      </c>
      <c r="E129" s="971" t="s">
        <v>30</v>
      </c>
      <c r="F129" s="532" t="s">
        <v>29</v>
      </c>
      <c r="G129" s="971" t="s">
        <v>30</v>
      </c>
      <c r="H129" s="532" t="s">
        <v>29</v>
      </c>
      <c r="I129" s="971" t="s">
        <v>30</v>
      </c>
      <c r="J129" s="532" t="s">
        <v>29</v>
      </c>
      <c r="K129" s="971" t="s">
        <v>30</v>
      </c>
      <c r="L129" s="981" t="s">
        <v>29</v>
      </c>
      <c r="M129" s="592" t="s">
        <v>30</v>
      </c>
      <c r="N129" s="532" t="s">
        <v>29</v>
      </c>
      <c r="O129" s="534" t="s">
        <v>30</v>
      </c>
      <c r="P129" s="532" t="s">
        <v>29</v>
      </c>
      <c r="Q129" s="534" t="s">
        <v>30</v>
      </c>
      <c r="R129" s="981" t="s">
        <v>29</v>
      </c>
      <c r="S129" s="534" t="s">
        <v>30</v>
      </c>
      <c r="T129" s="981" t="s">
        <v>29</v>
      </c>
      <c r="U129" s="534" t="s">
        <v>30</v>
      </c>
      <c r="V129" s="532" t="s">
        <v>29</v>
      </c>
      <c r="W129" s="534" t="s">
        <v>30</v>
      </c>
      <c r="X129" s="981" t="s">
        <v>29</v>
      </c>
      <c r="Y129" s="534" t="s">
        <v>30</v>
      </c>
      <c r="Z129" s="981" t="s">
        <v>29</v>
      </c>
      <c r="AA129" s="534" t="s">
        <v>30</v>
      </c>
      <c r="AB129" s="981" t="s">
        <v>29</v>
      </c>
      <c r="AC129" s="534" t="s">
        <v>30</v>
      </c>
      <c r="AD129" s="981" t="s">
        <v>29</v>
      </c>
      <c r="AE129" s="534" t="s">
        <v>30</v>
      </c>
      <c r="AF129" s="981" t="s">
        <v>29</v>
      </c>
      <c r="AG129" s="534" t="s">
        <v>30</v>
      </c>
      <c r="AH129" s="981" t="s">
        <v>29</v>
      </c>
      <c r="AI129" s="534" t="s">
        <v>30</v>
      </c>
      <c r="AJ129" s="981" t="s">
        <v>29</v>
      </c>
      <c r="AK129" s="534" t="s">
        <v>30</v>
      </c>
      <c r="AL129" s="981" t="s">
        <v>29</v>
      </c>
      <c r="AM129" s="585" t="s">
        <v>30</v>
      </c>
      <c r="AN129" s="1507"/>
      <c r="AO129" s="2015"/>
      <c r="AP129" s="1165"/>
      <c r="AQ129" s="1165"/>
      <c r="AR129" s="1165"/>
      <c r="AS129" s="1168"/>
    </row>
    <row r="130" spans="1:95" s="5" customFormat="1" ht="15" customHeight="1" x14ac:dyDescent="0.25">
      <c r="A130" s="1652" t="s">
        <v>196</v>
      </c>
      <c r="B130" s="701" t="s">
        <v>31</v>
      </c>
      <c r="C130" s="702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593">
        <f t="shared" ref="E130:E139" si="65">SUM(G130+I130+K130+M130+O130+Q130+S130+U130+W130+Y130+AA130+AC130+AE130+AG130+AI130+AK130+AM130)</f>
        <v>0</v>
      </c>
      <c r="F130" s="703"/>
      <c r="G130" s="594"/>
      <c r="H130" s="703"/>
      <c r="I130" s="594"/>
      <c r="J130" s="703"/>
      <c r="K130" s="594"/>
      <c r="L130" s="704"/>
      <c r="M130" s="595"/>
      <c r="N130" s="703"/>
      <c r="O130" s="241"/>
      <c r="P130" s="703"/>
      <c r="Q130" s="241"/>
      <c r="R130" s="704"/>
      <c r="S130" s="241"/>
      <c r="T130" s="704"/>
      <c r="U130" s="241"/>
      <c r="V130" s="703"/>
      <c r="W130" s="594"/>
      <c r="X130" s="704"/>
      <c r="Y130" s="594"/>
      <c r="Z130" s="704"/>
      <c r="AA130" s="241"/>
      <c r="AB130" s="704"/>
      <c r="AC130" s="241"/>
      <c r="AD130" s="704"/>
      <c r="AE130" s="241"/>
      <c r="AF130" s="704"/>
      <c r="AG130" s="241"/>
      <c r="AH130" s="704"/>
      <c r="AI130" s="241"/>
      <c r="AJ130" s="704"/>
      <c r="AK130" s="241"/>
      <c r="AL130" s="704"/>
      <c r="AM130" s="595"/>
      <c r="AN130" s="596"/>
      <c r="AO130" s="594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5" customHeight="1" x14ac:dyDescent="0.25">
      <c r="A131" s="1106"/>
      <c r="B131" s="111" t="s">
        <v>197</v>
      </c>
      <c r="C131" s="243">
        <f t="shared" si="63"/>
        <v>0</v>
      </c>
      <c r="D131" s="244">
        <f t="shared" si="64"/>
        <v>0</v>
      </c>
      <c r="E131" s="245">
        <f t="shared" si="65"/>
        <v>0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/>
      <c r="P131" s="212"/>
      <c r="Q131" s="248"/>
      <c r="R131" s="246"/>
      <c r="S131" s="248"/>
      <c r="T131" s="246"/>
      <c r="U131" s="248"/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/>
      <c r="AO131" s="219"/>
      <c r="AP131" s="213"/>
      <c r="AQ131" s="213"/>
      <c r="AR131" s="213"/>
      <c r="AS131" s="248"/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5" customHeight="1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5" customHeight="1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5" customHeight="1" x14ac:dyDescent="0.25">
      <c r="A134" s="1106"/>
      <c r="B134" s="111" t="s">
        <v>199</v>
      </c>
      <c r="C134" s="243">
        <f t="shared" si="63"/>
        <v>2</v>
      </c>
      <c r="D134" s="244">
        <f t="shared" si="64"/>
        <v>1</v>
      </c>
      <c r="E134" s="245">
        <f t="shared" si="65"/>
        <v>1</v>
      </c>
      <c r="F134" s="212"/>
      <c r="G134" s="219"/>
      <c r="H134" s="212"/>
      <c r="I134" s="219"/>
      <c r="J134" s="212">
        <v>1</v>
      </c>
      <c r="K134" s="219"/>
      <c r="L134" s="246"/>
      <c r="M134" s="247"/>
      <c r="N134" s="212"/>
      <c r="O134" s="248"/>
      <c r="P134" s="212"/>
      <c r="Q134" s="248"/>
      <c r="R134" s="246"/>
      <c r="S134" s="248"/>
      <c r="T134" s="246"/>
      <c r="U134" s="248"/>
      <c r="V134" s="212"/>
      <c r="W134" s="219"/>
      <c r="X134" s="246"/>
      <c r="Y134" s="219">
        <v>1</v>
      </c>
      <c r="Z134" s="246"/>
      <c r="AA134" s="248"/>
      <c r="AB134" s="246"/>
      <c r="AC134" s="248"/>
      <c r="AD134" s="246"/>
      <c r="AE134" s="248"/>
      <c r="AF134" s="246"/>
      <c r="AG134" s="248"/>
      <c r="AH134" s="246"/>
      <c r="AI134" s="248"/>
      <c r="AJ134" s="246"/>
      <c r="AK134" s="248"/>
      <c r="AL134" s="246"/>
      <c r="AM134" s="247"/>
      <c r="AN134" s="222">
        <v>0</v>
      </c>
      <c r="AO134" s="219">
        <v>1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5" customHeight="1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5" customHeight="1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5" customHeight="1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5" customHeight="1" x14ac:dyDescent="0.25">
      <c r="A140" s="1107"/>
      <c r="B140" s="260" t="s">
        <v>4</v>
      </c>
      <c r="C140" s="261">
        <f t="shared" si="63"/>
        <v>2</v>
      </c>
      <c r="D140" s="262">
        <f t="shared" ref="D140:AS140" si="79">SUM(D130:D139)</f>
        <v>1</v>
      </c>
      <c r="E140" s="263">
        <f t="shared" si="79"/>
        <v>1</v>
      </c>
      <c r="F140" s="179">
        <f t="shared" si="79"/>
        <v>0</v>
      </c>
      <c r="G140" s="264">
        <f t="shared" si="79"/>
        <v>0</v>
      </c>
      <c r="H140" s="179">
        <f t="shared" si="79"/>
        <v>0</v>
      </c>
      <c r="I140" s="264">
        <f t="shared" si="79"/>
        <v>0</v>
      </c>
      <c r="J140" s="179">
        <f t="shared" si="79"/>
        <v>1</v>
      </c>
      <c r="K140" s="264">
        <f t="shared" si="79"/>
        <v>0</v>
      </c>
      <c r="L140" s="180">
        <f t="shared" si="79"/>
        <v>0</v>
      </c>
      <c r="M140" s="265">
        <f t="shared" si="79"/>
        <v>0</v>
      </c>
      <c r="N140" s="179">
        <f t="shared" si="79"/>
        <v>0</v>
      </c>
      <c r="O140" s="266">
        <f t="shared" si="79"/>
        <v>0</v>
      </c>
      <c r="P140" s="179">
        <f t="shared" si="79"/>
        <v>0</v>
      </c>
      <c r="Q140" s="266">
        <f t="shared" si="79"/>
        <v>0</v>
      </c>
      <c r="R140" s="267">
        <f t="shared" si="79"/>
        <v>0</v>
      </c>
      <c r="S140" s="266">
        <f t="shared" si="79"/>
        <v>0</v>
      </c>
      <c r="T140" s="179">
        <f t="shared" si="79"/>
        <v>0</v>
      </c>
      <c r="U140" s="264">
        <f t="shared" si="79"/>
        <v>0</v>
      </c>
      <c r="V140" s="268">
        <f t="shared" si="79"/>
        <v>0</v>
      </c>
      <c r="W140" s="266">
        <f t="shared" si="79"/>
        <v>0</v>
      </c>
      <c r="X140" s="180">
        <f t="shared" si="79"/>
        <v>0</v>
      </c>
      <c r="Y140" s="264">
        <f t="shared" si="79"/>
        <v>1</v>
      </c>
      <c r="Z140" s="268">
        <f t="shared" si="79"/>
        <v>0</v>
      </c>
      <c r="AA140" s="264">
        <f t="shared" si="79"/>
        <v>0</v>
      </c>
      <c r="AB140" s="268">
        <f t="shared" si="79"/>
        <v>0</v>
      </c>
      <c r="AC140" s="264">
        <f t="shared" si="79"/>
        <v>0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0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0</v>
      </c>
      <c r="AL140" s="268">
        <f t="shared" si="79"/>
        <v>0</v>
      </c>
      <c r="AM140" s="267">
        <f t="shared" si="79"/>
        <v>0</v>
      </c>
      <c r="AN140" s="269">
        <f t="shared" si="79"/>
        <v>0</v>
      </c>
      <c r="AO140" s="264">
        <f t="shared" ref="AO140" si="80">SUM(AO130:AO139)</f>
        <v>1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5" customHeight="1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5" customHeight="1" x14ac:dyDescent="0.25">
      <c r="A142" s="1106"/>
      <c r="B142" s="111" t="s">
        <v>197</v>
      </c>
      <c r="C142" s="243">
        <f t="shared" si="63"/>
        <v>0</v>
      </c>
      <c r="D142" s="244">
        <f t="shared" si="81"/>
        <v>0</v>
      </c>
      <c r="E142" s="245">
        <f t="shared" si="82"/>
        <v>0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/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/>
      <c r="AO142" s="219"/>
      <c r="AP142" s="213"/>
      <c r="AQ142" s="213"/>
      <c r="AR142" s="213"/>
      <c r="AS142" s="248"/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5" customHeight="1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5" customHeight="1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5" customHeight="1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5" customHeight="1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5" customHeight="1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5" customHeight="1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5" customHeight="1" x14ac:dyDescent="0.25">
      <c r="A151" s="1107"/>
      <c r="B151" s="260" t="s">
        <v>4</v>
      </c>
      <c r="C151" s="261">
        <f t="shared" si="63"/>
        <v>0</v>
      </c>
      <c r="D151" s="262">
        <f t="shared" ref="D151:AS151" si="96">SUM(D141:D150)</f>
        <v>0</v>
      </c>
      <c r="E151" s="263">
        <f t="shared" si="96"/>
        <v>0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0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7.100000000000001" customHeight="1" x14ac:dyDescent="0.25">
      <c r="A152" s="281" t="s">
        <v>205</v>
      </c>
    </row>
    <row r="153" spans="1:95" ht="15" customHeight="1" x14ac:dyDescent="0.25">
      <c r="A153" s="1637" t="s">
        <v>206</v>
      </c>
      <c r="B153" s="1637" t="s">
        <v>3</v>
      </c>
      <c r="C153" s="1678" t="s">
        <v>4</v>
      </c>
      <c r="D153" s="1151"/>
      <c r="E153" s="1981"/>
      <c r="F153" s="2012" t="s">
        <v>135</v>
      </c>
      <c r="G153" s="2027"/>
      <c r="H153" s="2027"/>
      <c r="I153" s="2027"/>
      <c r="J153" s="2027"/>
      <c r="K153" s="2027"/>
      <c r="L153" s="2027"/>
      <c r="M153" s="2027"/>
      <c r="N153" s="2027"/>
      <c r="O153" s="2027"/>
      <c r="P153" s="2027"/>
      <c r="Q153" s="2027"/>
      <c r="R153" s="2027"/>
      <c r="S153" s="2027"/>
      <c r="T153" s="2027"/>
      <c r="U153" s="2027"/>
      <c r="V153" s="2027"/>
      <c r="W153" s="2027"/>
      <c r="X153" s="2027"/>
      <c r="Y153" s="2027"/>
      <c r="Z153" s="2027"/>
      <c r="AA153" s="2027"/>
      <c r="AB153" s="2027"/>
      <c r="AC153" s="2027"/>
      <c r="AD153" s="2027"/>
      <c r="AE153" s="2027"/>
      <c r="AF153" s="2027"/>
      <c r="AG153" s="2028"/>
      <c r="AH153" s="1681" t="s">
        <v>9</v>
      </c>
      <c r="AI153" s="1981" t="s">
        <v>10</v>
      </c>
    </row>
    <row r="154" spans="1:95" ht="15" customHeight="1" x14ac:dyDescent="0.25">
      <c r="A154" s="1082"/>
      <c r="B154" s="1082"/>
      <c r="C154" s="1139"/>
      <c r="D154" s="1140"/>
      <c r="E154" s="1135"/>
      <c r="F154" s="2012" t="s">
        <v>15</v>
      </c>
      <c r="G154" s="2013"/>
      <c r="H154" s="2012" t="s">
        <v>16</v>
      </c>
      <c r="I154" s="2013"/>
      <c r="J154" s="2008" t="s">
        <v>17</v>
      </c>
      <c r="K154" s="2010"/>
      <c r="L154" s="2008" t="s">
        <v>18</v>
      </c>
      <c r="M154" s="2010"/>
      <c r="N154" s="2008" t="s">
        <v>19</v>
      </c>
      <c r="O154" s="2010"/>
      <c r="P154" s="2008" t="s">
        <v>20</v>
      </c>
      <c r="Q154" s="2010"/>
      <c r="R154" s="2008" t="s">
        <v>21</v>
      </c>
      <c r="S154" s="2010"/>
      <c r="T154" s="2008" t="s">
        <v>22</v>
      </c>
      <c r="U154" s="2010"/>
      <c r="V154" s="2008" t="s">
        <v>23</v>
      </c>
      <c r="W154" s="2010"/>
      <c r="X154" s="2008" t="s">
        <v>24</v>
      </c>
      <c r="Y154" s="2010"/>
      <c r="Z154" s="2008" t="s">
        <v>25</v>
      </c>
      <c r="AA154" s="2010"/>
      <c r="AB154" s="2008" t="s">
        <v>26</v>
      </c>
      <c r="AC154" s="2010"/>
      <c r="AD154" s="2008" t="s">
        <v>27</v>
      </c>
      <c r="AE154" s="2010"/>
      <c r="AF154" s="2008" t="s">
        <v>28</v>
      </c>
      <c r="AG154" s="2029"/>
      <c r="AH154" s="1157"/>
      <c r="AI154" s="1134"/>
    </row>
    <row r="155" spans="1:95" ht="15" customHeight="1" x14ac:dyDescent="0.25">
      <c r="A155" s="1083"/>
      <c r="B155" s="1083"/>
      <c r="C155" s="571" t="s">
        <v>142</v>
      </c>
      <c r="D155" s="981" t="s">
        <v>29</v>
      </c>
      <c r="E155" s="971" t="s">
        <v>30</v>
      </c>
      <c r="F155" s="532" t="s">
        <v>29</v>
      </c>
      <c r="G155" s="971" t="s">
        <v>30</v>
      </c>
      <c r="H155" s="532" t="s">
        <v>29</v>
      </c>
      <c r="I155" s="971" t="s">
        <v>30</v>
      </c>
      <c r="J155" s="532" t="s">
        <v>29</v>
      </c>
      <c r="K155" s="971" t="s">
        <v>30</v>
      </c>
      <c r="L155" s="532" t="s">
        <v>29</v>
      </c>
      <c r="M155" s="971" t="s">
        <v>30</v>
      </c>
      <c r="N155" s="532" t="s">
        <v>29</v>
      </c>
      <c r="O155" s="971" t="s">
        <v>30</v>
      </c>
      <c r="P155" s="532" t="s">
        <v>29</v>
      </c>
      <c r="Q155" s="971" t="s">
        <v>30</v>
      </c>
      <c r="R155" s="532" t="s">
        <v>29</v>
      </c>
      <c r="S155" s="971" t="s">
        <v>30</v>
      </c>
      <c r="T155" s="532" t="s">
        <v>29</v>
      </c>
      <c r="U155" s="971" t="s">
        <v>30</v>
      </c>
      <c r="V155" s="532" t="s">
        <v>29</v>
      </c>
      <c r="W155" s="971" t="s">
        <v>30</v>
      </c>
      <c r="X155" s="532" t="s">
        <v>29</v>
      </c>
      <c r="Y155" s="971" t="s">
        <v>30</v>
      </c>
      <c r="Z155" s="532" t="s">
        <v>29</v>
      </c>
      <c r="AA155" s="971" t="s">
        <v>30</v>
      </c>
      <c r="AB155" s="532" t="s">
        <v>29</v>
      </c>
      <c r="AC155" s="971" t="s">
        <v>30</v>
      </c>
      <c r="AD155" s="532" t="s">
        <v>29</v>
      </c>
      <c r="AE155" s="971" t="s">
        <v>30</v>
      </c>
      <c r="AF155" s="532" t="s">
        <v>29</v>
      </c>
      <c r="AG155" s="978" t="s">
        <v>30</v>
      </c>
      <c r="AH155" s="1158"/>
      <c r="AI155" s="1135"/>
    </row>
    <row r="156" spans="1:95" ht="15" customHeight="1" x14ac:dyDescent="0.25">
      <c r="A156" s="1652" t="s">
        <v>207</v>
      </c>
      <c r="B156" s="691" t="s">
        <v>31</v>
      </c>
      <c r="C156" s="984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593">
        <f t="shared" si="99"/>
        <v>0</v>
      </c>
      <c r="F156" s="674"/>
      <c r="G156" s="18"/>
      <c r="H156" s="674"/>
      <c r="I156" s="18"/>
      <c r="J156" s="674"/>
      <c r="K156" s="18"/>
      <c r="L156" s="674"/>
      <c r="M156" s="18"/>
      <c r="N156" s="674"/>
      <c r="O156" s="18"/>
      <c r="P156" s="674"/>
      <c r="Q156" s="18"/>
      <c r="R156" s="674"/>
      <c r="S156" s="18"/>
      <c r="T156" s="674"/>
      <c r="U156" s="18"/>
      <c r="V156" s="674"/>
      <c r="W156" s="18"/>
      <c r="X156" s="674"/>
      <c r="Y156" s="18"/>
      <c r="Z156" s="674"/>
      <c r="AA156" s="18"/>
      <c r="AB156" s="674"/>
      <c r="AC156" s="18"/>
      <c r="AD156" s="674"/>
      <c r="AE156" s="18"/>
      <c r="AF156" s="674"/>
      <c r="AG156" s="98"/>
      <c r="AH156" s="597"/>
      <c r="AI156" s="553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ht="15" customHeight="1" x14ac:dyDescent="0.25">
      <c r="A157" s="1106"/>
      <c r="B157" s="287" t="s">
        <v>32</v>
      </c>
      <c r="C157" s="985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ht="15" customHeight="1" x14ac:dyDescent="0.25">
      <c r="A158" s="1106"/>
      <c r="B158" s="289" t="s">
        <v>34</v>
      </c>
      <c r="C158" s="985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ht="15" customHeight="1" x14ac:dyDescent="0.25">
      <c r="A159" s="1107"/>
      <c r="B159" s="151" t="s">
        <v>208</v>
      </c>
      <c r="C159" s="986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ht="15" customHeight="1" x14ac:dyDescent="0.25">
      <c r="A160" s="1652" t="s">
        <v>209</v>
      </c>
      <c r="B160" s="691" t="s">
        <v>31</v>
      </c>
      <c r="C160" s="984">
        <f t="shared" si="98"/>
        <v>0</v>
      </c>
      <c r="D160" s="238">
        <f t="shared" si="99"/>
        <v>0</v>
      </c>
      <c r="E160" s="593">
        <f t="shared" si="99"/>
        <v>0</v>
      </c>
      <c r="F160" s="674"/>
      <c r="G160" s="18"/>
      <c r="H160" s="674"/>
      <c r="I160" s="18"/>
      <c r="J160" s="674"/>
      <c r="K160" s="18"/>
      <c r="L160" s="674"/>
      <c r="M160" s="18"/>
      <c r="N160" s="674"/>
      <c r="O160" s="18"/>
      <c r="P160" s="674"/>
      <c r="Q160" s="18"/>
      <c r="R160" s="674"/>
      <c r="S160" s="18"/>
      <c r="T160" s="674"/>
      <c r="U160" s="18"/>
      <c r="V160" s="674"/>
      <c r="W160" s="18"/>
      <c r="X160" s="674"/>
      <c r="Y160" s="18"/>
      <c r="Z160" s="674"/>
      <c r="AA160" s="18"/>
      <c r="AB160" s="674"/>
      <c r="AC160" s="18"/>
      <c r="AD160" s="674"/>
      <c r="AE160" s="18"/>
      <c r="AF160" s="674"/>
      <c r="AG160" s="98"/>
      <c r="AH160" s="597"/>
      <c r="AI160" s="553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ht="15" customHeight="1" x14ac:dyDescent="0.25">
      <c r="A161" s="1106"/>
      <c r="B161" s="287" t="s">
        <v>32</v>
      </c>
      <c r="C161" s="985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ht="15" customHeight="1" x14ac:dyDescent="0.25">
      <c r="A162" s="1106"/>
      <c r="B162" s="289" t="s">
        <v>34</v>
      </c>
      <c r="C162" s="985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ht="15" customHeight="1" x14ac:dyDescent="0.25">
      <c r="A163" s="1107"/>
      <c r="B163" s="151" t="s">
        <v>208</v>
      </c>
      <c r="C163" s="986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8" customHeight="1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5" customHeight="1" x14ac:dyDescent="0.25">
      <c r="A165" s="1637" t="s">
        <v>38</v>
      </c>
      <c r="B165" s="1678" t="s">
        <v>4</v>
      </c>
      <c r="C165" s="1151"/>
      <c r="D165" s="1981"/>
      <c r="E165" s="2012" t="s">
        <v>135</v>
      </c>
      <c r="F165" s="2027"/>
      <c r="G165" s="2027"/>
      <c r="H165" s="2027"/>
      <c r="I165" s="2027"/>
      <c r="J165" s="2027"/>
      <c r="K165" s="2027"/>
      <c r="L165" s="2027"/>
      <c r="M165" s="2027"/>
      <c r="N165" s="2027"/>
      <c r="O165" s="2027"/>
      <c r="P165" s="2027"/>
      <c r="Q165" s="2027"/>
      <c r="R165" s="2027"/>
      <c r="S165" s="2027"/>
      <c r="T165" s="2027"/>
      <c r="U165" s="2027"/>
      <c r="V165" s="2027"/>
      <c r="W165" s="2027"/>
      <c r="X165" s="2027"/>
      <c r="Y165" s="2027"/>
      <c r="Z165" s="2027"/>
      <c r="AA165" s="2027"/>
      <c r="AB165" s="2027"/>
      <c r="AC165" s="2027"/>
      <c r="AD165" s="2027"/>
      <c r="AE165" s="2027"/>
      <c r="AF165" s="2028"/>
      <c r="AG165" s="1687" t="s">
        <v>211</v>
      </c>
      <c r="AH165" s="1980" t="s">
        <v>9</v>
      </c>
      <c r="AI165" s="1981" t="s">
        <v>10</v>
      </c>
    </row>
    <row r="166" spans="1:90" s="5" customFormat="1" ht="15" customHeight="1" x14ac:dyDescent="0.25">
      <c r="A166" s="1082"/>
      <c r="B166" s="1139"/>
      <c r="C166" s="1140"/>
      <c r="D166" s="1135"/>
      <c r="E166" s="2012" t="s">
        <v>15</v>
      </c>
      <c r="F166" s="2013"/>
      <c r="G166" s="2012" t="s">
        <v>16</v>
      </c>
      <c r="H166" s="2013"/>
      <c r="I166" s="2008" t="s">
        <v>17</v>
      </c>
      <c r="J166" s="2010"/>
      <c r="K166" s="2008" t="s">
        <v>18</v>
      </c>
      <c r="L166" s="2010"/>
      <c r="M166" s="2008" t="s">
        <v>19</v>
      </c>
      <c r="N166" s="2010"/>
      <c r="O166" s="2008" t="s">
        <v>20</v>
      </c>
      <c r="P166" s="2010"/>
      <c r="Q166" s="2008" t="s">
        <v>21</v>
      </c>
      <c r="R166" s="2010"/>
      <c r="S166" s="2008" t="s">
        <v>22</v>
      </c>
      <c r="T166" s="2010"/>
      <c r="U166" s="2008" t="s">
        <v>23</v>
      </c>
      <c r="V166" s="2010"/>
      <c r="W166" s="2008" t="s">
        <v>24</v>
      </c>
      <c r="X166" s="2010"/>
      <c r="Y166" s="2008" t="s">
        <v>25</v>
      </c>
      <c r="Z166" s="2010"/>
      <c r="AA166" s="2008" t="s">
        <v>26</v>
      </c>
      <c r="AB166" s="2010"/>
      <c r="AC166" s="2008" t="s">
        <v>27</v>
      </c>
      <c r="AD166" s="2010"/>
      <c r="AE166" s="2008" t="s">
        <v>28</v>
      </c>
      <c r="AF166" s="2009"/>
      <c r="AG166" s="1144"/>
      <c r="AH166" s="1131"/>
      <c r="AI166" s="1134"/>
    </row>
    <row r="167" spans="1:90" s="5" customFormat="1" ht="15" customHeight="1" x14ac:dyDescent="0.25">
      <c r="A167" s="1083"/>
      <c r="B167" s="571" t="s">
        <v>142</v>
      </c>
      <c r="C167" s="548" t="s">
        <v>29</v>
      </c>
      <c r="D167" s="971" t="s">
        <v>30</v>
      </c>
      <c r="E167" s="532" t="s">
        <v>29</v>
      </c>
      <c r="F167" s="971" t="s">
        <v>30</v>
      </c>
      <c r="G167" s="532" t="s">
        <v>29</v>
      </c>
      <c r="H167" s="971" t="s">
        <v>30</v>
      </c>
      <c r="I167" s="532" t="s">
        <v>29</v>
      </c>
      <c r="J167" s="971" t="s">
        <v>30</v>
      </c>
      <c r="K167" s="532" t="s">
        <v>29</v>
      </c>
      <c r="L167" s="971" t="s">
        <v>30</v>
      </c>
      <c r="M167" s="532" t="s">
        <v>29</v>
      </c>
      <c r="N167" s="971" t="s">
        <v>30</v>
      </c>
      <c r="O167" s="532" t="s">
        <v>29</v>
      </c>
      <c r="P167" s="971" t="s">
        <v>30</v>
      </c>
      <c r="Q167" s="532" t="s">
        <v>29</v>
      </c>
      <c r="R167" s="971" t="s">
        <v>30</v>
      </c>
      <c r="S167" s="532" t="s">
        <v>29</v>
      </c>
      <c r="T167" s="971" t="s">
        <v>30</v>
      </c>
      <c r="U167" s="532" t="s">
        <v>29</v>
      </c>
      <c r="V167" s="971" t="s">
        <v>30</v>
      </c>
      <c r="W167" s="532" t="s">
        <v>29</v>
      </c>
      <c r="X167" s="971" t="s">
        <v>30</v>
      </c>
      <c r="Y167" s="532" t="s">
        <v>29</v>
      </c>
      <c r="Z167" s="971" t="s">
        <v>30</v>
      </c>
      <c r="AA167" s="532" t="s">
        <v>29</v>
      </c>
      <c r="AB167" s="971" t="s">
        <v>30</v>
      </c>
      <c r="AC167" s="532" t="s">
        <v>29</v>
      </c>
      <c r="AD167" s="971" t="s">
        <v>30</v>
      </c>
      <c r="AE167" s="532" t="s">
        <v>29</v>
      </c>
      <c r="AF167" s="977" t="s">
        <v>30</v>
      </c>
      <c r="AG167" s="1145"/>
      <c r="AH167" s="1132"/>
      <c r="AI167" s="1135"/>
    </row>
    <row r="168" spans="1:90" s="5" customFormat="1" ht="15" customHeight="1" x14ac:dyDescent="0.25">
      <c r="A168" s="293" t="s">
        <v>191</v>
      </c>
      <c r="B168" s="702">
        <f>SUM(C168:D168)</f>
        <v>0</v>
      </c>
      <c r="C168" s="238">
        <f t="shared" ref="C168:D170" si="105">+E168+G168+I168+K168+M168+O168+Q168+S168+U168+W168+Y168+AA168+AC168+AE168</f>
        <v>0</v>
      </c>
      <c r="D168" s="593">
        <f t="shared" si="105"/>
        <v>0</v>
      </c>
      <c r="E168" s="674"/>
      <c r="F168" s="18"/>
      <c r="G168" s="674"/>
      <c r="H168" s="18"/>
      <c r="I168" s="674"/>
      <c r="J168" s="18"/>
      <c r="K168" s="674"/>
      <c r="L168" s="18"/>
      <c r="M168" s="674"/>
      <c r="N168" s="18"/>
      <c r="O168" s="674"/>
      <c r="P168" s="18"/>
      <c r="Q168" s="674"/>
      <c r="R168" s="18"/>
      <c r="S168" s="674"/>
      <c r="T168" s="18"/>
      <c r="U168" s="674"/>
      <c r="V168" s="18"/>
      <c r="W168" s="674"/>
      <c r="X168" s="18"/>
      <c r="Y168" s="674"/>
      <c r="Z168" s="18"/>
      <c r="AA168" s="674"/>
      <c r="AB168" s="18"/>
      <c r="AC168" s="674"/>
      <c r="AD168" s="18"/>
      <c r="AE168" s="674"/>
      <c r="AF168" s="600"/>
      <c r="AG168" s="601"/>
      <c r="AH168" s="674"/>
      <c r="AI168" s="553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5" customHeight="1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5" customHeight="1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5" customHeight="1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7.100000000000001" customHeight="1" x14ac:dyDescent="0.25">
      <c r="A172" s="281" t="s">
        <v>214</v>
      </c>
    </row>
    <row r="173" spans="1:90" s="5" customFormat="1" ht="15" customHeight="1" x14ac:dyDescent="0.25">
      <c r="A173" s="1646" t="s">
        <v>215</v>
      </c>
      <c r="B173" s="1646" t="s">
        <v>188</v>
      </c>
      <c r="C173" s="2021" t="s">
        <v>216</v>
      </c>
      <c r="D173" s="2022"/>
      <c r="E173" s="1646" t="s">
        <v>217</v>
      </c>
      <c r="F173" s="2021" t="s">
        <v>5</v>
      </c>
      <c r="G173" s="2022"/>
      <c r="H173" s="2022"/>
      <c r="I173" s="2022"/>
      <c r="J173" s="2022"/>
      <c r="K173" s="2022"/>
      <c r="L173" s="2022"/>
      <c r="M173" s="2022"/>
      <c r="N173" s="2022"/>
      <c r="O173" s="2022"/>
      <c r="P173" s="2022"/>
      <c r="Q173" s="2022"/>
      <c r="R173" s="2022"/>
      <c r="S173" s="2022"/>
      <c r="T173" s="2023"/>
    </row>
    <row r="174" spans="1:90" s="5" customFormat="1" ht="21" x14ac:dyDescent="0.25">
      <c r="A174" s="1096"/>
      <c r="B174" s="1096"/>
      <c r="C174" s="524" t="s">
        <v>191</v>
      </c>
      <c r="D174" s="983" t="s">
        <v>218</v>
      </c>
      <c r="E174" s="1096"/>
      <c r="F174" s="524" t="s">
        <v>219</v>
      </c>
      <c r="G174" s="602" t="s">
        <v>220</v>
      </c>
      <c r="H174" s="602" t="s">
        <v>221</v>
      </c>
      <c r="I174" s="602" t="s">
        <v>222</v>
      </c>
      <c r="J174" s="602" t="s">
        <v>223</v>
      </c>
      <c r="K174" s="602" t="s">
        <v>224</v>
      </c>
      <c r="L174" s="602" t="s">
        <v>225</v>
      </c>
      <c r="M174" s="602" t="s">
        <v>226</v>
      </c>
      <c r="N174" s="602" t="s">
        <v>227</v>
      </c>
      <c r="O174" s="602" t="s">
        <v>228</v>
      </c>
      <c r="P174" s="602" t="s">
        <v>229</v>
      </c>
      <c r="Q174" s="602" t="s">
        <v>230</v>
      </c>
      <c r="R174" s="602" t="s">
        <v>231</v>
      </c>
      <c r="S174" s="602" t="s">
        <v>232</v>
      </c>
      <c r="T174" s="983" t="s">
        <v>233</v>
      </c>
    </row>
    <row r="175" spans="1:90" s="5" customFormat="1" ht="15" customHeight="1" x14ac:dyDescent="0.25">
      <c r="A175" s="293" t="s">
        <v>32</v>
      </c>
      <c r="B175" s="691">
        <f>SUM(C175:D175)</f>
        <v>0</v>
      </c>
      <c r="C175" s="99"/>
      <c r="D175" s="143"/>
      <c r="E175" s="691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5" customHeight="1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5" customHeight="1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5" customHeight="1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7.100000000000001" customHeight="1" x14ac:dyDescent="0.25">
      <c r="A179" s="281" t="s">
        <v>235</v>
      </c>
    </row>
    <row r="180" spans="1:20" s="5" customFormat="1" ht="15" customHeight="1" x14ac:dyDescent="0.25">
      <c r="A180" s="1637" t="s">
        <v>236</v>
      </c>
      <c r="B180" s="2014" t="s">
        <v>237</v>
      </c>
      <c r="C180" s="2016"/>
      <c r="D180" s="2015"/>
      <c r="E180" s="2014" t="s">
        <v>238</v>
      </c>
      <c r="F180" s="2016"/>
      <c r="G180" s="2015"/>
    </row>
    <row r="181" spans="1:20" s="5" customFormat="1" ht="15" customHeight="1" x14ac:dyDescent="0.25">
      <c r="A181" s="1083"/>
      <c r="B181" s="603" t="s">
        <v>142</v>
      </c>
      <c r="C181" s="524" t="s">
        <v>29</v>
      </c>
      <c r="D181" s="983" t="s">
        <v>30</v>
      </c>
      <c r="E181" s="603" t="s">
        <v>142</v>
      </c>
      <c r="F181" s="524" t="s">
        <v>29</v>
      </c>
      <c r="G181" s="983" t="s">
        <v>30</v>
      </c>
    </row>
    <row r="182" spans="1:20" s="5" customFormat="1" ht="15" customHeight="1" x14ac:dyDescent="0.25">
      <c r="A182" s="293" t="s">
        <v>239</v>
      </c>
      <c r="B182" s="714">
        <f>SUM(C182:D182)</f>
        <v>0</v>
      </c>
      <c r="C182" s="715"/>
      <c r="D182" s="604"/>
      <c r="E182" s="714">
        <f>SUM(F182:G182)</f>
        <v>0</v>
      </c>
      <c r="F182" s="715"/>
      <c r="G182" s="604"/>
    </row>
    <row r="183" spans="1:20" s="5" customFormat="1" ht="15" customHeight="1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7.100000000000001" customHeight="1" x14ac:dyDescent="0.25">
      <c r="A184" s="325" t="s">
        <v>241</v>
      </c>
    </row>
    <row r="185" spans="1:20" x14ac:dyDescent="0.25">
      <c r="A185" s="1970" t="s">
        <v>242</v>
      </c>
      <c r="B185" s="1654" t="s">
        <v>188</v>
      </c>
      <c r="C185" s="1655" t="s">
        <v>243</v>
      </c>
      <c r="D185" s="1558"/>
      <c r="E185" s="1971"/>
      <c r="F185" s="1646" t="s">
        <v>217</v>
      </c>
      <c r="G185" s="1658" t="s">
        <v>5</v>
      </c>
      <c r="H185" s="1561"/>
      <c r="I185" s="1561"/>
      <c r="J185" s="1561"/>
      <c r="K185" s="1561"/>
      <c r="L185" s="1970"/>
    </row>
    <row r="186" spans="1:20" ht="21" x14ac:dyDescent="0.25">
      <c r="A186" s="1109"/>
      <c r="B186" s="1111"/>
      <c r="C186" s="519" t="s">
        <v>244</v>
      </c>
      <c r="D186" s="605" t="s">
        <v>192</v>
      </c>
      <c r="E186" s="988" t="s">
        <v>245</v>
      </c>
      <c r="F186" s="1096"/>
      <c r="G186" s="884" t="s">
        <v>246</v>
      </c>
      <c r="H186" s="989" t="s">
        <v>247</v>
      </c>
      <c r="I186" s="989" t="s">
        <v>248</v>
      </c>
      <c r="J186" s="989" t="s">
        <v>249</v>
      </c>
      <c r="K186" s="989" t="s">
        <v>250</v>
      </c>
      <c r="L186" s="518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691">
        <f>SUM(G187:L187)</f>
        <v>0</v>
      </c>
      <c r="G187" s="674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7.100000000000001" customHeight="1" x14ac:dyDescent="0.25">
      <c r="A190" s="2011" t="s">
        <v>255</v>
      </c>
      <c r="B190" s="2011"/>
      <c r="C190" s="2011"/>
    </row>
    <row r="191" spans="1:20" ht="15" customHeight="1" x14ac:dyDescent="0.25">
      <c r="A191" s="1663" t="s">
        <v>256</v>
      </c>
      <c r="B191" s="1975"/>
      <c r="C191" s="1665" t="s">
        <v>257</v>
      </c>
      <c r="D191" s="2024" t="s">
        <v>258</v>
      </c>
      <c r="E191" s="2025"/>
      <c r="F191" s="2025"/>
      <c r="G191" s="2025"/>
      <c r="H191" s="2025"/>
      <c r="I191" s="2025"/>
      <c r="J191" s="2026"/>
      <c r="K191" s="2027" t="s">
        <v>259</v>
      </c>
      <c r="L191" s="2027"/>
      <c r="M191" s="2027"/>
      <c r="N191" s="2013"/>
    </row>
    <row r="192" spans="1:20" ht="21" x14ac:dyDescent="0.25">
      <c r="A192" s="1122"/>
      <c r="B192" s="1123"/>
      <c r="C192" s="1125"/>
      <c r="D192" s="519" t="s">
        <v>244</v>
      </c>
      <c r="E192" s="605" t="s">
        <v>260</v>
      </c>
      <c r="F192" s="605" t="s">
        <v>261</v>
      </c>
      <c r="G192" s="988" t="s">
        <v>262</v>
      </c>
      <c r="H192" s="990" t="s">
        <v>217</v>
      </c>
      <c r="I192" s="519" t="s">
        <v>263</v>
      </c>
      <c r="J192" s="988" t="s">
        <v>264</v>
      </c>
      <c r="K192" s="519" t="s">
        <v>265</v>
      </c>
      <c r="L192" s="605" t="s">
        <v>266</v>
      </c>
      <c r="M192" s="605" t="s">
        <v>267</v>
      </c>
      <c r="N192" s="991" t="s">
        <v>268</v>
      </c>
    </row>
    <row r="193" spans="1:91" ht="15" customHeight="1" x14ac:dyDescent="0.25">
      <c r="A193" s="1652" t="s">
        <v>269</v>
      </c>
      <c r="B193" s="721" t="s">
        <v>270</v>
      </c>
      <c r="C193" s="691">
        <f>SUM(E193+G193)</f>
        <v>0</v>
      </c>
      <c r="D193" s="722"/>
      <c r="E193" s="16"/>
      <c r="F193" s="311"/>
      <c r="G193" s="24"/>
      <c r="H193" s="691">
        <f>+K193+L193+M193</f>
        <v>0</v>
      </c>
      <c r="I193" s="722"/>
      <c r="J193" s="606"/>
      <c r="K193" s="24"/>
      <c r="L193" s="16"/>
      <c r="M193" s="16"/>
      <c r="N193" s="340"/>
    </row>
    <row r="194" spans="1:91" ht="15" customHeight="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ht="15" customHeight="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ht="15" customHeight="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7.100000000000001" customHeight="1" x14ac:dyDescent="0.25">
      <c r="A197" s="325" t="s">
        <v>274</v>
      </c>
    </row>
    <row r="198" spans="1:91" s="5" customFormat="1" ht="15.75" customHeight="1" x14ac:dyDescent="0.25">
      <c r="A198" s="1260" t="s">
        <v>242</v>
      </c>
      <c r="B198" s="1260" t="s">
        <v>275</v>
      </c>
      <c r="C198" s="1647" t="s">
        <v>276</v>
      </c>
      <c r="D198" s="2018" t="s">
        <v>259</v>
      </c>
      <c r="E198" s="2019"/>
      <c r="F198" s="2018" t="s">
        <v>277</v>
      </c>
      <c r="G198" s="2020"/>
      <c r="H198" s="2020"/>
      <c r="I198" s="2020"/>
      <c r="J198" s="2020"/>
      <c r="K198" s="2020"/>
      <c r="L198" s="2020"/>
      <c r="M198" s="2020"/>
      <c r="N198" s="2020"/>
      <c r="O198" s="2020"/>
      <c r="P198" s="2020"/>
      <c r="Q198" s="2020"/>
      <c r="R198" s="2020"/>
      <c r="S198" s="2020"/>
      <c r="T198" s="1969" t="s">
        <v>263</v>
      </c>
      <c r="U198" s="1960" t="s">
        <v>278</v>
      </c>
    </row>
    <row r="199" spans="1:91" s="5" customFormat="1" ht="21" x14ac:dyDescent="0.25">
      <c r="A199" s="1260"/>
      <c r="B199" s="1260"/>
      <c r="C199" s="1099"/>
      <c r="D199" s="524" t="s">
        <v>265</v>
      </c>
      <c r="E199" s="983" t="s">
        <v>279</v>
      </c>
      <c r="F199" s="526" t="s">
        <v>280</v>
      </c>
      <c r="G199" s="607" t="s">
        <v>281</v>
      </c>
      <c r="H199" s="607" t="s">
        <v>13</v>
      </c>
      <c r="I199" s="607" t="s">
        <v>141</v>
      </c>
      <c r="J199" s="607" t="s">
        <v>15</v>
      </c>
      <c r="K199" s="607" t="s">
        <v>282</v>
      </c>
      <c r="L199" s="607" t="s">
        <v>17</v>
      </c>
      <c r="M199" s="607" t="s">
        <v>18</v>
      </c>
      <c r="N199" s="607" t="s">
        <v>19</v>
      </c>
      <c r="O199" s="607" t="s">
        <v>20</v>
      </c>
      <c r="P199" s="607" t="s">
        <v>21</v>
      </c>
      <c r="Q199" s="607" t="s">
        <v>22</v>
      </c>
      <c r="R199" s="607" t="s">
        <v>23</v>
      </c>
      <c r="S199" s="528" t="s">
        <v>24</v>
      </c>
      <c r="T199" s="1104"/>
      <c r="U199" s="1087"/>
    </row>
    <row r="200" spans="1:91" s="5" customFormat="1" ht="15" customHeight="1" x14ac:dyDescent="0.25">
      <c r="A200" s="350" t="s">
        <v>283</v>
      </c>
      <c r="B200" s="15"/>
      <c r="C200" s="723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ht="15" customHeigh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ht="15" customHeigh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7.100000000000001" customHeight="1" x14ac:dyDescent="0.25">
      <c r="A203" s="2007" t="s">
        <v>286</v>
      </c>
      <c r="B203" s="2007"/>
      <c r="C203" s="2007"/>
      <c r="D203" s="2007"/>
      <c r="E203" s="2007"/>
      <c r="F203" s="2007"/>
      <c r="G203" s="2007"/>
      <c r="H203" s="2007"/>
      <c r="I203" s="2007"/>
      <c r="J203" s="2007"/>
      <c r="CK203" s="5"/>
      <c r="CL203" s="5"/>
      <c r="CM203" s="5"/>
    </row>
    <row r="204" spans="1:91" ht="15" customHeight="1" x14ac:dyDescent="0.25">
      <c r="A204" s="1253" t="s">
        <v>287</v>
      </c>
      <c r="B204" s="1253" t="s">
        <v>288</v>
      </c>
      <c r="C204" s="2014" t="s">
        <v>259</v>
      </c>
      <c r="D204" s="2015"/>
      <c r="E204" s="2016" t="s">
        <v>277</v>
      </c>
      <c r="F204" s="2016"/>
      <c r="G204" s="2016"/>
      <c r="H204" s="2016"/>
      <c r="I204" s="2016"/>
      <c r="J204" s="2017"/>
      <c r="K204" s="1965" t="s">
        <v>263</v>
      </c>
      <c r="L204" s="1646" t="s">
        <v>278</v>
      </c>
      <c r="CK204" s="5"/>
      <c r="CL204" s="5"/>
      <c r="CM204" s="5"/>
    </row>
    <row r="205" spans="1:91" ht="21" x14ac:dyDescent="0.25">
      <c r="A205" s="1253"/>
      <c r="B205" s="1253"/>
      <c r="C205" s="524" t="s">
        <v>265</v>
      </c>
      <c r="D205" s="983" t="s">
        <v>279</v>
      </c>
      <c r="E205" s="992" t="s">
        <v>280</v>
      </c>
      <c r="F205" s="602" t="s">
        <v>281</v>
      </c>
      <c r="G205" s="602" t="s">
        <v>13</v>
      </c>
      <c r="H205" s="602" t="s">
        <v>141</v>
      </c>
      <c r="I205" s="602" t="s">
        <v>15</v>
      </c>
      <c r="J205" s="987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726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7.100000000000001" customHeight="1" x14ac:dyDescent="0.25">
      <c r="A208" s="2007" t="s">
        <v>292</v>
      </c>
      <c r="B208" s="2007"/>
      <c r="C208" s="2007"/>
      <c r="D208" s="2007"/>
      <c r="E208" s="2007"/>
      <c r="F208" s="2007"/>
      <c r="G208" s="2007"/>
    </row>
    <row r="209" spans="1:7" ht="15" customHeight="1" x14ac:dyDescent="0.25">
      <c r="A209" s="1632" t="s">
        <v>293</v>
      </c>
      <c r="B209" s="1632" t="s">
        <v>188</v>
      </c>
      <c r="C209" s="2008" t="s">
        <v>277</v>
      </c>
      <c r="D209" s="2009"/>
      <c r="E209" s="2009"/>
      <c r="F209" s="2009"/>
      <c r="G209" s="2010"/>
    </row>
    <row r="210" spans="1:7" ht="15" customHeight="1" x14ac:dyDescent="0.25">
      <c r="A210" s="1076"/>
      <c r="B210" s="1076"/>
      <c r="C210" s="532" t="s">
        <v>12</v>
      </c>
      <c r="D210" s="981" t="s">
        <v>13</v>
      </c>
      <c r="E210" s="548" t="s">
        <v>141</v>
      </c>
      <c r="F210" s="548" t="s">
        <v>15</v>
      </c>
      <c r="G210" s="534" t="s">
        <v>16</v>
      </c>
    </row>
    <row r="211" spans="1:7" ht="15" customHeight="1" x14ac:dyDescent="0.25">
      <c r="A211" s="993" t="s">
        <v>294</v>
      </c>
      <c r="B211" s="536">
        <f>SUM(C211:G211)</f>
        <v>0</v>
      </c>
      <c r="C211" s="537"/>
      <c r="D211" s="608"/>
      <c r="E211" s="608"/>
      <c r="F211" s="994"/>
      <c r="G211" s="540"/>
    </row>
    <row r="212" spans="1:7" s="4" customFormat="1" ht="18" customHeight="1" x14ac:dyDescent="0.25">
      <c r="A212" s="2011" t="s">
        <v>295</v>
      </c>
      <c r="B212" s="2011"/>
      <c r="C212" s="2011"/>
      <c r="D212" s="2011"/>
    </row>
    <row r="213" spans="1:7" x14ac:dyDescent="0.25">
      <c r="A213" s="1637" t="s">
        <v>296</v>
      </c>
      <c r="B213" s="2008" t="s">
        <v>297</v>
      </c>
      <c r="C213" s="2009"/>
      <c r="D213" s="2010"/>
    </row>
    <row r="214" spans="1:7" x14ac:dyDescent="0.25">
      <c r="A214" s="1082"/>
      <c r="B214" s="970" t="s">
        <v>298</v>
      </c>
      <c r="C214" s="2012" t="s">
        <v>299</v>
      </c>
      <c r="D214" s="2013"/>
    </row>
    <row r="215" spans="1:7" x14ac:dyDescent="0.25">
      <c r="A215" s="1083"/>
      <c r="B215" s="542" t="s">
        <v>300</v>
      </c>
      <c r="C215" s="532" t="s">
        <v>301</v>
      </c>
      <c r="D215" s="971" t="s">
        <v>302</v>
      </c>
    </row>
    <row r="216" spans="1:7" ht="15" customHeight="1" x14ac:dyDescent="0.25">
      <c r="A216" s="544" t="s">
        <v>303</v>
      </c>
      <c r="B216" s="545"/>
      <c r="C216" s="974"/>
      <c r="D216" s="547"/>
    </row>
    <row r="236" spans="1:2" hidden="1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299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DAA27FA0-850A-4A0B-9C9C-D211FD1E5F9C}">
      <formula1>0</formula1>
      <formula2>9.99999999999999E+41</formula2>
    </dataValidation>
    <dataValidation type="whole" allowBlank="1" showInputMessage="1" showErrorMessage="1" sqref="D96" xr:uid="{320BA4F2-2EA3-4A6F-A802-5BFDD7374E8F}">
      <formula1>0</formula1>
      <formula2>9.99999999999999E+33</formula2>
    </dataValidation>
    <dataValidation type="whole" allowBlank="1" showInputMessage="1" showErrorMessage="1" sqref="C19:E23" xr:uid="{CB9CFBCA-5EC4-4478-A6C8-C2302CE2218C}">
      <formula1>0</formula1>
      <formula2>9.99999999999999E+37</formula2>
    </dataValidation>
    <dataValidation allowBlank="1" prompt="Valor no Permitido" sqref="CC28:CD29 CA27:CB29 CC27 CK27:CM27 CE27:CJ29" xr:uid="{EF69CACC-9F64-47EF-B3C2-A627F8ED6C50}"/>
    <dataValidation type="whole" operator="greaterThanOrEqual" allowBlank="1" showInputMessage="1" showErrorMessage="1" errorTitle="Error" error="Favor Ingrese sólo Números." sqref="C28:Y29 C35:Y89" xr:uid="{D69DF5FB-EB38-4B7E-A9E6-0AA24EAA7817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0A430D04-D28E-40F8-AD9E-1C91D219E0B1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S236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",[12]NOMBRE!B2, " (",[12]NOMBRE!C2,[12]NOMBRE!D2,[12]NOMBRE!E2,[12]NOMBRE!F2,[12]NOMBRE!G2,")")</f>
        <v>COMUNA: LINARES (07401)</v>
      </c>
    </row>
    <row r="3" spans="1:94" x14ac:dyDescent="0.1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94" x14ac:dyDescent="0.15">
      <c r="A4" s="1" t="str">
        <f>CONCATENATE("MES: ",[12]NOMBRE!B6, " (",[12]NOMBRE!C6,[12]NOMBRE!D6,")")</f>
        <v>MES: NOVIEMBRE (11)</v>
      </c>
    </row>
    <row r="5" spans="1:94" x14ac:dyDescent="0.25">
      <c r="A5" s="3" t="str">
        <f>CONCATENATE("AÑO: ",[12]NOMBRE!B7)</f>
        <v>AÑO: 2025</v>
      </c>
    </row>
    <row r="6" spans="1:94" ht="18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8" customHeight="1" x14ac:dyDescent="0.25">
      <c r="A8" s="1238" t="s">
        <v>2</v>
      </c>
      <c r="B8" s="1185"/>
      <c r="C8" s="1185"/>
    </row>
    <row r="9" spans="1:94" s="5" customFormat="1" ht="15" customHeight="1" x14ac:dyDescent="0.25">
      <c r="A9" s="1447" t="s">
        <v>3</v>
      </c>
      <c r="B9" s="2083" t="s">
        <v>4</v>
      </c>
      <c r="C9" s="2092" t="s">
        <v>5</v>
      </c>
      <c r="D9" s="2093"/>
      <c r="E9" s="2093"/>
      <c r="F9" s="2093"/>
      <c r="G9" s="2093"/>
      <c r="H9" s="2093"/>
      <c r="I9" s="2093"/>
      <c r="J9" s="2093"/>
      <c r="K9" s="2093"/>
      <c r="L9" s="2093"/>
      <c r="M9" s="2093"/>
      <c r="N9" s="2093"/>
      <c r="O9" s="2093"/>
      <c r="P9" s="2093"/>
      <c r="Q9" s="2093"/>
      <c r="R9" s="2093"/>
      <c r="S9" s="2094"/>
      <c r="T9" s="2089" t="s">
        <v>6</v>
      </c>
      <c r="U9" s="2090"/>
      <c r="V9" s="2070" t="s">
        <v>7</v>
      </c>
      <c r="W9" s="2070" t="s">
        <v>8</v>
      </c>
      <c r="X9" s="2071" t="s">
        <v>9</v>
      </c>
      <c r="Y9" s="2062" t="s">
        <v>10</v>
      </c>
      <c r="Z9" s="2062" t="s">
        <v>11</v>
      </c>
    </row>
    <row r="10" spans="1:94" s="5" customFormat="1" ht="39" customHeight="1" x14ac:dyDescent="0.25">
      <c r="A10" s="1447"/>
      <c r="B10" s="1223"/>
      <c r="C10" s="532" t="s">
        <v>12</v>
      </c>
      <c r="D10" s="548" t="s">
        <v>13</v>
      </c>
      <c r="E10" s="1035" t="s">
        <v>14</v>
      </c>
      <c r="F10" s="548" t="s">
        <v>15</v>
      </c>
      <c r="G10" s="549" t="s">
        <v>16</v>
      </c>
      <c r="H10" s="549" t="s">
        <v>17</v>
      </c>
      <c r="I10" s="549" t="s">
        <v>18</v>
      </c>
      <c r="J10" s="549" t="s">
        <v>19</v>
      </c>
      <c r="K10" s="549" t="s">
        <v>20</v>
      </c>
      <c r="L10" s="549" t="s">
        <v>21</v>
      </c>
      <c r="M10" s="549" t="s">
        <v>22</v>
      </c>
      <c r="N10" s="549" t="s">
        <v>23</v>
      </c>
      <c r="O10" s="549" t="s">
        <v>24</v>
      </c>
      <c r="P10" s="549" t="s">
        <v>25</v>
      </c>
      <c r="Q10" s="549" t="s">
        <v>26</v>
      </c>
      <c r="R10" s="549" t="s">
        <v>27</v>
      </c>
      <c r="S10" s="550" t="s">
        <v>28</v>
      </c>
      <c r="T10" s="551" t="s">
        <v>29</v>
      </c>
      <c r="U10" s="1036" t="s">
        <v>30</v>
      </c>
      <c r="V10" s="1177"/>
      <c r="W10" s="1177"/>
      <c r="X10" s="1135"/>
      <c r="Y10" s="1125"/>
      <c r="Z10" s="1125"/>
    </row>
    <row r="11" spans="1:94" s="5" customFormat="1" ht="15" customHeight="1" x14ac:dyDescent="0.25">
      <c r="A11" s="13" t="s">
        <v>31</v>
      </c>
      <c r="B11" s="14">
        <f>SUM(C11:S11)</f>
        <v>0</v>
      </c>
      <c r="C11" s="15"/>
      <c r="D11" s="16"/>
      <c r="E11" s="65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660"/>
      <c r="U11" s="661"/>
      <c r="V11" s="20"/>
      <c r="W11" s="20"/>
      <c r="X11" s="553"/>
      <c r="Y11" s="553"/>
      <c r="Z11" s="553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5" customHeight="1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5" customHeight="1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5" customHeight="1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5" customHeight="1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5" customHeight="1" x14ac:dyDescent="0.25">
      <c r="A16" s="1051" t="s">
        <v>36</v>
      </c>
      <c r="B16" s="555">
        <f>SUM(C16:S16)</f>
        <v>0</v>
      </c>
      <c r="C16" s="556">
        <f t="shared" ref="C16:Z16" si="7">SUM(C11:C15)</f>
        <v>0</v>
      </c>
      <c r="D16" s="1052">
        <f t="shared" si="7"/>
        <v>0</v>
      </c>
      <c r="E16" s="1052">
        <f t="shared" si="7"/>
        <v>0</v>
      </c>
      <c r="F16" s="558">
        <f t="shared" si="7"/>
        <v>0</v>
      </c>
      <c r="G16" s="558">
        <f t="shared" si="7"/>
        <v>0</v>
      </c>
      <c r="H16" s="558">
        <f t="shared" si="7"/>
        <v>0</v>
      </c>
      <c r="I16" s="558">
        <f t="shared" si="7"/>
        <v>0</v>
      </c>
      <c r="J16" s="558">
        <f t="shared" si="7"/>
        <v>0</v>
      </c>
      <c r="K16" s="558">
        <f t="shared" si="7"/>
        <v>0</v>
      </c>
      <c r="L16" s="558">
        <f t="shared" si="7"/>
        <v>0</v>
      </c>
      <c r="M16" s="558">
        <f t="shared" si="7"/>
        <v>0</v>
      </c>
      <c r="N16" s="558">
        <f t="shared" si="7"/>
        <v>0</v>
      </c>
      <c r="O16" s="558">
        <f t="shared" si="7"/>
        <v>0</v>
      </c>
      <c r="P16" s="558">
        <f t="shared" si="7"/>
        <v>0</v>
      </c>
      <c r="Q16" s="558">
        <f t="shared" si="7"/>
        <v>0</v>
      </c>
      <c r="R16" s="558">
        <f t="shared" si="7"/>
        <v>0</v>
      </c>
      <c r="S16" s="559">
        <f t="shared" si="7"/>
        <v>0</v>
      </c>
      <c r="T16" s="555">
        <f t="shared" si="7"/>
        <v>0</v>
      </c>
      <c r="U16" s="1053">
        <f t="shared" si="7"/>
        <v>0</v>
      </c>
      <c r="V16" s="1054">
        <f t="shared" si="7"/>
        <v>0</v>
      </c>
      <c r="W16" s="1054">
        <f t="shared" si="7"/>
        <v>0</v>
      </c>
      <c r="X16" s="1054">
        <f t="shared" si="7"/>
        <v>0</v>
      </c>
      <c r="Y16" s="1054">
        <f t="shared" si="7"/>
        <v>0</v>
      </c>
      <c r="Z16" s="1054">
        <f t="shared" si="7"/>
        <v>0</v>
      </c>
    </row>
    <row r="17" spans="1:91" s="4" customFormat="1" ht="17.100000000000001" customHeight="1" x14ac:dyDescent="0.25">
      <c r="A17" s="2091" t="s">
        <v>37</v>
      </c>
      <c r="B17" s="1918"/>
      <c r="C17" s="1918"/>
      <c r="D17" s="1918"/>
      <c r="E17" s="39"/>
      <c r="F17" s="40"/>
      <c r="G17" s="40"/>
      <c r="H17" s="40"/>
      <c r="I17" s="40"/>
      <c r="J17" s="40"/>
      <c r="K17" s="40"/>
      <c r="L17" s="40"/>
    </row>
    <row r="18" spans="1:91" s="5" customFormat="1" ht="31.5" customHeight="1" x14ac:dyDescent="0.25">
      <c r="A18" s="561" t="s">
        <v>38</v>
      </c>
      <c r="B18" s="562" t="s">
        <v>4</v>
      </c>
      <c r="C18" s="563" t="s">
        <v>31</v>
      </c>
      <c r="D18" s="564" t="s">
        <v>39</v>
      </c>
      <c r="E18" s="1055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5" customHeight="1" x14ac:dyDescent="0.25">
      <c r="A19" s="667" t="s">
        <v>41</v>
      </c>
      <c r="B19" s="668">
        <f>SUM(C19:E19)</f>
        <v>0</v>
      </c>
      <c r="C19" s="669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5" customHeight="1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5" customHeight="1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5" customHeight="1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5" customHeight="1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5" customHeight="1" x14ac:dyDescent="0.25">
      <c r="A24" s="565" t="s">
        <v>4</v>
      </c>
      <c r="B24" s="566">
        <f>SUM(B19:B23)</f>
        <v>0</v>
      </c>
      <c r="C24" s="567">
        <f>SUM(C19:C23)</f>
        <v>0</v>
      </c>
      <c r="D24" s="568">
        <f t="shared" ref="D24:E24" si="9">SUM(D19:D23)</f>
        <v>0</v>
      </c>
      <c r="E24" s="1056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7.100000000000001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25.5" customHeight="1" x14ac:dyDescent="0.25">
      <c r="A26" s="2083" t="s">
        <v>47</v>
      </c>
      <c r="B26" s="2083" t="s">
        <v>4</v>
      </c>
      <c r="C26" s="2077" t="s">
        <v>5</v>
      </c>
      <c r="D26" s="2078"/>
      <c r="E26" s="2078"/>
      <c r="F26" s="2078"/>
      <c r="G26" s="2078"/>
      <c r="H26" s="2078"/>
      <c r="I26" s="2078"/>
      <c r="J26" s="2078"/>
      <c r="K26" s="2078"/>
      <c r="L26" s="2078"/>
      <c r="M26" s="2078"/>
      <c r="N26" s="2078"/>
      <c r="O26" s="2078"/>
      <c r="P26" s="2078"/>
      <c r="Q26" s="2078"/>
      <c r="R26" s="2078"/>
      <c r="S26" s="2079"/>
      <c r="T26" s="2089" t="s">
        <v>48</v>
      </c>
      <c r="U26" s="2090"/>
      <c r="V26" s="2066" t="s">
        <v>9</v>
      </c>
      <c r="W26" s="2062" t="s">
        <v>10</v>
      </c>
      <c r="X26" s="1873" t="s">
        <v>49</v>
      </c>
      <c r="Y26" s="1874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5.5" customHeight="1" x14ac:dyDescent="0.25">
      <c r="A27" s="1223"/>
      <c r="B27" s="1223"/>
      <c r="C27" s="532" t="s">
        <v>12</v>
      </c>
      <c r="D27" s="548" t="s">
        <v>13</v>
      </c>
      <c r="E27" s="1035" t="s">
        <v>14</v>
      </c>
      <c r="F27" s="548" t="s">
        <v>15</v>
      </c>
      <c r="G27" s="549" t="s">
        <v>16</v>
      </c>
      <c r="H27" s="549" t="s">
        <v>17</v>
      </c>
      <c r="I27" s="549" t="s">
        <v>18</v>
      </c>
      <c r="J27" s="549" t="s">
        <v>19</v>
      </c>
      <c r="K27" s="549" t="s">
        <v>20</v>
      </c>
      <c r="L27" s="549" t="s">
        <v>21</v>
      </c>
      <c r="M27" s="549" t="s">
        <v>22</v>
      </c>
      <c r="N27" s="549" t="s">
        <v>23</v>
      </c>
      <c r="O27" s="549" t="s">
        <v>24</v>
      </c>
      <c r="P27" s="549" t="s">
        <v>25</v>
      </c>
      <c r="Q27" s="549" t="s">
        <v>26</v>
      </c>
      <c r="R27" s="549" t="s">
        <v>27</v>
      </c>
      <c r="S27" s="550" t="s">
        <v>28</v>
      </c>
      <c r="T27" s="569" t="s">
        <v>29</v>
      </c>
      <c r="U27" s="1036" t="s">
        <v>30</v>
      </c>
      <c r="V27" s="1145"/>
      <c r="W27" s="1125"/>
      <c r="X27" s="570" t="s">
        <v>50</v>
      </c>
      <c r="Y27" s="1057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672" t="s">
        <v>52</v>
      </c>
      <c r="B28" s="673">
        <f>SUM(C28:S28)</f>
        <v>0</v>
      </c>
      <c r="C28" s="674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674"/>
      <c r="U28" s="661"/>
      <c r="V28" s="553"/>
      <c r="W28" s="660"/>
      <c r="X28" s="674"/>
      <c r="Y28" s="553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7.100000000000001" customHeight="1" x14ac:dyDescent="0.25">
      <c r="A30" s="2082" t="s">
        <v>54</v>
      </c>
      <c r="B30" s="2082"/>
      <c r="C30" s="2082"/>
      <c r="D30" s="2082"/>
      <c r="E30" s="2082"/>
      <c r="F30" s="2082"/>
      <c r="G30" s="2082"/>
      <c r="H30" s="2082"/>
      <c r="I30" s="2082"/>
      <c r="J30" s="2082"/>
      <c r="K30" s="2082"/>
      <c r="L30" s="2082"/>
    </row>
    <row r="31" spans="1:91" s="4" customFormat="1" ht="17.100000000000001" customHeight="1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5" customHeight="1" x14ac:dyDescent="0.25">
      <c r="A32" s="2065" t="s">
        <v>56</v>
      </c>
      <c r="B32" s="2083" t="s">
        <v>4</v>
      </c>
      <c r="C32" s="2084" t="s">
        <v>57</v>
      </c>
      <c r="D32" s="2085"/>
      <c r="E32" s="2085"/>
      <c r="F32" s="2085"/>
      <c r="G32" s="2085"/>
      <c r="H32" s="2085"/>
      <c r="I32" s="2085"/>
      <c r="J32" s="2085"/>
      <c r="K32" s="2085"/>
      <c r="L32" s="2085"/>
      <c r="M32" s="2085"/>
      <c r="N32" s="2085"/>
      <c r="O32" s="2085"/>
      <c r="P32" s="2085"/>
      <c r="Q32" s="2085"/>
      <c r="R32" s="2085"/>
      <c r="S32" s="2085"/>
      <c r="T32" s="2085"/>
      <c r="U32" s="2086"/>
      <c r="V32" s="2087" t="s">
        <v>58</v>
      </c>
      <c r="W32" s="2088"/>
      <c r="X32" s="2065" t="s">
        <v>59</v>
      </c>
      <c r="Y32" s="2071"/>
      <c r="Z32" s="1873" t="s">
        <v>60</v>
      </c>
      <c r="AA32" s="1904"/>
      <c r="AB32" s="1904"/>
      <c r="AC32" s="1904"/>
      <c r="AD32" s="1904"/>
      <c r="AE32" s="1904"/>
      <c r="AF32" s="1904"/>
      <c r="AG32" s="1904"/>
      <c r="AH32" s="1904"/>
      <c r="AI32" s="1874"/>
      <c r="AJ32" s="2075" t="s">
        <v>61</v>
      </c>
      <c r="AK32" s="2081"/>
      <c r="AL32" s="2071"/>
      <c r="AM32" s="2062" t="s">
        <v>62</v>
      </c>
      <c r="AN32" s="2071" t="s">
        <v>63</v>
      </c>
      <c r="AO32" s="2062" t="s">
        <v>9</v>
      </c>
      <c r="AP32" s="2071" t="s">
        <v>10</v>
      </c>
      <c r="AQ32" s="2071" t="s">
        <v>64</v>
      </c>
      <c r="AR32" s="1253" t="s">
        <v>7</v>
      </c>
      <c r="AS32" s="1253" t="s">
        <v>8</v>
      </c>
    </row>
    <row r="33" spans="1:95" s="5" customFormat="1" ht="15" customHeight="1" x14ac:dyDescent="0.25">
      <c r="A33" s="1220"/>
      <c r="B33" s="1222"/>
      <c r="C33" s="2077" t="s">
        <v>5</v>
      </c>
      <c r="D33" s="2078"/>
      <c r="E33" s="2078"/>
      <c r="F33" s="2078"/>
      <c r="G33" s="2078"/>
      <c r="H33" s="2078"/>
      <c r="I33" s="2078"/>
      <c r="J33" s="2078"/>
      <c r="K33" s="2078"/>
      <c r="L33" s="2078"/>
      <c r="M33" s="2078"/>
      <c r="N33" s="2078"/>
      <c r="O33" s="2078"/>
      <c r="P33" s="2078"/>
      <c r="Q33" s="2078"/>
      <c r="R33" s="2078"/>
      <c r="S33" s="2079"/>
      <c r="T33" s="2080" t="s">
        <v>48</v>
      </c>
      <c r="U33" s="1436"/>
      <c r="V33" s="1229"/>
      <c r="W33" s="1230"/>
      <c r="X33" s="1139"/>
      <c r="Y33" s="1135"/>
      <c r="Z33" s="1868" t="s">
        <v>65</v>
      </c>
      <c r="AA33" s="1869"/>
      <c r="AB33" s="1869"/>
      <c r="AC33" s="1869"/>
      <c r="AD33" s="1870"/>
      <c r="AE33" s="1868" t="s">
        <v>66</v>
      </c>
      <c r="AF33" s="1869"/>
      <c r="AG33" s="1869"/>
      <c r="AH33" s="1869"/>
      <c r="AI33" s="1870"/>
      <c r="AJ33" s="1214"/>
      <c r="AK33" s="1215"/>
      <c r="AL33" s="1134"/>
      <c r="AM33" s="1217"/>
      <c r="AN33" s="1134"/>
      <c r="AO33" s="1217"/>
      <c r="AP33" s="1134"/>
      <c r="AQ33" s="1134"/>
      <c r="AR33" s="1253"/>
      <c r="AS33" s="1253"/>
    </row>
    <row r="34" spans="1:95" s="5" customFormat="1" ht="31.5" x14ac:dyDescent="0.25">
      <c r="A34" s="1139"/>
      <c r="B34" s="1223"/>
      <c r="C34" s="532" t="s">
        <v>12</v>
      </c>
      <c r="D34" s="548" t="s">
        <v>13</v>
      </c>
      <c r="E34" s="1035" t="s">
        <v>14</v>
      </c>
      <c r="F34" s="548" t="s">
        <v>15</v>
      </c>
      <c r="G34" s="549" t="s">
        <v>16</v>
      </c>
      <c r="H34" s="549" t="s">
        <v>17</v>
      </c>
      <c r="I34" s="549" t="s">
        <v>18</v>
      </c>
      <c r="J34" s="549" t="s">
        <v>19</v>
      </c>
      <c r="K34" s="549" t="s">
        <v>20</v>
      </c>
      <c r="L34" s="549" t="s">
        <v>21</v>
      </c>
      <c r="M34" s="549" t="s">
        <v>22</v>
      </c>
      <c r="N34" s="549" t="s">
        <v>23</v>
      </c>
      <c r="O34" s="549" t="s">
        <v>24</v>
      </c>
      <c r="P34" s="549" t="s">
        <v>25</v>
      </c>
      <c r="Q34" s="549" t="s">
        <v>26</v>
      </c>
      <c r="R34" s="549" t="s">
        <v>27</v>
      </c>
      <c r="S34" s="550" t="s">
        <v>28</v>
      </c>
      <c r="T34" s="569" t="s">
        <v>29</v>
      </c>
      <c r="U34" s="1058" t="s">
        <v>30</v>
      </c>
      <c r="V34" s="532" t="s">
        <v>67</v>
      </c>
      <c r="W34" s="1015" t="s">
        <v>68</v>
      </c>
      <c r="X34" s="532" t="s">
        <v>69</v>
      </c>
      <c r="Y34" s="534" t="s">
        <v>70</v>
      </c>
      <c r="Z34" s="1011" t="s">
        <v>4</v>
      </c>
      <c r="AA34" s="571" t="s">
        <v>71</v>
      </c>
      <c r="AB34" s="548" t="s">
        <v>72</v>
      </c>
      <c r="AC34" s="548" t="s">
        <v>73</v>
      </c>
      <c r="AD34" s="1015" t="s">
        <v>74</v>
      </c>
      <c r="AE34" s="91" t="s">
        <v>75</v>
      </c>
      <c r="AF34" s="571" t="s">
        <v>71</v>
      </c>
      <c r="AG34" s="548" t="s">
        <v>72</v>
      </c>
      <c r="AH34" s="548" t="s">
        <v>73</v>
      </c>
      <c r="AI34" s="1015" t="s">
        <v>74</v>
      </c>
      <c r="AJ34" s="676" t="s">
        <v>76</v>
      </c>
      <c r="AK34" s="542" t="s">
        <v>77</v>
      </c>
      <c r="AL34" s="542" t="s">
        <v>78</v>
      </c>
      <c r="AM34" s="1125"/>
      <c r="AN34" s="1135"/>
      <c r="AO34" s="1125"/>
      <c r="AP34" s="1135"/>
      <c r="AQ34" s="1135"/>
      <c r="AR34" s="1253"/>
      <c r="AS34" s="1253"/>
    </row>
    <row r="35" spans="1:95" s="5" customFormat="1" ht="15" customHeight="1" x14ac:dyDescent="0.25">
      <c r="A35" s="94" t="s">
        <v>79</v>
      </c>
      <c r="B35" s="14">
        <f>SUM(C35:S35)</f>
        <v>2</v>
      </c>
      <c r="C35" s="674">
        <v>2</v>
      </c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674"/>
      <c r="U35" s="18">
        <v>2</v>
      </c>
      <c r="V35" s="674"/>
      <c r="W35" s="18"/>
      <c r="X35" s="674"/>
      <c r="Y35" s="18"/>
      <c r="Z35" s="97">
        <f t="shared" ref="Z35:Z65" si="10">SUM(AA35+AB35+AC35+AD35)</f>
        <v>0</v>
      </c>
      <c r="AA35" s="674">
        <v>0</v>
      </c>
      <c r="AB35" s="17">
        <v>0</v>
      </c>
      <c r="AC35" s="17">
        <v>0</v>
      </c>
      <c r="AD35" s="18">
        <v>0</v>
      </c>
      <c r="AE35" s="97">
        <f t="shared" ref="AE35:AE65" si="11">SUM(AF35+AG35+AH35+AI35)</f>
        <v>0</v>
      </c>
      <c r="AF35" s="674">
        <v>0</v>
      </c>
      <c r="AG35" s="17">
        <v>0</v>
      </c>
      <c r="AH35" s="17">
        <v>0</v>
      </c>
      <c r="AI35" s="9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0">
        <v>0</v>
      </c>
      <c r="AS35" s="20">
        <v>0</v>
      </c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5" customHeight="1" x14ac:dyDescent="0.25">
      <c r="A36" s="97" t="s">
        <v>80</v>
      </c>
      <c r="B36" s="14">
        <f>SUM(C36:S36)</f>
        <v>0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25"/>
      <c r="T36" s="99"/>
      <c r="U36" s="100"/>
      <c r="V36" s="99"/>
      <c r="W36" s="100"/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5" customHeight="1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5" customHeight="1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5" customHeight="1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5" customHeight="1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5" customHeight="1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5" customHeight="1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5" customHeight="1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5" customHeight="1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5" customHeight="1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5" customHeight="1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5" customHeight="1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5" customHeight="1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5" customHeight="1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5" customHeight="1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5" customHeight="1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5" customHeight="1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5" customHeight="1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5" customHeight="1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5" customHeight="1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5" customHeight="1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5" customHeight="1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5" customHeight="1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5" customHeight="1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5" customHeight="1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5" customHeight="1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5" customHeight="1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5" customHeight="1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5" customHeight="1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5" customHeight="1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5" customHeight="1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5" customHeight="1" x14ac:dyDescent="0.15">
      <c r="A67" s="105" t="s">
        <v>111</v>
      </c>
      <c r="B67" s="14">
        <f t="shared" si="25"/>
        <v>0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25"/>
      <c r="T67" s="99"/>
      <c r="U67" s="100"/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5" customHeight="1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5" customHeight="1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5" customHeight="1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5" customHeight="1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5" customHeight="1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5" customHeight="1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5" customHeight="1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5" customHeight="1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5" customHeight="1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5" customHeight="1" x14ac:dyDescent="0.25">
      <c r="A77" s="94" t="s">
        <v>121</v>
      </c>
      <c r="B77" s="14">
        <f t="shared" si="25"/>
        <v>0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5"/>
      <c r="T77" s="15"/>
      <c r="U77" s="25"/>
      <c r="V77" s="15"/>
      <c r="W77" s="25"/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5" customHeight="1" x14ac:dyDescent="0.15">
      <c r="A78" s="113" t="s">
        <v>122</v>
      </c>
      <c r="B78" s="14">
        <f t="shared" si="25"/>
        <v>0</v>
      </c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25"/>
      <c r="T78" s="15"/>
      <c r="U78" s="25"/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5" customHeight="1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5" customHeight="1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5" customHeight="1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5" customHeight="1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5" customHeight="1" x14ac:dyDescent="0.15">
      <c r="A83" s="105" t="s">
        <v>127</v>
      </c>
      <c r="B83" s="14">
        <f t="shared" si="25"/>
        <v>0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5"/>
      <c r="T83" s="15"/>
      <c r="U83" s="25"/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5" customHeight="1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5" customHeight="1" x14ac:dyDescent="0.15">
      <c r="A85" s="105" t="s">
        <v>129</v>
      </c>
      <c r="B85" s="14">
        <f t="shared" si="25"/>
        <v>6</v>
      </c>
      <c r="C85" s="15"/>
      <c r="D85" s="16"/>
      <c r="E85" s="16"/>
      <c r="F85" s="16"/>
      <c r="G85" s="16"/>
      <c r="H85" s="16"/>
      <c r="I85" s="16"/>
      <c r="J85" s="16"/>
      <c r="K85" s="16"/>
      <c r="L85" s="16">
        <v>1</v>
      </c>
      <c r="M85" s="16"/>
      <c r="N85" s="16"/>
      <c r="O85" s="16">
        <v>1</v>
      </c>
      <c r="P85" s="16"/>
      <c r="Q85" s="16">
        <v>1</v>
      </c>
      <c r="R85" s="16">
        <v>2</v>
      </c>
      <c r="S85" s="25">
        <v>1</v>
      </c>
      <c r="T85" s="15">
        <v>2</v>
      </c>
      <c r="U85" s="25">
        <v>4</v>
      </c>
      <c r="V85" s="15"/>
      <c r="W85" s="25"/>
      <c r="X85" s="15"/>
      <c r="Y85" s="25"/>
      <c r="Z85" s="97">
        <f t="shared" si="26"/>
        <v>0</v>
      </c>
      <c r="AA85" s="15">
        <v>0</v>
      </c>
      <c r="AB85" s="16">
        <v>0</v>
      </c>
      <c r="AC85" s="16">
        <v>0</v>
      </c>
      <c r="AD85" s="25">
        <v>0</v>
      </c>
      <c r="AE85" s="97">
        <f t="shared" si="27"/>
        <v>0</v>
      </c>
      <c r="AF85" s="15">
        <v>0</v>
      </c>
      <c r="AG85" s="16">
        <v>0</v>
      </c>
      <c r="AH85" s="16">
        <v>0</v>
      </c>
      <c r="AI85" s="112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5" customHeight="1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5" customHeight="1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5" customHeight="1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5" customHeight="1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5" customHeight="1" x14ac:dyDescent="0.25">
      <c r="A90" s="1007" t="s">
        <v>4</v>
      </c>
      <c r="B90" s="572">
        <f t="shared" si="25"/>
        <v>8</v>
      </c>
      <c r="C90" s="573">
        <f t="shared" ref="C90:AS90" si="29">SUM(C35:C89)</f>
        <v>2</v>
      </c>
      <c r="D90" s="574">
        <f t="shared" si="29"/>
        <v>0</v>
      </c>
      <c r="E90" s="574">
        <f t="shared" si="29"/>
        <v>0</v>
      </c>
      <c r="F90" s="574">
        <f t="shared" si="29"/>
        <v>0</v>
      </c>
      <c r="G90" s="574">
        <f t="shared" si="29"/>
        <v>0</v>
      </c>
      <c r="H90" s="1008">
        <f t="shared" si="29"/>
        <v>0</v>
      </c>
      <c r="I90" s="574">
        <f t="shared" si="29"/>
        <v>0</v>
      </c>
      <c r="J90" s="574">
        <f t="shared" si="29"/>
        <v>0</v>
      </c>
      <c r="K90" s="574">
        <f t="shared" si="29"/>
        <v>0</v>
      </c>
      <c r="L90" s="574">
        <f t="shared" si="29"/>
        <v>1</v>
      </c>
      <c r="M90" s="574">
        <f t="shared" si="29"/>
        <v>0</v>
      </c>
      <c r="N90" s="574">
        <f t="shared" si="29"/>
        <v>0</v>
      </c>
      <c r="O90" s="574">
        <f t="shared" si="29"/>
        <v>1</v>
      </c>
      <c r="P90" s="574">
        <f t="shared" si="29"/>
        <v>0</v>
      </c>
      <c r="Q90" s="574">
        <f t="shared" si="29"/>
        <v>1</v>
      </c>
      <c r="R90" s="574">
        <f t="shared" si="29"/>
        <v>2</v>
      </c>
      <c r="S90" s="1009">
        <f t="shared" si="29"/>
        <v>1</v>
      </c>
      <c r="T90" s="573">
        <f t="shared" si="29"/>
        <v>2</v>
      </c>
      <c r="U90" s="1009">
        <f t="shared" si="29"/>
        <v>6</v>
      </c>
      <c r="V90" s="573">
        <f t="shared" si="29"/>
        <v>0</v>
      </c>
      <c r="W90" s="1009">
        <f t="shared" si="29"/>
        <v>0</v>
      </c>
      <c r="X90" s="573">
        <f t="shared" si="29"/>
        <v>0</v>
      </c>
      <c r="Y90" s="1009">
        <f t="shared" si="29"/>
        <v>0</v>
      </c>
      <c r="Z90" s="572">
        <f t="shared" si="29"/>
        <v>0</v>
      </c>
      <c r="AA90" s="573">
        <f t="shared" si="29"/>
        <v>0</v>
      </c>
      <c r="AB90" s="574">
        <f t="shared" si="29"/>
        <v>0</v>
      </c>
      <c r="AC90" s="574">
        <f t="shared" si="29"/>
        <v>0</v>
      </c>
      <c r="AD90" s="1008">
        <f t="shared" si="29"/>
        <v>0</v>
      </c>
      <c r="AE90" s="572">
        <f t="shared" si="29"/>
        <v>0</v>
      </c>
      <c r="AF90" s="573">
        <f t="shared" si="29"/>
        <v>0</v>
      </c>
      <c r="AG90" s="574">
        <f t="shared" si="29"/>
        <v>0</v>
      </c>
      <c r="AH90" s="574">
        <f t="shared" si="29"/>
        <v>0</v>
      </c>
      <c r="AI90" s="1010">
        <f t="shared" si="29"/>
        <v>0</v>
      </c>
      <c r="AJ90" s="1009">
        <f t="shared" si="29"/>
        <v>0</v>
      </c>
      <c r="AK90" s="1009">
        <f t="shared" si="29"/>
        <v>0</v>
      </c>
      <c r="AL90" s="1009">
        <f t="shared" si="29"/>
        <v>0</v>
      </c>
      <c r="AM90" s="1009">
        <f t="shared" si="29"/>
        <v>0</v>
      </c>
      <c r="AN90" s="1009">
        <f t="shared" si="29"/>
        <v>0</v>
      </c>
      <c r="AO90" s="1009">
        <f t="shared" si="29"/>
        <v>0</v>
      </c>
      <c r="AP90" s="1009">
        <f t="shared" si="29"/>
        <v>0</v>
      </c>
      <c r="AQ90" s="1009">
        <f t="shared" si="29"/>
        <v>0</v>
      </c>
      <c r="AR90" s="1009">
        <f t="shared" si="29"/>
        <v>0</v>
      </c>
      <c r="AS90" s="1009">
        <f t="shared" si="29"/>
        <v>0</v>
      </c>
    </row>
    <row r="91" spans="1:95" s="4" customFormat="1" ht="17.100000000000001" customHeight="1" x14ac:dyDescent="0.25">
      <c r="A91" s="1918" t="s">
        <v>134</v>
      </c>
      <c r="B91" s="1918"/>
      <c r="C91" s="1918"/>
      <c r="D91" s="1918"/>
      <c r="E91" s="1918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5" customHeight="1" x14ac:dyDescent="0.25">
      <c r="A92" s="2060" t="s">
        <v>3</v>
      </c>
      <c r="B92" s="2073"/>
      <c r="C92" s="2060" t="s">
        <v>36</v>
      </c>
      <c r="D92" s="2074"/>
      <c r="E92" s="2073"/>
      <c r="F92" s="1868" t="s">
        <v>135</v>
      </c>
      <c r="G92" s="1869"/>
      <c r="H92" s="1869"/>
      <c r="I92" s="1869"/>
      <c r="J92" s="1869"/>
      <c r="K92" s="1869"/>
      <c r="L92" s="1869"/>
      <c r="M92" s="1869"/>
      <c r="N92" s="1869"/>
      <c r="O92" s="1869"/>
      <c r="P92" s="1869"/>
      <c r="Q92" s="1869"/>
      <c r="R92" s="1869"/>
      <c r="S92" s="1869"/>
      <c r="T92" s="1869"/>
      <c r="U92" s="1869"/>
      <c r="V92" s="1869"/>
      <c r="W92" s="1869"/>
      <c r="X92" s="1869"/>
      <c r="Y92" s="1869"/>
      <c r="Z92" s="1869"/>
      <c r="AA92" s="1869"/>
      <c r="AB92" s="1869"/>
      <c r="AC92" s="1869"/>
      <c r="AD92" s="1869"/>
      <c r="AE92" s="1869"/>
      <c r="AF92" s="1869"/>
      <c r="AG92" s="1869"/>
      <c r="AH92" s="1869"/>
      <c r="AI92" s="1869"/>
      <c r="AJ92" s="1869"/>
      <c r="AK92" s="1869"/>
      <c r="AL92" s="1869"/>
      <c r="AM92" s="1912"/>
      <c r="AN92" s="2075" t="s">
        <v>136</v>
      </c>
      <c r="AO92" s="2076"/>
      <c r="AP92" s="2067" t="s">
        <v>137</v>
      </c>
      <c r="AQ92" s="2072" t="s">
        <v>138</v>
      </c>
      <c r="AR92" s="1913" t="s">
        <v>9</v>
      </c>
      <c r="AS92" s="1913" t="s">
        <v>10</v>
      </c>
      <c r="AT92" s="1913" t="s">
        <v>139</v>
      </c>
      <c r="AU92" s="2071" t="s">
        <v>140</v>
      </c>
    </row>
    <row r="93" spans="1:95" s="5" customFormat="1" ht="15" customHeight="1" x14ac:dyDescent="0.25">
      <c r="A93" s="1192"/>
      <c r="B93" s="1193"/>
      <c r="C93" s="1122"/>
      <c r="D93" s="1195"/>
      <c r="E93" s="1123"/>
      <c r="F93" s="1873" t="s">
        <v>12</v>
      </c>
      <c r="G93" s="1874"/>
      <c r="H93" s="1873" t="s">
        <v>13</v>
      </c>
      <c r="I93" s="1874"/>
      <c r="J93" s="1873" t="s">
        <v>141</v>
      </c>
      <c r="K93" s="1874"/>
      <c r="L93" s="1873" t="s">
        <v>15</v>
      </c>
      <c r="M93" s="1874"/>
      <c r="N93" s="1873" t="s">
        <v>16</v>
      </c>
      <c r="O93" s="1874"/>
      <c r="P93" s="1868" t="s">
        <v>17</v>
      </c>
      <c r="Q93" s="1870"/>
      <c r="R93" s="1868" t="s">
        <v>18</v>
      </c>
      <c r="S93" s="1870"/>
      <c r="T93" s="1868" t="s">
        <v>19</v>
      </c>
      <c r="U93" s="1870"/>
      <c r="V93" s="1868" t="s">
        <v>20</v>
      </c>
      <c r="W93" s="1870"/>
      <c r="X93" s="1868" t="s">
        <v>21</v>
      </c>
      <c r="Y93" s="1870"/>
      <c r="Z93" s="1868" t="s">
        <v>22</v>
      </c>
      <c r="AA93" s="1870"/>
      <c r="AB93" s="1868" t="s">
        <v>23</v>
      </c>
      <c r="AC93" s="1870"/>
      <c r="AD93" s="1868" t="s">
        <v>24</v>
      </c>
      <c r="AE93" s="1870"/>
      <c r="AF93" s="1868" t="s">
        <v>25</v>
      </c>
      <c r="AG93" s="1870"/>
      <c r="AH93" s="1868" t="s">
        <v>26</v>
      </c>
      <c r="AI93" s="1870"/>
      <c r="AJ93" s="1868" t="s">
        <v>27</v>
      </c>
      <c r="AK93" s="1870"/>
      <c r="AL93" s="1868" t="s">
        <v>28</v>
      </c>
      <c r="AM93" s="1912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50.25" customHeight="1" x14ac:dyDescent="0.25">
      <c r="A94" s="1122"/>
      <c r="B94" s="1123"/>
      <c r="C94" s="571" t="s">
        <v>142</v>
      </c>
      <c r="D94" s="1017" t="s">
        <v>29</v>
      </c>
      <c r="E94" s="1016" t="s">
        <v>30</v>
      </c>
      <c r="F94" s="1060" t="s">
        <v>29</v>
      </c>
      <c r="G94" s="1050" t="s">
        <v>30</v>
      </c>
      <c r="H94" s="1060" t="s">
        <v>29</v>
      </c>
      <c r="I94" s="1050" t="s">
        <v>30</v>
      </c>
      <c r="J94" s="1060" t="s">
        <v>29</v>
      </c>
      <c r="K94" s="1050" t="s">
        <v>30</v>
      </c>
      <c r="L94" s="1060" t="s">
        <v>29</v>
      </c>
      <c r="M94" s="1050" t="s">
        <v>30</v>
      </c>
      <c r="N94" s="1060" t="s">
        <v>29</v>
      </c>
      <c r="O94" s="1050" t="s">
        <v>30</v>
      </c>
      <c r="P94" s="1060" t="s">
        <v>29</v>
      </c>
      <c r="Q94" s="1050" t="s">
        <v>30</v>
      </c>
      <c r="R94" s="1060" t="s">
        <v>29</v>
      </c>
      <c r="S94" s="1050" t="s">
        <v>30</v>
      </c>
      <c r="T94" s="1060" t="s">
        <v>29</v>
      </c>
      <c r="U94" s="1050" t="s">
        <v>30</v>
      </c>
      <c r="V94" s="1060" t="s">
        <v>29</v>
      </c>
      <c r="W94" s="1050" t="s">
        <v>30</v>
      </c>
      <c r="X94" s="1060" t="s">
        <v>29</v>
      </c>
      <c r="Y94" s="1050" t="s">
        <v>30</v>
      </c>
      <c r="Z94" s="1060" t="s">
        <v>29</v>
      </c>
      <c r="AA94" s="1050" t="s">
        <v>30</v>
      </c>
      <c r="AB94" s="1060" t="s">
        <v>29</v>
      </c>
      <c r="AC94" s="1050" t="s">
        <v>30</v>
      </c>
      <c r="AD94" s="1060" t="s">
        <v>29</v>
      </c>
      <c r="AE94" s="1050" t="s">
        <v>30</v>
      </c>
      <c r="AF94" s="1060" t="s">
        <v>29</v>
      </c>
      <c r="AG94" s="1050" t="s">
        <v>30</v>
      </c>
      <c r="AH94" s="1060" t="s">
        <v>29</v>
      </c>
      <c r="AI94" s="1050" t="s">
        <v>30</v>
      </c>
      <c r="AJ94" s="1060" t="s">
        <v>29</v>
      </c>
      <c r="AK94" s="1050" t="s">
        <v>30</v>
      </c>
      <c r="AL94" s="1060" t="s">
        <v>29</v>
      </c>
      <c r="AM94" s="1059" t="s">
        <v>30</v>
      </c>
      <c r="AN94" s="682" t="s">
        <v>143</v>
      </c>
      <c r="AO94" s="1061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5" customHeight="1" x14ac:dyDescent="0.25">
      <c r="A95" s="1062" t="s">
        <v>32</v>
      </c>
      <c r="B95" s="1063"/>
      <c r="C95" s="578">
        <f>SUM(D95+E95)</f>
        <v>253</v>
      </c>
      <c r="D95" s="1064">
        <f>SUM(F95+H95+J95+L95+N95+P95+R95+T95+V95+X95+Z95+AB95+AD95+AF95+AH95+AJ95+AL95)</f>
        <v>123</v>
      </c>
      <c r="E95" s="1065">
        <f>SUM(G95+I95+K95+M95+O95+Q95+S95+U95+W95+Y95+AA95+AC95+AE95+AG95+AI95+AK95+AM95)</f>
        <v>130</v>
      </c>
      <c r="F95" s="1066"/>
      <c r="G95" s="1067">
        <v>1</v>
      </c>
      <c r="H95" s="1066">
        <v>2</v>
      </c>
      <c r="I95" s="1067">
        <v>2</v>
      </c>
      <c r="J95" s="1066">
        <v>1</v>
      </c>
      <c r="K95" s="1067">
        <v>1</v>
      </c>
      <c r="L95" s="1066">
        <v>11</v>
      </c>
      <c r="M95" s="1067">
        <v>4</v>
      </c>
      <c r="N95" s="1066">
        <v>5</v>
      </c>
      <c r="O95" s="1067">
        <v>2</v>
      </c>
      <c r="P95" s="1066">
        <v>6</v>
      </c>
      <c r="Q95" s="1067">
        <v>5</v>
      </c>
      <c r="R95" s="1066">
        <v>1</v>
      </c>
      <c r="S95" s="1067">
        <v>5</v>
      </c>
      <c r="T95" s="1066">
        <v>2</v>
      </c>
      <c r="U95" s="1067">
        <v>4</v>
      </c>
      <c r="V95" s="1066">
        <v>3</v>
      </c>
      <c r="W95" s="1067">
        <v>7</v>
      </c>
      <c r="X95" s="1066">
        <v>3</v>
      </c>
      <c r="Y95" s="1067">
        <v>13</v>
      </c>
      <c r="Z95" s="1066">
        <v>8</v>
      </c>
      <c r="AA95" s="1067">
        <v>3</v>
      </c>
      <c r="AB95" s="1066">
        <v>12</v>
      </c>
      <c r="AC95" s="1067">
        <v>9</v>
      </c>
      <c r="AD95" s="1066">
        <v>19</v>
      </c>
      <c r="AE95" s="1067">
        <v>17</v>
      </c>
      <c r="AF95" s="1066">
        <v>17</v>
      </c>
      <c r="AG95" s="1067">
        <v>19</v>
      </c>
      <c r="AH95" s="1066">
        <v>15</v>
      </c>
      <c r="AI95" s="1067">
        <v>16</v>
      </c>
      <c r="AJ95" s="1066">
        <v>13</v>
      </c>
      <c r="AK95" s="1067">
        <v>14</v>
      </c>
      <c r="AL95" s="1066">
        <v>5</v>
      </c>
      <c r="AM95" s="1068">
        <v>8</v>
      </c>
      <c r="AN95" s="688"/>
      <c r="AO95" s="1069">
        <v>253</v>
      </c>
      <c r="AP95" s="688">
        <v>253</v>
      </c>
      <c r="AQ95" s="1027">
        <v>185</v>
      </c>
      <c r="AR95" s="580">
        <v>0</v>
      </c>
      <c r="AS95" s="580">
        <v>0</v>
      </c>
      <c r="AT95" s="580">
        <v>0</v>
      </c>
      <c r="AU95" s="1028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5" customHeight="1" x14ac:dyDescent="0.25">
      <c r="A96" s="1070" t="s">
        <v>33</v>
      </c>
      <c r="B96" s="691" t="s">
        <v>145</v>
      </c>
      <c r="C96" s="139">
        <f>SUM(D96:E96)</f>
        <v>0</v>
      </c>
      <c r="D96" s="692"/>
      <c r="E96" s="1065">
        <f>SUM(K96+M96+O96+Q96+S96+U96+W96+Y96+AA96+AC96+AE96+AG96+AI96+AK96+AM96)</f>
        <v>0</v>
      </c>
      <c r="F96" s="693"/>
      <c r="G96" s="581"/>
      <c r="H96" s="693"/>
      <c r="I96" s="581"/>
      <c r="J96" s="693"/>
      <c r="K96" s="553"/>
      <c r="L96" s="693"/>
      <c r="M96" s="553"/>
      <c r="N96" s="693"/>
      <c r="O96" s="553"/>
      <c r="P96" s="693"/>
      <c r="Q96" s="553"/>
      <c r="R96" s="693"/>
      <c r="S96" s="553"/>
      <c r="T96" s="693"/>
      <c r="U96" s="553"/>
      <c r="V96" s="693"/>
      <c r="W96" s="553"/>
      <c r="X96" s="693"/>
      <c r="Y96" s="553"/>
      <c r="Z96" s="693"/>
      <c r="AA96" s="553"/>
      <c r="AB96" s="693"/>
      <c r="AC96" s="18"/>
      <c r="AD96" s="693"/>
      <c r="AE96" s="553"/>
      <c r="AF96" s="693"/>
      <c r="AG96" s="553"/>
      <c r="AH96" s="693"/>
      <c r="AI96" s="553"/>
      <c r="AJ96" s="693"/>
      <c r="AK96" s="553"/>
      <c r="AL96" s="693"/>
      <c r="AM96" s="98"/>
      <c r="AN96" s="142"/>
      <c r="AO96" s="102"/>
      <c r="AP96" s="142"/>
      <c r="AQ96" s="143"/>
      <c r="AR96" s="101"/>
      <c r="AS96" s="101"/>
      <c r="AT96" s="101"/>
      <c r="AU96" s="20"/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5" customHeight="1" x14ac:dyDescent="0.25">
      <c r="A97" s="144"/>
      <c r="B97" s="111" t="s">
        <v>146</v>
      </c>
      <c r="C97" s="145">
        <f t="shared" ref="C97:C103" si="42">SUM(D97+E97)</f>
        <v>0</v>
      </c>
      <c r="D97" s="146">
        <f>SUM(F97+H97+J97+L97+N97+P97+R97+T97+V97+X97+Z97+AB97+AD97+AF97+AH97+AJ97+AL97)</f>
        <v>0</v>
      </c>
      <c r="E97" s="147">
        <f>SUM(G97+I97+K97+M97+O97+Q97+S97+U97+W97+Y97+AA97+AC97+AE97+AG97+AI97+AK97+AM97)</f>
        <v>0</v>
      </c>
      <c r="F97" s="15"/>
      <c r="G97" s="28"/>
      <c r="H97" s="15"/>
      <c r="I97" s="28"/>
      <c r="J97" s="15"/>
      <c r="K97" s="28"/>
      <c r="L97" s="15"/>
      <c r="M97" s="28"/>
      <c r="N97" s="15"/>
      <c r="O97" s="28"/>
      <c r="P97" s="15"/>
      <c r="Q97" s="25"/>
      <c r="R97" s="15"/>
      <c r="S97" s="25"/>
      <c r="T97" s="15"/>
      <c r="U97" s="25"/>
      <c r="V97" s="15"/>
      <c r="W97" s="25"/>
      <c r="X97" s="15"/>
      <c r="Y97" s="25"/>
      <c r="Z97" s="15"/>
      <c r="AA97" s="25"/>
      <c r="AB97" s="15"/>
      <c r="AC97" s="25"/>
      <c r="AD97" s="15"/>
      <c r="AE97" s="25"/>
      <c r="AF97" s="15"/>
      <c r="AG97" s="25"/>
      <c r="AH97" s="15"/>
      <c r="AI97" s="25"/>
      <c r="AJ97" s="15"/>
      <c r="AK97" s="25"/>
      <c r="AL97" s="148"/>
      <c r="AM97" s="112"/>
      <c r="AN97" s="149"/>
      <c r="AO97" s="112"/>
      <c r="AP97" s="149"/>
      <c r="AQ97" s="24"/>
      <c r="AR97" s="16"/>
      <c r="AS97" s="16"/>
      <c r="AT97" s="16"/>
      <c r="AU97" s="28"/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5" customHeight="1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5" customHeight="1" x14ac:dyDescent="0.25">
      <c r="A99" s="94" t="s">
        <v>34</v>
      </c>
      <c r="B99" s="162"/>
      <c r="C99" s="163">
        <f t="shared" si="42"/>
        <v>1</v>
      </c>
      <c r="D99" s="164">
        <f t="shared" ref="D99:E103" si="43">SUM(F99+H99+J99+L99+N99+P99+R99+T99+V99+X99+Z99+AB99+AD99+AF99+AH99+AJ99+AL99)</f>
        <v>1</v>
      </c>
      <c r="E99" s="165">
        <f t="shared" si="43"/>
        <v>0</v>
      </c>
      <c r="F99" s="99">
        <v>1</v>
      </c>
      <c r="G99" s="20"/>
      <c r="H99" s="99"/>
      <c r="I99" s="20"/>
      <c r="J99" s="99"/>
      <c r="K99" s="100"/>
      <c r="L99" s="99"/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>
        <v>1</v>
      </c>
      <c r="AP99" s="142">
        <v>1</v>
      </c>
      <c r="AQ99" s="143">
        <v>1</v>
      </c>
      <c r="AR99" s="101">
        <v>0</v>
      </c>
      <c r="AS99" s="101">
        <v>0</v>
      </c>
      <c r="AT99" s="101">
        <v>0</v>
      </c>
      <c r="AU99" s="20">
        <v>0</v>
      </c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5" customHeight="1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5" customHeight="1" x14ac:dyDescent="0.25">
      <c r="A101" s="169" t="s">
        <v>149</v>
      </c>
      <c r="B101" s="170"/>
      <c r="C101" s="171">
        <f t="shared" si="42"/>
        <v>0</v>
      </c>
      <c r="D101" s="172">
        <f t="shared" si="43"/>
        <v>0</v>
      </c>
      <c r="E101" s="147">
        <f t="shared" si="43"/>
        <v>0</v>
      </c>
      <c r="F101" s="15"/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/>
      <c r="AO101" s="112"/>
      <c r="AP101" s="149"/>
      <c r="AQ101" s="24"/>
      <c r="AR101" s="16"/>
      <c r="AS101" s="16"/>
      <c r="AT101" s="16"/>
      <c r="AU101" s="28"/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5" customHeight="1" x14ac:dyDescent="0.25">
      <c r="A102" s="97" t="s">
        <v>150</v>
      </c>
      <c r="B102" s="167"/>
      <c r="C102" s="168">
        <f t="shared" si="42"/>
        <v>0</v>
      </c>
      <c r="D102" s="146">
        <f t="shared" si="43"/>
        <v>0</v>
      </c>
      <c r="E102" s="147">
        <f t="shared" si="43"/>
        <v>0</v>
      </c>
      <c r="F102" s="15"/>
      <c r="G102" s="28"/>
      <c r="H102" s="15"/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/>
      <c r="AO102" s="112"/>
      <c r="AP102" s="149"/>
      <c r="AQ102" s="24"/>
      <c r="AR102" s="16"/>
      <c r="AS102" s="16"/>
      <c r="AT102" s="16"/>
      <c r="AU102" s="28"/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5" customHeight="1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ht="15" customHeight="1" x14ac:dyDescent="0.25">
      <c r="A104" s="1873" t="s">
        <v>4</v>
      </c>
      <c r="B104" s="1874"/>
      <c r="C104" s="179">
        <f t="shared" ref="C104:AU104" si="44">SUM(C95:C103)</f>
        <v>254</v>
      </c>
      <c r="D104" s="180">
        <f t="shared" si="44"/>
        <v>124</v>
      </c>
      <c r="E104" s="154">
        <f t="shared" si="44"/>
        <v>130</v>
      </c>
      <c r="F104" s="181">
        <f t="shared" si="44"/>
        <v>1</v>
      </c>
      <c r="G104" s="182">
        <f t="shared" si="44"/>
        <v>1</v>
      </c>
      <c r="H104" s="181">
        <f t="shared" si="44"/>
        <v>2</v>
      </c>
      <c r="I104" s="182">
        <f t="shared" si="44"/>
        <v>2</v>
      </c>
      <c r="J104" s="582">
        <f t="shared" si="44"/>
        <v>1</v>
      </c>
      <c r="K104" s="583">
        <f t="shared" si="44"/>
        <v>1</v>
      </c>
      <c r="L104" s="582">
        <f t="shared" si="44"/>
        <v>11</v>
      </c>
      <c r="M104" s="583">
        <f t="shared" si="44"/>
        <v>4</v>
      </c>
      <c r="N104" s="582">
        <f t="shared" si="44"/>
        <v>5</v>
      </c>
      <c r="O104" s="583">
        <f t="shared" si="44"/>
        <v>2</v>
      </c>
      <c r="P104" s="582">
        <f t="shared" si="44"/>
        <v>6</v>
      </c>
      <c r="Q104" s="583">
        <f t="shared" si="44"/>
        <v>5</v>
      </c>
      <c r="R104" s="582">
        <f t="shared" si="44"/>
        <v>1</v>
      </c>
      <c r="S104" s="583">
        <f t="shared" si="44"/>
        <v>5</v>
      </c>
      <c r="T104" s="582">
        <f t="shared" si="44"/>
        <v>2</v>
      </c>
      <c r="U104" s="583">
        <f t="shared" si="44"/>
        <v>4</v>
      </c>
      <c r="V104" s="582">
        <f t="shared" si="44"/>
        <v>3</v>
      </c>
      <c r="W104" s="583">
        <f t="shared" si="44"/>
        <v>7</v>
      </c>
      <c r="X104" s="582">
        <f t="shared" si="44"/>
        <v>3</v>
      </c>
      <c r="Y104" s="583">
        <f t="shared" si="44"/>
        <v>13</v>
      </c>
      <c r="Z104" s="582">
        <f t="shared" si="44"/>
        <v>8</v>
      </c>
      <c r="AA104" s="583">
        <f t="shared" si="44"/>
        <v>3</v>
      </c>
      <c r="AB104" s="582">
        <f t="shared" si="44"/>
        <v>12</v>
      </c>
      <c r="AC104" s="583">
        <f t="shared" si="44"/>
        <v>9</v>
      </c>
      <c r="AD104" s="582">
        <f t="shared" si="44"/>
        <v>19</v>
      </c>
      <c r="AE104" s="583">
        <f t="shared" si="44"/>
        <v>17</v>
      </c>
      <c r="AF104" s="582">
        <f t="shared" si="44"/>
        <v>17</v>
      </c>
      <c r="AG104" s="583">
        <f t="shared" si="44"/>
        <v>19</v>
      </c>
      <c r="AH104" s="582">
        <f t="shared" si="44"/>
        <v>15</v>
      </c>
      <c r="AI104" s="583">
        <f t="shared" si="44"/>
        <v>16</v>
      </c>
      <c r="AJ104" s="582">
        <f t="shared" si="44"/>
        <v>13</v>
      </c>
      <c r="AK104" s="583">
        <f t="shared" si="44"/>
        <v>14</v>
      </c>
      <c r="AL104" s="1030">
        <f t="shared" si="44"/>
        <v>5</v>
      </c>
      <c r="AM104" s="584">
        <f t="shared" si="44"/>
        <v>8</v>
      </c>
      <c r="AN104" s="695">
        <f t="shared" si="44"/>
        <v>0</v>
      </c>
      <c r="AO104" s="188">
        <f t="shared" si="44"/>
        <v>254</v>
      </c>
      <c r="AP104" s="695">
        <f t="shared" si="44"/>
        <v>254</v>
      </c>
      <c r="AQ104" s="189">
        <f t="shared" si="44"/>
        <v>186</v>
      </c>
      <c r="AR104" s="190">
        <f t="shared" si="44"/>
        <v>0</v>
      </c>
      <c r="AS104" s="190">
        <f t="shared" si="44"/>
        <v>0</v>
      </c>
      <c r="AT104" s="190">
        <f t="shared" si="44"/>
        <v>0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7.100000000000001" customHeight="1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7.100000000000001" customHeight="1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5" customHeight="1" x14ac:dyDescent="0.25">
      <c r="A107" s="2062" t="s">
        <v>154</v>
      </c>
      <c r="B107" s="1873" t="s">
        <v>4</v>
      </c>
      <c r="C107" s="1904"/>
      <c r="D107" s="1874"/>
      <c r="E107" s="1873" t="s">
        <v>5</v>
      </c>
      <c r="F107" s="1904"/>
      <c r="G107" s="1904"/>
      <c r="H107" s="1904"/>
      <c r="I107" s="1904"/>
      <c r="J107" s="1904"/>
      <c r="K107" s="1904"/>
      <c r="L107" s="1904"/>
      <c r="M107" s="1904"/>
      <c r="N107" s="1904"/>
      <c r="O107" s="1904"/>
      <c r="P107" s="1909"/>
      <c r="Q107" s="2066" t="s">
        <v>155</v>
      </c>
      <c r="R107" s="2071" t="s">
        <v>156</v>
      </c>
      <c r="S107" s="2071" t="s">
        <v>157</v>
      </c>
      <c r="T107" s="2051" t="s">
        <v>7</v>
      </c>
      <c r="U107" s="2070" t="s">
        <v>8</v>
      </c>
      <c r="V107" s="2071" t="s">
        <v>9</v>
      </c>
      <c r="W107" s="2071" t="s">
        <v>10</v>
      </c>
    </row>
    <row r="108" spans="1:96" s="5" customFormat="1" ht="39" customHeight="1" x14ac:dyDescent="0.25">
      <c r="A108" s="1125"/>
      <c r="B108" s="532" t="s">
        <v>75</v>
      </c>
      <c r="C108" s="1031" t="s">
        <v>29</v>
      </c>
      <c r="D108" s="534" t="s">
        <v>30</v>
      </c>
      <c r="E108" s="532" t="s">
        <v>158</v>
      </c>
      <c r="F108" s="548" t="s">
        <v>159</v>
      </c>
      <c r="G108" s="548" t="s">
        <v>160</v>
      </c>
      <c r="H108" s="548" t="s">
        <v>161</v>
      </c>
      <c r="I108" s="548" t="s">
        <v>162</v>
      </c>
      <c r="J108" s="548" t="s">
        <v>163</v>
      </c>
      <c r="K108" s="548" t="s">
        <v>164</v>
      </c>
      <c r="L108" s="548" t="s">
        <v>165</v>
      </c>
      <c r="M108" s="548" t="s">
        <v>166</v>
      </c>
      <c r="N108" s="548" t="s">
        <v>167</v>
      </c>
      <c r="O108" s="548" t="s">
        <v>168</v>
      </c>
      <c r="P108" s="585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5" customHeight="1" x14ac:dyDescent="0.25">
      <c r="A109" s="97" t="s">
        <v>170</v>
      </c>
      <c r="B109" s="696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5" customHeight="1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5" customHeight="1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5" customHeight="1" x14ac:dyDescent="0.25">
      <c r="A112" s="1014" t="s">
        <v>4</v>
      </c>
      <c r="B112" s="586">
        <f t="shared" ref="B112:W112" si="53">SUM(B109:B111)</f>
        <v>0</v>
      </c>
      <c r="C112" s="1033">
        <f t="shared" si="53"/>
        <v>0</v>
      </c>
      <c r="D112" s="587">
        <f t="shared" si="53"/>
        <v>0</v>
      </c>
      <c r="E112" s="578">
        <f t="shared" si="53"/>
        <v>0</v>
      </c>
      <c r="F112" s="588">
        <f t="shared" si="53"/>
        <v>0</v>
      </c>
      <c r="G112" s="588">
        <f t="shared" si="53"/>
        <v>0</v>
      </c>
      <c r="H112" s="588">
        <f t="shared" si="53"/>
        <v>0</v>
      </c>
      <c r="I112" s="588">
        <f t="shared" si="53"/>
        <v>0</v>
      </c>
      <c r="J112" s="588">
        <f t="shared" si="53"/>
        <v>0</v>
      </c>
      <c r="K112" s="588">
        <f t="shared" si="53"/>
        <v>0</v>
      </c>
      <c r="L112" s="588">
        <f t="shared" si="53"/>
        <v>0</v>
      </c>
      <c r="M112" s="588">
        <f t="shared" si="53"/>
        <v>0</v>
      </c>
      <c r="N112" s="588">
        <f t="shared" si="53"/>
        <v>0</v>
      </c>
      <c r="O112" s="588">
        <f t="shared" si="53"/>
        <v>0</v>
      </c>
      <c r="P112" s="589">
        <f t="shared" si="53"/>
        <v>0</v>
      </c>
      <c r="Q112" s="698">
        <f t="shared" si="53"/>
        <v>0</v>
      </c>
      <c r="R112" s="1034">
        <f t="shared" si="53"/>
        <v>0</v>
      </c>
      <c r="S112" s="1034">
        <f t="shared" si="53"/>
        <v>0</v>
      </c>
      <c r="T112" s="1034">
        <f t="shared" si="53"/>
        <v>0</v>
      </c>
      <c r="U112" s="1034">
        <f t="shared" si="53"/>
        <v>0</v>
      </c>
      <c r="V112" s="1034">
        <f t="shared" si="53"/>
        <v>0</v>
      </c>
      <c r="W112" s="1034">
        <f t="shared" si="53"/>
        <v>0</v>
      </c>
    </row>
    <row r="113" spans="1:96" s="4" customFormat="1" ht="17.100000000000001" customHeight="1" x14ac:dyDescent="0.25">
      <c r="A113" s="1986" t="s">
        <v>173</v>
      </c>
      <c r="B113" s="1986"/>
      <c r="C113" s="1986"/>
      <c r="D113" s="1986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2062" t="s">
        <v>154</v>
      </c>
      <c r="B114" s="1873" t="s">
        <v>4</v>
      </c>
      <c r="C114" s="1904"/>
      <c r="D114" s="1874"/>
      <c r="E114" s="1873" t="s">
        <v>5</v>
      </c>
      <c r="F114" s="1904"/>
      <c r="G114" s="1904"/>
      <c r="H114" s="1904"/>
      <c r="I114" s="1904"/>
      <c r="J114" s="1904"/>
      <c r="K114" s="1904"/>
      <c r="L114" s="1909"/>
      <c r="M114" s="2066" t="s">
        <v>174</v>
      </c>
      <c r="N114" s="2064" t="s">
        <v>155</v>
      </c>
      <c r="O114" s="2064" t="s">
        <v>137</v>
      </c>
      <c r="P114" s="2064" t="s">
        <v>175</v>
      </c>
      <c r="Q114" s="2051" t="s">
        <v>7</v>
      </c>
      <c r="R114" s="2069" t="s">
        <v>8</v>
      </c>
      <c r="S114" s="2064" t="s">
        <v>9</v>
      </c>
      <c r="T114" s="2064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35.25" customHeight="1" x14ac:dyDescent="0.25">
      <c r="A115" s="1125"/>
      <c r="B115" s="532" t="s">
        <v>75</v>
      </c>
      <c r="C115" s="205" t="s">
        <v>29</v>
      </c>
      <c r="D115" s="534" t="s">
        <v>30</v>
      </c>
      <c r="E115" s="532" t="s">
        <v>176</v>
      </c>
      <c r="F115" s="548" t="s">
        <v>177</v>
      </c>
      <c r="G115" s="548" t="s">
        <v>178</v>
      </c>
      <c r="H115" s="548" t="s">
        <v>179</v>
      </c>
      <c r="I115" s="548" t="s">
        <v>180</v>
      </c>
      <c r="J115" s="548" t="s">
        <v>181</v>
      </c>
      <c r="K115" s="548" t="s">
        <v>182</v>
      </c>
      <c r="L115" s="585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ht="15" customHeight="1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ht="15" customHeight="1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ht="15" customHeight="1" x14ac:dyDescent="0.25">
      <c r="A118" s="542" t="s">
        <v>4</v>
      </c>
      <c r="B118" s="586">
        <f t="shared" ref="B118:T118" si="55">SUM(B116:B117)</f>
        <v>0</v>
      </c>
      <c r="C118" s="1033">
        <f t="shared" si="55"/>
        <v>0</v>
      </c>
      <c r="D118" s="587">
        <f t="shared" si="55"/>
        <v>0</v>
      </c>
      <c r="E118" s="578">
        <f t="shared" si="55"/>
        <v>0</v>
      </c>
      <c r="F118" s="588">
        <f t="shared" si="55"/>
        <v>0</v>
      </c>
      <c r="G118" s="588">
        <f t="shared" si="55"/>
        <v>0</v>
      </c>
      <c r="H118" s="588">
        <f t="shared" si="55"/>
        <v>0</v>
      </c>
      <c r="I118" s="588">
        <f t="shared" si="55"/>
        <v>0</v>
      </c>
      <c r="J118" s="588">
        <f t="shared" si="55"/>
        <v>0</v>
      </c>
      <c r="K118" s="588">
        <f t="shared" si="55"/>
        <v>0</v>
      </c>
      <c r="L118" s="589">
        <f t="shared" si="55"/>
        <v>0</v>
      </c>
      <c r="M118" s="698">
        <f t="shared" si="55"/>
        <v>0</v>
      </c>
      <c r="N118" s="1034">
        <f t="shared" si="55"/>
        <v>0</v>
      </c>
      <c r="O118" s="1034">
        <f t="shared" si="55"/>
        <v>0</v>
      </c>
      <c r="P118" s="1034">
        <f t="shared" si="55"/>
        <v>0</v>
      </c>
      <c r="Q118" s="1034">
        <f t="shared" si="55"/>
        <v>0</v>
      </c>
      <c r="R118" s="1034">
        <f t="shared" si="55"/>
        <v>0</v>
      </c>
      <c r="S118" s="1034">
        <f t="shared" si="55"/>
        <v>0</v>
      </c>
      <c r="T118" s="1034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7.100000000000001" customHeight="1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7.100000000000001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5" customHeight="1" x14ac:dyDescent="0.25">
      <c r="A121" s="1422" t="s">
        <v>187</v>
      </c>
      <c r="B121" s="1422" t="s">
        <v>188</v>
      </c>
      <c r="C121" s="1868" t="s">
        <v>5</v>
      </c>
      <c r="D121" s="1869"/>
      <c r="E121" s="1869"/>
      <c r="F121" s="1869"/>
      <c r="G121" s="1869"/>
      <c r="H121" s="1869"/>
      <c r="I121" s="1869"/>
      <c r="J121" s="1869"/>
      <c r="K121" s="1869"/>
      <c r="L121" s="1869"/>
      <c r="M121" s="1869"/>
      <c r="N121" s="1869"/>
      <c r="O121" s="1869"/>
      <c r="P121" s="1869"/>
      <c r="Q121" s="1869"/>
      <c r="R121" s="1869"/>
      <c r="S121" s="1912"/>
      <c r="T121" s="1509" t="s">
        <v>48</v>
      </c>
      <c r="U121" s="1510"/>
      <c r="V121" s="2069" t="s">
        <v>7</v>
      </c>
      <c r="W121" s="2069" t="s">
        <v>8</v>
      </c>
      <c r="X121" s="2062" t="s">
        <v>9</v>
      </c>
      <c r="Y121" s="2062" t="s">
        <v>10</v>
      </c>
      <c r="Z121" s="2064" t="s">
        <v>189</v>
      </c>
      <c r="AA121" s="2068" t="s">
        <v>190</v>
      </c>
    </row>
    <row r="122" spans="1:96" s="5" customFormat="1" ht="36.75" customHeight="1" x14ac:dyDescent="0.25">
      <c r="A122" s="1422"/>
      <c r="B122" s="1422"/>
      <c r="C122" s="532" t="s">
        <v>12</v>
      </c>
      <c r="D122" s="548" t="s">
        <v>13</v>
      </c>
      <c r="E122" s="1035" t="s">
        <v>14</v>
      </c>
      <c r="F122" s="548" t="s">
        <v>15</v>
      </c>
      <c r="G122" s="549" t="s">
        <v>16</v>
      </c>
      <c r="H122" s="549" t="s">
        <v>17</v>
      </c>
      <c r="I122" s="549" t="s">
        <v>18</v>
      </c>
      <c r="J122" s="549" t="s">
        <v>19</v>
      </c>
      <c r="K122" s="549" t="s">
        <v>20</v>
      </c>
      <c r="L122" s="549" t="s">
        <v>21</v>
      </c>
      <c r="M122" s="549" t="s">
        <v>22</v>
      </c>
      <c r="N122" s="549" t="s">
        <v>23</v>
      </c>
      <c r="O122" s="549" t="s">
        <v>24</v>
      </c>
      <c r="P122" s="549" t="s">
        <v>25</v>
      </c>
      <c r="Q122" s="549" t="s">
        <v>26</v>
      </c>
      <c r="R122" s="549" t="s">
        <v>27</v>
      </c>
      <c r="S122" s="590" t="s">
        <v>28</v>
      </c>
      <c r="T122" s="682" t="s">
        <v>29</v>
      </c>
      <c r="U122" s="1036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5" customHeight="1" x14ac:dyDescent="0.25">
      <c r="A123" s="591" t="s">
        <v>191</v>
      </c>
      <c r="B123" s="700">
        <f>SUM(C123:S123)</f>
        <v>27</v>
      </c>
      <c r="C123" s="212"/>
      <c r="D123" s="213">
        <v>8</v>
      </c>
      <c r="E123" s="213">
        <v>11</v>
      </c>
      <c r="F123" s="213">
        <v>8</v>
      </c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4"/>
      <c r="T123" s="215">
        <v>14</v>
      </c>
      <c r="U123" s="216">
        <v>13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5" customHeight="1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5" customHeight="1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8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5" customHeight="1" x14ac:dyDescent="0.25">
      <c r="A127" s="2048" t="s">
        <v>195</v>
      </c>
      <c r="B127" s="2048" t="s">
        <v>3</v>
      </c>
      <c r="C127" s="2065" t="s">
        <v>4</v>
      </c>
      <c r="D127" s="1151"/>
      <c r="E127" s="2064"/>
      <c r="F127" s="1868" t="s">
        <v>135</v>
      </c>
      <c r="G127" s="1869"/>
      <c r="H127" s="1869"/>
      <c r="I127" s="1869"/>
      <c r="J127" s="1869"/>
      <c r="K127" s="1869"/>
      <c r="L127" s="1869"/>
      <c r="M127" s="1869"/>
      <c r="N127" s="1869"/>
      <c r="O127" s="1869"/>
      <c r="P127" s="1869"/>
      <c r="Q127" s="1869"/>
      <c r="R127" s="1869"/>
      <c r="S127" s="1869"/>
      <c r="T127" s="1869"/>
      <c r="U127" s="1869"/>
      <c r="V127" s="1869"/>
      <c r="W127" s="1869"/>
      <c r="X127" s="1869"/>
      <c r="Y127" s="1869"/>
      <c r="Z127" s="1869"/>
      <c r="AA127" s="1869"/>
      <c r="AB127" s="1869"/>
      <c r="AC127" s="1869"/>
      <c r="AD127" s="1869"/>
      <c r="AE127" s="1869"/>
      <c r="AF127" s="1869"/>
      <c r="AG127" s="1869"/>
      <c r="AH127" s="1869"/>
      <c r="AI127" s="1869"/>
      <c r="AJ127" s="1869"/>
      <c r="AK127" s="1869"/>
      <c r="AL127" s="1869"/>
      <c r="AM127" s="1912"/>
      <c r="AN127" s="1507" t="s">
        <v>7</v>
      </c>
      <c r="AO127" s="1877" t="s">
        <v>8</v>
      </c>
      <c r="AP127" s="1913" t="s">
        <v>9</v>
      </c>
      <c r="AQ127" s="1913" t="s">
        <v>10</v>
      </c>
      <c r="AR127" s="1913" t="s">
        <v>189</v>
      </c>
      <c r="AS127" s="2068" t="s">
        <v>190</v>
      </c>
    </row>
    <row r="128" spans="1:96" s="5" customFormat="1" ht="15" customHeight="1" x14ac:dyDescent="0.25">
      <c r="A128" s="1082"/>
      <c r="B128" s="1082"/>
      <c r="C128" s="1139"/>
      <c r="D128" s="1140"/>
      <c r="E128" s="1135"/>
      <c r="F128" s="1873" t="s">
        <v>12</v>
      </c>
      <c r="G128" s="1874"/>
      <c r="H128" s="1873" t="s">
        <v>13</v>
      </c>
      <c r="I128" s="1874"/>
      <c r="J128" s="1873" t="s">
        <v>141</v>
      </c>
      <c r="K128" s="1874"/>
      <c r="L128" s="1873" t="s">
        <v>15</v>
      </c>
      <c r="M128" s="1904"/>
      <c r="N128" s="1873" t="s">
        <v>16</v>
      </c>
      <c r="O128" s="1874"/>
      <c r="P128" s="1868" t="s">
        <v>17</v>
      </c>
      <c r="Q128" s="1870"/>
      <c r="R128" s="1868" t="s">
        <v>18</v>
      </c>
      <c r="S128" s="1870"/>
      <c r="T128" s="1868" t="s">
        <v>19</v>
      </c>
      <c r="U128" s="1870"/>
      <c r="V128" s="1868" t="s">
        <v>20</v>
      </c>
      <c r="W128" s="1870"/>
      <c r="X128" s="1868" t="s">
        <v>21</v>
      </c>
      <c r="Y128" s="1870"/>
      <c r="Z128" s="1868" t="s">
        <v>22</v>
      </c>
      <c r="AA128" s="1870"/>
      <c r="AB128" s="1868" t="s">
        <v>23</v>
      </c>
      <c r="AC128" s="1870"/>
      <c r="AD128" s="1868" t="s">
        <v>24</v>
      </c>
      <c r="AE128" s="1870"/>
      <c r="AF128" s="1868" t="s">
        <v>25</v>
      </c>
      <c r="AG128" s="1870"/>
      <c r="AH128" s="1868" t="s">
        <v>26</v>
      </c>
      <c r="AI128" s="1870"/>
      <c r="AJ128" s="1868" t="s">
        <v>27</v>
      </c>
      <c r="AK128" s="1870"/>
      <c r="AL128" s="1868" t="s">
        <v>28</v>
      </c>
      <c r="AM128" s="1912"/>
      <c r="AN128" s="1507"/>
      <c r="AO128" s="1877"/>
      <c r="AP128" s="1164"/>
      <c r="AQ128" s="1164"/>
      <c r="AR128" s="1164"/>
      <c r="AS128" s="1167"/>
    </row>
    <row r="129" spans="1:95" s="5" customFormat="1" ht="28.5" customHeight="1" x14ac:dyDescent="0.25">
      <c r="A129" s="1083"/>
      <c r="B129" s="1083"/>
      <c r="C129" s="571" t="s">
        <v>142</v>
      </c>
      <c r="D129" s="1035" t="s">
        <v>29</v>
      </c>
      <c r="E129" s="1015" t="s">
        <v>30</v>
      </c>
      <c r="F129" s="532" t="s">
        <v>29</v>
      </c>
      <c r="G129" s="1015" t="s">
        <v>30</v>
      </c>
      <c r="H129" s="532" t="s">
        <v>29</v>
      </c>
      <c r="I129" s="1015" t="s">
        <v>30</v>
      </c>
      <c r="J129" s="532" t="s">
        <v>29</v>
      </c>
      <c r="K129" s="1015" t="s">
        <v>30</v>
      </c>
      <c r="L129" s="1035" t="s">
        <v>29</v>
      </c>
      <c r="M129" s="592" t="s">
        <v>30</v>
      </c>
      <c r="N129" s="532" t="s">
        <v>29</v>
      </c>
      <c r="O129" s="534" t="s">
        <v>30</v>
      </c>
      <c r="P129" s="532" t="s">
        <v>29</v>
      </c>
      <c r="Q129" s="534" t="s">
        <v>30</v>
      </c>
      <c r="R129" s="1035" t="s">
        <v>29</v>
      </c>
      <c r="S129" s="534" t="s">
        <v>30</v>
      </c>
      <c r="T129" s="1035" t="s">
        <v>29</v>
      </c>
      <c r="U129" s="534" t="s">
        <v>30</v>
      </c>
      <c r="V129" s="532" t="s">
        <v>29</v>
      </c>
      <c r="W129" s="534" t="s">
        <v>30</v>
      </c>
      <c r="X129" s="1035" t="s">
        <v>29</v>
      </c>
      <c r="Y129" s="534" t="s">
        <v>30</v>
      </c>
      <c r="Z129" s="1035" t="s">
        <v>29</v>
      </c>
      <c r="AA129" s="534" t="s">
        <v>30</v>
      </c>
      <c r="AB129" s="1035" t="s">
        <v>29</v>
      </c>
      <c r="AC129" s="534" t="s">
        <v>30</v>
      </c>
      <c r="AD129" s="1035" t="s">
        <v>29</v>
      </c>
      <c r="AE129" s="534" t="s">
        <v>30</v>
      </c>
      <c r="AF129" s="1035" t="s">
        <v>29</v>
      </c>
      <c r="AG129" s="534" t="s">
        <v>30</v>
      </c>
      <c r="AH129" s="1035" t="s">
        <v>29</v>
      </c>
      <c r="AI129" s="534" t="s">
        <v>30</v>
      </c>
      <c r="AJ129" s="1035" t="s">
        <v>29</v>
      </c>
      <c r="AK129" s="534" t="s">
        <v>30</v>
      </c>
      <c r="AL129" s="1035" t="s">
        <v>29</v>
      </c>
      <c r="AM129" s="585" t="s">
        <v>30</v>
      </c>
      <c r="AN129" s="1507"/>
      <c r="AO129" s="1877"/>
      <c r="AP129" s="1165"/>
      <c r="AQ129" s="1165"/>
      <c r="AR129" s="1165"/>
      <c r="AS129" s="1168"/>
    </row>
    <row r="130" spans="1:95" s="5" customFormat="1" ht="15" customHeight="1" x14ac:dyDescent="0.25">
      <c r="A130" s="2054" t="s">
        <v>196</v>
      </c>
      <c r="B130" s="701" t="s">
        <v>31</v>
      </c>
      <c r="C130" s="702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593">
        <f t="shared" ref="E130:E139" si="65">SUM(G130+I130+K130+M130+O130+Q130+S130+U130+W130+Y130+AA130+AC130+AE130+AG130+AI130+AK130+AM130)</f>
        <v>0</v>
      </c>
      <c r="F130" s="703"/>
      <c r="G130" s="594"/>
      <c r="H130" s="703"/>
      <c r="I130" s="594"/>
      <c r="J130" s="703"/>
      <c r="K130" s="594"/>
      <c r="L130" s="704"/>
      <c r="M130" s="595"/>
      <c r="N130" s="703"/>
      <c r="O130" s="241"/>
      <c r="P130" s="703"/>
      <c r="Q130" s="241"/>
      <c r="R130" s="704"/>
      <c r="S130" s="241"/>
      <c r="T130" s="704"/>
      <c r="U130" s="241"/>
      <c r="V130" s="703"/>
      <c r="W130" s="594"/>
      <c r="X130" s="704"/>
      <c r="Y130" s="594"/>
      <c r="Z130" s="704"/>
      <c r="AA130" s="241"/>
      <c r="AB130" s="704"/>
      <c r="AC130" s="241"/>
      <c r="AD130" s="704"/>
      <c r="AE130" s="241"/>
      <c r="AF130" s="704"/>
      <c r="AG130" s="241"/>
      <c r="AH130" s="704"/>
      <c r="AI130" s="241"/>
      <c r="AJ130" s="704"/>
      <c r="AK130" s="241"/>
      <c r="AL130" s="704"/>
      <c r="AM130" s="595"/>
      <c r="AN130" s="596"/>
      <c r="AO130" s="594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5" customHeight="1" x14ac:dyDescent="0.25">
      <c r="A131" s="1106"/>
      <c r="B131" s="111" t="s">
        <v>197</v>
      </c>
      <c r="C131" s="243">
        <f t="shared" si="63"/>
        <v>0</v>
      </c>
      <c r="D131" s="244">
        <f t="shared" si="64"/>
        <v>0</v>
      </c>
      <c r="E131" s="245">
        <f t="shared" si="65"/>
        <v>0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/>
      <c r="P131" s="212"/>
      <c r="Q131" s="248"/>
      <c r="R131" s="246"/>
      <c r="S131" s="248"/>
      <c r="T131" s="246"/>
      <c r="U131" s="248"/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/>
      <c r="AO131" s="219"/>
      <c r="AP131" s="213"/>
      <c r="AQ131" s="213"/>
      <c r="AR131" s="213"/>
      <c r="AS131" s="248"/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5" customHeight="1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5" customHeight="1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5" customHeight="1" x14ac:dyDescent="0.25">
      <c r="A134" s="1106"/>
      <c r="B134" s="111" t="s">
        <v>199</v>
      </c>
      <c r="C134" s="243">
        <f t="shared" si="63"/>
        <v>1</v>
      </c>
      <c r="D134" s="244">
        <f t="shared" si="64"/>
        <v>0</v>
      </c>
      <c r="E134" s="245">
        <f t="shared" si="65"/>
        <v>1</v>
      </c>
      <c r="F134" s="212"/>
      <c r="G134" s="219"/>
      <c r="H134" s="212"/>
      <c r="I134" s="219"/>
      <c r="J134" s="212"/>
      <c r="K134" s="219"/>
      <c r="L134" s="246"/>
      <c r="M134" s="247"/>
      <c r="N134" s="212"/>
      <c r="O134" s="248"/>
      <c r="P134" s="212"/>
      <c r="Q134" s="248"/>
      <c r="R134" s="246"/>
      <c r="S134" s="248">
        <v>1</v>
      </c>
      <c r="T134" s="246"/>
      <c r="U134" s="248"/>
      <c r="V134" s="212"/>
      <c r="W134" s="219"/>
      <c r="X134" s="246"/>
      <c r="Y134" s="219"/>
      <c r="Z134" s="246"/>
      <c r="AA134" s="248"/>
      <c r="AB134" s="246"/>
      <c r="AC134" s="248"/>
      <c r="AD134" s="246"/>
      <c r="AE134" s="248"/>
      <c r="AF134" s="246"/>
      <c r="AG134" s="248"/>
      <c r="AH134" s="246"/>
      <c r="AI134" s="248"/>
      <c r="AJ134" s="246"/>
      <c r="AK134" s="248"/>
      <c r="AL134" s="246"/>
      <c r="AM134" s="247"/>
      <c r="AN134" s="222">
        <v>0</v>
      </c>
      <c r="AO134" s="219">
        <v>0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5" customHeight="1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5" customHeight="1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5" customHeight="1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5" customHeight="1" x14ac:dyDescent="0.25">
      <c r="A140" s="1107"/>
      <c r="B140" s="260" t="s">
        <v>4</v>
      </c>
      <c r="C140" s="261">
        <f t="shared" si="63"/>
        <v>1</v>
      </c>
      <c r="D140" s="262">
        <f t="shared" ref="D140:AS140" si="79">SUM(D130:D139)</f>
        <v>0</v>
      </c>
      <c r="E140" s="263">
        <f t="shared" si="79"/>
        <v>1</v>
      </c>
      <c r="F140" s="179">
        <f t="shared" si="79"/>
        <v>0</v>
      </c>
      <c r="G140" s="264">
        <f t="shared" si="79"/>
        <v>0</v>
      </c>
      <c r="H140" s="179">
        <f t="shared" si="79"/>
        <v>0</v>
      </c>
      <c r="I140" s="264">
        <f t="shared" si="79"/>
        <v>0</v>
      </c>
      <c r="J140" s="179">
        <f t="shared" si="79"/>
        <v>0</v>
      </c>
      <c r="K140" s="264">
        <f t="shared" si="79"/>
        <v>0</v>
      </c>
      <c r="L140" s="180">
        <f t="shared" si="79"/>
        <v>0</v>
      </c>
      <c r="M140" s="265">
        <f t="shared" si="79"/>
        <v>0</v>
      </c>
      <c r="N140" s="179">
        <f t="shared" si="79"/>
        <v>0</v>
      </c>
      <c r="O140" s="266">
        <f t="shared" si="79"/>
        <v>0</v>
      </c>
      <c r="P140" s="179">
        <f t="shared" si="79"/>
        <v>0</v>
      </c>
      <c r="Q140" s="266">
        <f t="shared" si="79"/>
        <v>0</v>
      </c>
      <c r="R140" s="267">
        <f t="shared" si="79"/>
        <v>0</v>
      </c>
      <c r="S140" s="266">
        <f t="shared" si="79"/>
        <v>1</v>
      </c>
      <c r="T140" s="179">
        <f t="shared" si="79"/>
        <v>0</v>
      </c>
      <c r="U140" s="264">
        <f t="shared" si="79"/>
        <v>0</v>
      </c>
      <c r="V140" s="268">
        <f t="shared" si="79"/>
        <v>0</v>
      </c>
      <c r="W140" s="266">
        <f t="shared" si="79"/>
        <v>0</v>
      </c>
      <c r="X140" s="180">
        <f t="shared" si="79"/>
        <v>0</v>
      </c>
      <c r="Y140" s="264">
        <f t="shared" si="79"/>
        <v>0</v>
      </c>
      <c r="Z140" s="268">
        <f t="shared" si="79"/>
        <v>0</v>
      </c>
      <c r="AA140" s="264">
        <f t="shared" si="79"/>
        <v>0</v>
      </c>
      <c r="AB140" s="268">
        <f t="shared" si="79"/>
        <v>0</v>
      </c>
      <c r="AC140" s="264">
        <f t="shared" si="79"/>
        <v>0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0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0</v>
      </c>
      <c r="AL140" s="268">
        <f t="shared" si="79"/>
        <v>0</v>
      </c>
      <c r="AM140" s="267">
        <f t="shared" si="79"/>
        <v>0</v>
      </c>
      <c r="AN140" s="269">
        <f t="shared" si="79"/>
        <v>0</v>
      </c>
      <c r="AO140" s="264">
        <f t="shared" ref="AO140" si="80">SUM(AO130:AO139)</f>
        <v>0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5" customHeight="1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5" customHeight="1" x14ac:dyDescent="0.25">
      <c r="A142" s="1106"/>
      <c r="B142" s="111" t="s">
        <v>197</v>
      </c>
      <c r="C142" s="243">
        <f t="shared" si="63"/>
        <v>0</v>
      </c>
      <c r="D142" s="244">
        <f t="shared" si="81"/>
        <v>0</v>
      </c>
      <c r="E142" s="245">
        <f t="shared" si="82"/>
        <v>0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/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/>
      <c r="AO142" s="219"/>
      <c r="AP142" s="213"/>
      <c r="AQ142" s="213"/>
      <c r="AR142" s="213"/>
      <c r="AS142" s="248"/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5" customHeight="1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5" customHeight="1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5" customHeight="1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5" customHeight="1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5" customHeight="1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5" customHeight="1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5" customHeight="1" x14ac:dyDescent="0.25">
      <c r="A151" s="1107"/>
      <c r="B151" s="260" t="s">
        <v>4</v>
      </c>
      <c r="C151" s="261">
        <f t="shared" si="63"/>
        <v>0</v>
      </c>
      <c r="D151" s="262">
        <f t="shared" ref="D151:AS151" si="96">SUM(D141:D150)</f>
        <v>0</v>
      </c>
      <c r="E151" s="263">
        <f t="shared" si="96"/>
        <v>0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0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7.100000000000001" customHeight="1" x14ac:dyDescent="0.25">
      <c r="A152" s="281" t="s">
        <v>205</v>
      </c>
    </row>
    <row r="153" spans="1:95" ht="15" customHeight="1" x14ac:dyDescent="0.25">
      <c r="A153" s="2048" t="s">
        <v>206</v>
      </c>
      <c r="B153" s="2048" t="s">
        <v>3</v>
      </c>
      <c r="C153" s="2065" t="s">
        <v>4</v>
      </c>
      <c r="D153" s="1151"/>
      <c r="E153" s="2064"/>
      <c r="F153" s="1873" t="s">
        <v>135</v>
      </c>
      <c r="G153" s="1904"/>
      <c r="H153" s="1904"/>
      <c r="I153" s="1904"/>
      <c r="J153" s="1904"/>
      <c r="K153" s="1904"/>
      <c r="L153" s="1904"/>
      <c r="M153" s="1904"/>
      <c r="N153" s="1904"/>
      <c r="O153" s="1904"/>
      <c r="P153" s="1904"/>
      <c r="Q153" s="1904"/>
      <c r="R153" s="1904"/>
      <c r="S153" s="1904"/>
      <c r="T153" s="1904"/>
      <c r="U153" s="1904"/>
      <c r="V153" s="1904"/>
      <c r="W153" s="1904"/>
      <c r="X153" s="1904"/>
      <c r="Y153" s="1904"/>
      <c r="Z153" s="1904"/>
      <c r="AA153" s="1904"/>
      <c r="AB153" s="1904"/>
      <c r="AC153" s="1904"/>
      <c r="AD153" s="1904"/>
      <c r="AE153" s="1904"/>
      <c r="AF153" s="1904"/>
      <c r="AG153" s="1909"/>
      <c r="AH153" s="2067" t="s">
        <v>9</v>
      </c>
      <c r="AI153" s="2064" t="s">
        <v>10</v>
      </c>
    </row>
    <row r="154" spans="1:95" ht="15" customHeight="1" x14ac:dyDescent="0.25">
      <c r="A154" s="1082"/>
      <c r="B154" s="1082"/>
      <c r="C154" s="1139"/>
      <c r="D154" s="1140"/>
      <c r="E154" s="1135"/>
      <c r="F154" s="1873" t="s">
        <v>15</v>
      </c>
      <c r="G154" s="1874"/>
      <c r="H154" s="1873" t="s">
        <v>16</v>
      </c>
      <c r="I154" s="1874"/>
      <c r="J154" s="1868" t="s">
        <v>17</v>
      </c>
      <c r="K154" s="1870"/>
      <c r="L154" s="1868" t="s">
        <v>18</v>
      </c>
      <c r="M154" s="1870"/>
      <c r="N154" s="1868" t="s">
        <v>19</v>
      </c>
      <c r="O154" s="1870"/>
      <c r="P154" s="1868" t="s">
        <v>20</v>
      </c>
      <c r="Q154" s="1870"/>
      <c r="R154" s="1868" t="s">
        <v>21</v>
      </c>
      <c r="S154" s="1870"/>
      <c r="T154" s="1868" t="s">
        <v>22</v>
      </c>
      <c r="U154" s="1870"/>
      <c r="V154" s="1868" t="s">
        <v>23</v>
      </c>
      <c r="W154" s="1870"/>
      <c r="X154" s="1868" t="s">
        <v>24</v>
      </c>
      <c r="Y154" s="1870"/>
      <c r="Z154" s="1868" t="s">
        <v>25</v>
      </c>
      <c r="AA154" s="1870"/>
      <c r="AB154" s="1868" t="s">
        <v>26</v>
      </c>
      <c r="AC154" s="1870"/>
      <c r="AD154" s="1868" t="s">
        <v>27</v>
      </c>
      <c r="AE154" s="1870"/>
      <c r="AF154" s="1868" t="s">
        <v>28</v>
      </c>
      <c r="AG154" s="1912"/>
      <c r="AH154" s="1157"/>
      <c r="AI154" s="1134"/>
    </row>
    <row r="155" spans="1:95" ht="15" customHeight="1" x14ac:dyDescent="0.25">
      <c r="A155" s="1083"/>
      <c r="B155" s="1083"/>
      <c r="C155" s="571" t="s">
        <v>142</v>
      </c>
      <c r="D155" s="1035" t="s">
        <v>29</v>
      </c>
      <c r="E155" s="1015" t="s">
        <v>30</v>
      </c>
      <c r="F155" s="532" t="s">
        <v>29</v>
      </c>
      <c r="G155" s="1015" t="s">
        <v>30</v>
      </c>
      <c r="H155" s="532" t="s">
        <v>29</v>
      </c>
      <c r="I155" s="1015" t="s">
        <v>30</v>
      </c>
      <c r="J155" s="532" t="s">
        <v>29</v>
      </c>
      <c r="K155" s="1015" t="s">
        <v>30</v>
      </c>
      <c r="L155" s="532" t="s">
        <v>29</v>
      </c>
      <c r="M155" s="1015" t="s">
        <v>30</v>
      </c>
      <c r="N155" s="532" t="s">
        <v>29</v>
      </c>
      <c r="O155" s="1015" t="s">
        <v>30</v>
      </c>
      <c r="P155" s="532" t="s">
        <v>29</v>
      </c>
      <c r="Q155" s="1015" t="s">
        <v>30</v>
      </c>
      <c r="R155" s="532" t="s">
        <v>29</v>
      </c>
      <c r="S155" s="1015" t="s">
        <v>30</v>
      </c>
      <c r="T155" s="532" t="s">
        <v>29</v>
      </c>
      <c r="U155" s="1015" t="s">
        <v>30</v>
      </c>
      <c r="V155" s="532" t="s">
        <v>29</v>
      </c>
      <c r="W155" s="1015" t="s">
        <v>30</v>
      </c>
      <c r="X155" s="532" t="s">
        <v>29</v>
      </c>
      <c r="Y155" s="1015" t="s">
        <v>30</v>
      </c>
      <c r="Z155" s="532" t="s">
        <v>29</v>
      </c>
      <c r="AA155" s="1015" t="s">
        <v>30</v>
      </c>
      <c r="AB155" s="532" t="s">
        <v>29</v>
      </c>
      <c r="AC155" s="1015" t="s">
        <v>30</v>
      </c>
      <c r="AD155" s="532" t="s">
        <v>29</v>
      </c>
      <c r="AE155" s="1015" t="s">
        <v>30</v>
      </c>
      <c r="AF155" s="532" t="s">
        <v>29</v>
      </c>
      <c r="AG155" s="1032" t="s">
        <v>30</v>
      </c>
      <c r="AH155" s="1158"/>
      <c r="AI155" s="1135"/>
    </row>
    <row r="156" spans="1:95" ht="15" customHeight="1" x14ac:dyDescent="0.25">
      <c r="A156" s="2054" t="s">
        <v>207</v>
      </c>
      <c r="B156" s="691" t="s">
        <v>31</v>
      </c>
      <c r="C156" s="1038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593">
        <f t="shared" si="99"/>
        <v>0</v>
      </c>
      <c r="F156" s="674"/>
      <c r="G156" s="18"/>
      <c r="H156" s="674"/>
      <c r="I156" s="18"/>
      <c r="J156" s="674"/>
      <c r="K156" s="18"/>
      <c r="L156" s="674"/>
      <c r="M156" s="18"/>
      <c r="N156" s="674"/>
      <c r="O156" s="18"/>
      <c r="P156" s="674"/>
      <c r="Q156" s="18"/>
      <c r="R156" s="674"/>
      <c r="S156" s="18"/>
      <c r="T156" s="674"/>
      <c r="U156" s="18"/>
      <c r="V156" s="674"/>
      <c r="W156" s="18"/>
      <c r="X156" s="674"/>
      <c r="Y156" s="18"/>
      <c r="Z156" s="674"/>
      <c r="AA156" s="18"/>
      <c r="AB156" s="674"/>
      <c r="AC156" s="18"/>
      <c r="AD156" s="674"/>
      <c r="AE156" s="18"/>
      <c r="AF156" s="674"/>
      <c r="AG156" s="98"/>
      <c r="AH156" s="597"/>
      <c r="AI156" s="553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ht="15" customHeight="1" x14ac:dyDescent="0.25">
      <c r="A157" s="1106"/>
      <c r="B157" s="287" t="s">
        <v>32</v>
      </c>
      <c r="C157" s="1071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ht="15" customHeight="1" x14ac:dyDescent="0.25">
      <c r="A158" s="1106"/>
      <c r="B158" s="289" t="s">
        <v>34</v>
      </c>
      <c r="C158" s="1071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ht="15" customHeight="1" x14ac:dyDescent="0.25">
      <c r="A159" s="1107"/>
      <c r="B159" s="151" t="s">
        <v>208</v>
      </c>
      <c r="C159" s="1072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ht="15" customHeight="1" x14ac:dyDescent="0.25">
      <c r="A160" s="2054" t="s">
        <v>209</v>
      </c>
      <c r="B160" s="691" t="s">
        <v>31</v>
      </c>
      <c r="C160" s="1038">
        <f t="shared" si="98"/>
        <v>0</v>
      </c>
      <c r="D160" s="238">
        <f t="shared" si="99"/>
        <v>0</v>
      </c>
      <c r="E160" s="593">
        <f t="shared" si="99"/>
        <v>0</v>
      </c>
      <c r="F160" s="674"/>
      <c r="G160" s="18"/>
      <c r="H160" s="674"/>
      <c r="I160" s="18"/>
      <c r="J160" s="674"/>
      <c r="K160" s="18"/>
      <c r="L160" s="674"/>
      <c r="M160" s="18"/>
      <c r="N160" s="674"/>
      <c r="O160" s="18"/>
      <c r="P160" s="674"/>
      <c r="Q160" s="18"/>
      <c r="R160" s="674"/>
      <c r="S160" s="18"/>
      <c r="T160" s="674"/>
      <c r="U160" s="18"/>
      <c r="V160" s="674"/>
      <c r="W160" s="18"/>
      <c r="X160" s="674"/>
      <c r="Y160" s="18"/>
      <c r="Z160" s="674"/>
      <c r="AA160" s="18"/>
      <c r="AB160" s="674"/>
      <c r="AC160" s="18"/>
      <c r="AD160" s="674"/>
      <c r="AE160" s="18"/>
      <c r="AF160" s="674"/>
      <c r="AG160" s="98"/>
      <c r="AH160" s="597"/>
      <c r="AI160" s="553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ht="15" customHeight="1" x14ac:dyDescent="0.25">
      <c r="A161" s="1106"/>
      <c r="B161" s="287" t="s">
        <v>32</v>
      </c>
      <c r="C161" s="1071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ht="15" customHeight="1" x14ac:dyDescent="0.25">
      <c r="A162" s="1106"/>
      <c r="B162" s="289" t="s">
        <v>34</v>
      </c>
      <c r="C162" s="1071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ht="15" customHeight="1" x14ac:dyDescent="0.25">
      <c r="A163" s="1107"/>
      <c r="B163" s="151" t="s">
        <v>208</v>
      </c>
      <c r="C163" s="1072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8" customHeight="1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5" customHeight="1" x14ac:dyDescent="0.25">
      <c r="A165" s="2048" t="s">
        <v>38</v>
      </c>
      <c r="B165" s="2065" t="s">
        <v>4</v>
      </c>
      <c r="C165" s="1151"/>
      <c r="D165" s="2064"/>
      <c r="E165" s="1873" t="s">
        <v>135</v>
      </c>
      <c r="F165" s="1904"/>
      <c r="G165" s="1904"/>
      <c r="H165" s="1904"/>
      <c r="I165" s="1904"/>
      <c r="J165" s="1904"/>
      <c r="K165" s="1904"/>
      <c r="L165" s="1904"/>
      <c r="M165" s="1904"/>
      <c r="N165" s="1904"/>
      <c r="O165" s="1904"/>
      <c r="P165" s="1904"/>
      <c r="Q165" s="1904"/>
      <c r="R165" s="1904"/>
      <c r="S165" s="1904"/>
      <c r="T165" s="1904"/>
      <c r="U165" s="1904"/>
      <c r="V165" s="1904"/>
      <c r="W165" s="1904"/>
      <c r="X165" s="1904"/>
      <c r="Y165" s="1904"/>
      <c r="Z165" s="1904"/>
      <c r="AA165" s="1904"/>
      <c r="AB165" s="1904"/>
      <c r="AC165" s="1904"/>
      <c r="AD165" s="1904"/>
      <c r="AE165" s="1904"/>
      <c r="AF165" s="1909"/>
      <c r="AG165" s="2066" t="s">
        <v>211</v>
      </c>
      <c r="AH165" s="2063" t="s">
        <v>9</v>
      </c>
      <c r="AI165" s="2064" t="s">
        <v>10</v>
      </c>
    </row>
    <row r="166" spans="1:90" s="5" customFormat="1" ht="15" customHeight="1" x14ac:dyDescent="0.25">
      <c r="A166" s="1082"/>
      <c r="B166" s="1139"/>
      <c r="C166" s="1140"/>
      <c r="D166" s="1135"/>
      <c r="E166" s="1873" t="s">
        <v>15</v>
      </c>
      <c r="F166" s="1874"/>
      <c r="G166" s="1873" t="s">
        <v>16</v>
      </c>
      <c r="H166" s="1874"/>
      <c r="I166" s="1868" t="s">
        <v>17</v>
      </c>
      <c r="J166" s="1870"/>
      <c r="K166" s="1868" t="s">
        <v>18</v>
      </c>
      <c r="L166" s="1870"/>
      <c r="M166" s="1868" t="s">
        <v>19</v>
      </c>
      <c r="N166" s="1870"/>
      <c r="O166" s="1868" t="s">
        <v>20</v>
      </c>
      <c r="P166" s="1870"/>
      <c r="Q166" s="1868" t="s">
        <v>21</v>
      </c>
      <c r="R166" s="1870"/>
      <c r="S166" s="1868" t="s">
        <v>22</v>
      </c>
      <c r="T166" s="1870"/>
      <c r="U166" s="1868" t="s">
        <v>23</v>
      </c>
      <c r="V166" s="1870"/>
      <c r="W166" s="1868" t="s">
        <v>24</v>
      </c>
      <c r="X166" s="1870"/>
      <c r="Y166" s="1868" t="s">
        <v>25</v>
      </c>
      <c r="Z166" s="1870"/>
      <c r="AA166" s="1868" t="s">
        <v>26</v>
      </c>
      <c r="AB166" s="1870"/>
      <c r="AC166" s="1868" t="s">
        <v>27</v>
      </c>
      <c r="AD166" s="1870"/>
      <c r="AE166" s="1868" t="s">
        <v>28</v>
      </c>
      <c r="AF166" s="1869"/>
      <c r="AG166" s="1144"/>
      <c r="AH166" s="1131"/>
      <c r="AI166" s="1134"/>
    </row>
    <row r="167" spans="1:90" s="5" customFormat="1" ht="15" customHeight="1" x14ac:dyDescent="0.25">
      <c r="A167" s="1083"/>
      <c r="B167" s="571" t="s">
        <v>142</v>
      </c>
      <c r="C167" s="548" t="s">
        <v>29</v>
      </c>
      <c r="D167" s="1015" t="s">
        <v>30</v>
      </c>
      <c r="E167" s="532" t="s">
        <v>29</v>
      </c>
      <c r="F167" s="1015" t="s">
        <v>30</v>
      </c>
      <c r="G167" s="532" t="s">
        <v>29</v>
      </c>
      <c r="H167" s="1015" t="s">
        <v>30</v>
      </c>
      <c r="I167" s="532" t="s">
        <v>29</v>
      </c>
      <c r="J167" s="1015" t="s">
        <v>30</v>
      </c>
      <c r="K167" s="532" t="s">
        <v>29</v>
      </c>
      <c r="L167" s="1015" t="s">
        <v>30</v>
      </c>
      <c r="M167" s="532" t="s">
        <v>29</v>
      </c>
      <c r="N167" s="1015" t="s">
        <v>30</v>
      </c>
      <c r="O167" s="532" t="s">
        <v>29</v>
      </c>
      <c r="P167" s="1015" t="s">
        <v>30</v>
      </c>
      <c r="Q167" s="532" t="s">
        <v>29</v>
      </c>
      <c r="R167" s="1015" t="s">
        <v>30</v>
      </c>
      <c r="S167" s="532" t="s">
        <v>29</v>
      </c>
      <c r="T167" s="1015" t="s">
        <v>30</v>
      </c>
      <c r="U167" s="532" t="s">
        <v>29</v>
      </c>
      <c r="V167" s="1015" t="s">
        <v>30</v>
      </c>
      <c r="W167" s="532" t="s">
        <v>29</v>
      </c>
      <c r="X167" s="1015" t="s">
        <v>30</v>
      </c>
      <c r="Y167" s="532" t="s">
        <v>29</v>
      </c>
      <c r="Z167" s="1015" t="s">
        <v>30</v>
      </c>
      <c r="AA167" s="532" t="s">
        <v>29</v>
      </c>
      <c r="AB167" s="1015" t="s">
        <v>30</v>
      </c>
      <c r="AC167" s="532" t="s">
        <v>29</v>
      </c>
      <c r="AD167" s="1015" t="s">
        <v>30</v>
      </c>
      <c r="AE167" s="532" t="s">
        <v>29</v>
      </c>
      <c r="AF167" s="1031" t="s">
        <v>30</v>
      </c>
      <c r="AG167" s="1145"/>
      <c r="AH167" s="1132"/>
      <c r="AI167" s="1135"/>
    </row>
    <row r="168" spans="1:90" s="5" customFormat="1" ht="15" customHeight="1" x14ac:dyDescent="0.25">
      <c r="A168" s="293" t="s">
        <v>191</v>
      </c>
      <c r="B168" s="702">
        <f>SUM(C168:D168)</f>
        <v>0</v>
      </c>
      <c r="C168" s="238">
        <f t="shared" ref="C168:D170" si="105">+E168+G168+I168+K168+M168+O168+Q168+S168+U168+W168+Y168+AA168+AC168+AE168</f>
        <v>0</v>
      </c>
      <c r="D168" s="593">
        <f t="shared" si="105"/>
        <v>0</v>
      </c>
      <c r="E168" s="674"/>
      <c r="F168" s="18"/>
      <c r="G168" s="674"/>
      <c r="H168" s="18"/>
      <c r="I168" s="674"/>
      <c r="J168" s="18"/>
      <c r="K168" s="674"/>
      <c r="L168" s="18"/>
      <c r="M168" s="674"/>
      <c r="N168" s="18"/>
      <c r="O168" s="674"/>
      <c r="P168" s="18"/>
      <c r="Q168" s="674"/>
      <c r="R168" s="18"/>
      <c r="S168" s="674"/>
      <c r="T168" s="18"/>
      <c r="U168" s="674"/>
      <c r="V168" s="18"/>
      <c r="W168" s="674"/>
      <c r="X168" s="18"/>
      <c r="Y168" s="674"/>
      <c r="Z168" s="18"/>
      <c r="AA168" s="674"/>
      <c r="AB168" s="18"/>
      <c r="AC168" s="674"/>
      <c r="AD168" s="18"/>
      <c r="AE168" s="674"/>
      <c r="AF168" s="600"/>
      <c r="AG168" s="601"/>
      <c r="AH168" s="674"/>
      <c r="AI168" s="553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5" customHeight="1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5" customHeight="1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5" customHeight="1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7.100000000000001" customHeight="1" x14ac:dyDescent="0.25">
      <c r="A172" s="281" t="s">
        <v>214</v>
      </c>
    </row>
    <row r="173" spans="1:90" s="5" customFormat="1" ht="15" customHeight="1" x14ac:dyDescent="0.25">
      <c r="A173" s="2051" t="s">
        <v>215</v>
      </c>
      <c r="B173" s="2051" t="s">
        <v>188</v>
      </c>
      <c r="C173" s="1895" t="s">
        <v>216</v>
      </c>
      <c r="D173" s="1896"/>
      <c r="E173" s="2051" t="s">
        <v>217</v>
      </c>
      <c r="F173" s="1895" t="s">
        <v>5</v>
      </c>
      <c r="G173" s="1896"/>
      <c r="H173" s="1896"/>
      <c r="I173" s="1896"/>
      <c r="J173" s="1896"/>
      <c r="K173" s="1896"/>
      <c r="L173" s="1896"/>
      <c r="M173" s="1896"/>
      <c r="N173" s="1896"/>
      <c r="O173" s="1896"/>
      <c r="P173" s="1896"/>
      <c r="Q173" s="1896"/>
      <c r="R173" s="1896"/>
      <c r="S173" s="1896"/>
      <c r="T173" s="1897"/>
    </row>
    <row r="174" spans="1:90" s="5" customFormat="1" ht="21" x14ac:dyDescent="0.25">
      <c r="A174" s="1096"/>
      <c r="B174" s="1096"/>
      <c r="C174" s="524" t="s">
        <v>191</v>
      </c>
      <c r="D174" s="1037" t="s">
        <v>218</v>
      </c>
      <c r="E174" s="1096"/>
      <c r="F174" s="524" t="s">
        <v>219</v>
      </c>
      <c r="G174" s="602" t="s">
        <v>220</v>
      </c>
      <c r="H174" s="602" t="s">
        <v>221</v>
      </c>
      <c r="I174" s="602" t="s">
        <v>222</v>
      </c>
      <c r="J174" s="602" t="s">
        <v>223</v>
      </c>
      <c r="K174" s="602" t="s">
        <v>224</v>
      </c>
      <c r="L174" s="602" t="s">
        <v>225</v>
      </c>
      <c r="M174" s="602" t="s">
        <v>226</v>
      </c>
      <c r="N174" s="602" t="s">
        <v>227</v>
      </c>
      <c r="O174" s="602" t="s">
        <v>228</v>
      </c>
      <c r="P174" s="602" t="s">
        <v>229</v>
      </c>
      <c r="Q174" s="602" t="s">
        <v>230</v>
      </c>
      <c r="R174" s="602" t="s">
        <v>231</v>
      </c>
      <c r="S174" s="602" t="s">
        <v>232</v>
      </c>
      <c r="T174" s="1037" t="s">
        <v>233</v>
      </c>
    </row>
    <row r="175" spans="1:90" s="5" customFormat="1" ht="15" customHeight="1" x14ac:dyDescent="0.25">
      <c r="A175" s="293" t="s">
        <v>32</v>
      </c>
      <c r="B175" s="691">
        <f>SUM(C175:D175)</f>
        <v>0</v>
      </c>
      <c r="C175" s="99"/>
      <c r="D175" s="143"/>
      <c r="E175" s="691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5" customHeight="1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5" customHeight="1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5" customHeight="1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7.100000000000001" customHeight="1" x14ac:dyDescent="0.25">
      <c r="A179" s="281" t="s">
        <v>235</v>
      </c>
    </row>
    <row r="180" spans="1:20" s="5" customFormat="1" ht="15" customHeight="1" x14ac:dyDescent="0.25">
      <c r="A180" s="2048" t="s">
        <v>236</v>
      </c>
      <c r="B180" s="1876" t="s">
        <v>237</v>
      </c>
      <c r="C180" s="1878"/>
      <c r="D180" s="1877"/>
      <c r="E180" s="1876" t="s">
        <v>238</v>
      </c>
      <c r="F180" s="1878"/>
      <c r="G180" s="1877"/>
    </row>
    <row r="181" spans="1:20" s="5" customFormat="1" ht="15" customHeight="1" x14ac:dyDescent="0.25">
      <c r="A181" s="1083"/>
      <c r="B181" s="603" t="s">
        <v>142</v>
      </c>
      <c r="C181" s="524" t="s">
        <v>29</v>
      </c>
      <c r="D181" s="1037" t="s">
        <v>30</v>
      </c>
      <c r="E181" s="603" t="s">
        <v>142</v>
      </c>
      <c r="F181" s="524" t="s">
        <v>29</v>
      </c>
      <c r="G181" s="1037" t="s">
        <v>30</v>
      </c>
    </row>
    <row r="182" spans="1:20" s="5" customFormat="1" ht="15" customHeight="1" x14ac:dyDescent="0.25">
      <c r="A182" s="293" t="s">
        <v>239</v>
      </c>
      <c r="B182" s="714">
        <f>SUM(C182:D182)</f>
        <v>0</v>
      </c>
      <c r="C182" s="715"/>
      <c r="D182" s="604"/>
      <c r="E182" s="714">
        <f>SUM(F182:G182)</f>
        <v>0</v>
      </c>
      <c r="F182" s="715"/>
      <c r="G182" s="604"/>
    </row>
    <row r="183" spans="1:20" s="5" customFormat="1" ht="15" customHeight="1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7.100000000000001" customHeight="1" x14ac:dyDescent="0.25">
      <c r="A184" s="325" t="s">
        <v>241</v>
      </c>
    </row>
    <row r="185" spans="1:20" x14ac:dyDescent="0.25">
      <c r="A185" s="2055" t="s">
        <v>242</v>
      </c>
      <c r="B185" s="2056" t="s">
        <v>188</v>
      </c>
      <c r="C185" s="2057" t="s">
        <v>243</v>
      </c>
      <c r="D185" s="1558"/>
      <c r="E185" s="2058"/>
      <c r="F185" s="2051" t="s">
        <v>217</v>
      </c>
      <c r="G185" s="2059" t="s">
        <v>5</v>
      </c>
      <c r="H185" s="1561"/>
      <c r="I185" s="1561"/>
      <c r="J185" s="1561"/>
      <c r="K185" s="1561"/>
      <c r="L185" s="2055"/>
    </row>
    <row r="186" spans="1:20" ht="21" x14ac:dyDescent="0.25">
      <c r="A186" s="1109"/>
      <c r="B186" s="1111"/>
      <c r="C186" s="519" t="s">
        <v>244</v>
      </c>
      <c r="D186" s="605" t="s">
        <v>192</v>
      </c>
      <c r="E186" s="1042" t="s">
        <v>245</v>
      </c>
      <c r="F186" s="1096"/>
      <c r="G186" s="1073" t="s">
        <v>246</v>
      </c>
      <c r="H186" s="1044" t="s">
        <v>247</v>
      </c>
      <c r="I186" s="1044" t="s">
        <v>248</v>
      </c>
      <c r="J186" s="1044" t="s">
        <v>249</v>
      </c>
      <c r="K186" s="1044" t="s">
        <v>250</v>
      </c>
      <c r="L186" s="518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691">
        <f>SUM(G187:L187)</f>
        <v>0</v>
      </c>
      <c r="G187" s="674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7.100000000000001" customHeight="1" x14ac:dyDescent="0.25">
      <c r="A190" s="1871" t="s">
        <v>255</v>
      </c>
      <c r="B190" s="1871"/>
      <c r="C190" s="1871"/>
    </row>
    <row r="191" spans="1:20" ht="15" customHeight="1" x14ac:dyDescent="0.25">
      <c r="A191" s="2060" t="s">
        <v>256</v>
      </c>
      <c r="B191" s="2061"/>
      <c r="C191" s="2062" t="s">
        <v>257</v>
      </c>
      <c r="D191" s="1901" t="s">
        <v>258</v>
      </c>
      <c r="E191" s="1902"/>
      <c r="F191" s="1902"/>
      <c r="G191" s="1902"/>
      <c r="H191" s="1902"/>
      <c r="I191" s="1902"/>
      <c r="J191" s="1903"/>
      <c r="K191" s="1904" t="s">
        <v>259</v>
      </c>
      <c r="L191" s="1904"/>
      <c r="M191" s="1904"/>
      <c r="N191" s="1874"/>
    </row>
    <row r="192" spans="1:20" ht="21" x14ac:dyDescent="0.25">
      <c r="A192" s="1122"/>
      <c r="B192" s="1123"/>
      <c r="C192" s="1125"/>
      <c r="D192" s="519" t="s">
        <v>244</v>
      </c>
      <c r="E192" s="605" t="s">
        <v>260</v>
      </c>
      <c r="F192" s="605" t="s">
        <v>261</v>
      </c>
      <c r="G192" s="1042" t="s">
        <v>262</v>
      </c>
      <c r="H192" s="1045" t="s">
        <v>217</v>
      </c>
      <c r="I192" s="519" t="s">
        <v>263</v>
      </c>
      <c r="J192" s="1042" t="s">
        <v>264</v>
      </c>
      <c r="K192" s="519" t="s">
        <v>265</v>
      </c>
      <c r="L192" s="605" t="s">
        <v>266</v>
      </c>
      <c r="M192" s="605" t="s">
        <v>267</v>
      </c>
      <c r="N192" s="1046" t="s">
        <v>268</v>
      </c>
    </row>
    <row r="193" spans="1:91" ht="15" customHeight="1" x14ac:dyDescent="0.25">
      <c r="A193" s="2054" t="s">
        <v>269</v>
      </c>
      <c r="B193" s="721" t="s">
        <v>270</v>
      </c>
      <c r="C193" s="691">
        <f>SUM(E193+G193)</f>
        <v>0</v>
      </c>
      <c r="D193" s="722"/>
      <c r="E193" s="16"/>
      <c r="F193" s="311"/>
      <c r="G193" s="24"/>
      <c r="H193" s="691">
        <f>+K193+L193+M193</f>
        <v>0</v>
      </c>
      <c r="I193" s="722"/>
      <c r="J193" s="606"/>
      <c r="K193" s="24"/>
      <c r="L193" s="16"/>
      <c r="M193" s="16"/>
      <c r="N193" s="340"/>
    </row>
    <row r="194" spans="1:91" ht="15" customHeight="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ht="15" customHeight="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ht="15" customHeight="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7.100000000000001" customHeight="1" x14ac:dyDescent="0.25">
      <c r="A197" s="325" t="s">
        <v>274</v>
      </c>
    </row>
    <row r="198" spans="1:91" s="5" customFormat="1" ht="15.75" customHeight="1" x14ac:dyDescent="0.25">
      <c r="A198" s="1260" t="s">
        <v>242</v>
      </c>
      <c r="B198" s="1260" t="s">
        <v>275</v>
      </c>
      <c r="C198" s="2052" t="s">
        <v>276</v>
      </c>
      <c r="D198" s="1883" t="s">
        <v>259</v>
      </c>
      <c r="E198" s="1884"/>
      <c r="F198" s="1883" t="s">
        <v>277</v>
      </c>
      <c r="G198" s="1885"/>
      <c r="H198" s="1885"/>
      <c r="I198" s="1885"/>
      <c r="J198" s="1885"/>
      <c r="K198" s="1885"/>
      <c r="L198" s="1885"/>
      <c r="M198" s="1885"/>
      <c r="N198" s="1885"/>
      <c r="O198" s="1885"/>
      <c r="P198" s="1885"/>
      <c r="Q198" s="1885"/>
      <c r="R198" s="1885"/>
      <c r="S198" s="1885"/>
      <c r="T198" s="2053" t="s">
        <v>263</v>
      </c>
      <c r="U198" s="2049" t="s">
        <v>278</v>
      </c>
    </row>
    <row r="199" spans="1:91" s="5" customFormat="1" ht="21" x14ac:dyDescent="0.25">
      <c r="A199" s="1260"/>
      <c r="B199" s="1260"/>
      <c r="C199" s="1099"/>
      <c r="D199" s="524" t="s">
        <v>265</v>
      </c>
      <c r="E199" s="1037" t="s">
        <v>279</v>
      </c>
      <c r="F199" s="526" t="s">
        <v>280</v>
      </c>
      <c r="G199" s="607" t="s">
        <v>281</v>
      </c>
      <c r="H199" s="607" t="s">
        <v>13</v>
      </c>
      <c r="I199" s="607" t="s">
        <v>141</v>
      </c>
      <c r="J199" s="607" t="s">
        <v>15</v>
      </c>
      <c r="K199" s="607" t="s">
        <v>282</v>
      </c>
      <c r="L199" s="607" t="s">
        <v>17</v>
      </c>
      <c r="M199" s="607" t="s">
        <v>18</v>
      </c>
      <c r="N199" s="607" t="s">
        <v>19</v>
      </c>
      <c r="O199" s="607" t="s">
        <v>20</v>
      </c>
      <c r="P199" s="607" t="s">
        <v>21</v>
      </c>
      <c r="Q199" s="607" t="s">
        <v>22</v>
      </c>
      <c r="R199" s="607" t="s">
        <v>23</v>
      </c>
      <c r="S199" s="528" t="s">
        <v>24</v>
      </c>
      <c r="T199" s="1104"/>
      <c r="U199" s="1087"/>
    </row>
    <row r="200" spans="1:91" s="5" customFormat="1" ht="15" customHeight="1" x14ac:dyDescent="0.25">
      <c r="A200" s="350" t="s">
        <v>283</v>
      </c>
      <c r="B200" s="15"/>
      <c r="C200" s="723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ht="15" customHeigh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ht="15" customHeigh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7.100000000000001" customHeight="1" x14ac:dyDescent="0.25">
      <c r="A203" s="1866" t="s">
        <v>286</v>
      </c>
      <c r="B203" s="1866"/>
      <c r="C203" s="1866"/>
      <c r="D203" s="1866"/>
      <c r="E203" s="1866"/>
      <c r="F203" s="1866"/>
      <c r="G203" s="1866"/>
      <c r="H203" s="1866"/>
      <c r="I203" s="1866"/>
      <c r="J203" s="1866"/>
      <c r="CK203" s="5"/>
      <c r="CL203" s="5"/>
      <c r="CM203" s="5"/>
    </row>
    <row r="204" spans="1:91" ht="15" customHeight="1" x14ac:dyDescent="0.25">
      <c r="A204" s="1253" t="s">
        <v>287</v>
      </c>
      <c r="B204" s="1253" t="s">
        <v>288</v>
      </c>
      <c r="C204" s="1876" t="s">
        <v>259</v>
      </c>
      <c r="D204" s="1877"/>
      <c r="E204" s="1878" t="s">
        <v>277</v>
      </c>
      <c r="F204" s="1878"/>
      <c r="G204" s="1878"/>
      <c r="H204" s="1878"/>
      <c r="I204" s="1878"/>
      <c r="J204" s="1879"/>
      <c r="K204" s="2050" t="s">
        <v>263</v>
      </c>
      <c r="L204" s="2051" t="s">
        <v>278</v>
      </c>
      <c r="CK204" s="5"/>
      <c r="CL204" s="5"/>
      <c r="CM204" s="5"/>
    </row>
    <row r="205" spans="1:91" ht="21" x14ac:dyDescent="0.25">
      <c r="A205" s="1253"/>
      <c r="B205" s="1253"/>
      <c r="C205" s="524" t="s">
        <v>265</v>
      </c>
      <c r="D205" s="1037" t="s">
        <v>279</v>
      </c>
      <c r="E205" s="1047" t="s">
        <v>280</v>
      </c>
      <c r="F205" s="602" t="s">
        <v>281</v>
      </c>
      <c r="G205" s="602" t="s">
        <v>13</v>
      </c>
      <c r="H205" s="602" t="s">
        <v>141</v>
      </c>
      <c r="I205" s="602" t="s">
        <v>15</v>
      </c>
      <c r="J205" s="1041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726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7.100000000000001" customHeight="1" x14ac:dyDescent="0.25">
      <c r="A208" s="1866" t="s">
        <v>292</v>
      </c>
      <c r="B208" s="1866"/>
      <c r="C208" s="1866"/>
      <c r="D208" s="1866"/>
      <c r="E208" s="1866"/>
      <c r="F208" s="1866"/>
      <c r="G208" s="1866"/>
    </row>
    <row r="209" spans="1:7" ht="15" customHeight="1" x14ac:dyDescent="0.25">
      <c r="A209" s="2047" t="s">
        <v>293</v>
      </c>
      <c r="B209" s="2047" t="s">
        <v>188</v>
      </c>
      <c r="C209" s="1868" t="s">
        <v>277</v>
      </c>
      <c r="D209" s="1869"/>
      <c r="E209" s="1869"/>
      <c r="F209" s="1869"/>
      <c r="G209" s="1870"/>
    </row>
    <row r="210" spans="1:7" ht="15" customHeight="1" x14ac:dyDescent="0.25">
      <c r="A210" s="1076"/>
      <c r="B210" s="1076"/>
      <c r="C210" s="532" t="s">
        <v>12</v>
      </c>
      <c r="D210" s="1035" t="s">
        <v>13</v>
      </c>
      <c r="E210" s="548" t="s">
        <v>141</v>
      </c>
      <c r="F210" s="548" t="s">
        <v>15</v>
      </c>
      <c r="G210" s="534" t="s">
        <v>16</v>
      </c>
    </row>
    <row r="211" spans="1:7" ht="15" customHeight="1" x14ac:dyDescent="0.25">
      <c r="A211" s="1048" t="s">
        <v>294</v>
      </c>
      <c r="B211" s="536">
        <f>SUM(C211:G211)</f>
        <v>0</v>
      </c>
      <c r="C211" s="537"/>
      <c r="D211" s="608"/>
      <c r="E211" s="608"/>
      <c r="F211" s="1049"/>
      <c r="G211" s="540"/>
    </row>
    <row r="212" spans="1:7" s="4" customFormat="1" ht="18" customHeight="1" x14ac:dyDescent="0.25">
      <c r="A212" s="1871" t="s">
        <v>295</v>
      </c>
      <c r="B212" s="1871"/>
      <c r="C212" s="1871"/>
      <c r="D212" s="1871"/>
    </row>
    <row r="213" spans="1:7" x14ac:dyDescent="0.25">
      <c r="A213" s="2048" t="s">
        <v>296</v>
      </c>
      <c r="B213" s="1868" t="s">
        <v>297</v>
      </c>
      <c r="C213" s="1869"/>
      <c r="D213" s="1870"/>
    </row>
    <row r="214" spans="1:7" x14ac:dyDescent="0.25">
      <c r="A214" s="1082"/>
      <c r="B214" s="1014" t="s">
        <v>298</v>
      </c>
      <c r="C214" s="1873" t="s">
        <v>299</v>
      </c>
      <c r="D214" s="1874"/>
    </row>
    <row r="215" spans="1:7" x14ac:dyDescent="0.25">
      <c r="A215" s="1083"/>
      <c r="B215" s="542" t="s">
        <v>300</v>
      </c>
      <c r="C215" s="532" t="s">
        <v>301</v>
      </c>
      <c r="D215" s="1015" t="s">
        <v>302</v>
      </c>
    </row>
    <row r="216" spans="1:7" ht="15" customHeight="1" x14ac:dyDescent="0.25">
      <c r="A216" s="544" t="s">
        <v>303</v>
      </c>
      <c r="B216" s="545"/>
      <c r="C216" s="1027"/>
      <c r="D216" s="547"/>
    </row>
    <row r="236" spans="1:2" hidden="1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290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12F16147-0730-4C8D-9BFD-F67E0BFA6950}">
      <formula1>0</formula1>
      <formula2>9.99999999999999E+41</formula2>
    </dataValidation>
    <dataValidation type="whole" allowBlank="1" showInputMessage="1" showErrorMessage="1" sqref="D96" xr:uid="{0266CC0E-BBA7-4BA2-B035-A3FB4CADC7DC}">
      <formula1>0</formula1>
      <formula2>9.99999999999999E+33</formula2>
    </dataValidation>
    <dataValidation type="whole" allowBlank="1" showInputMessage="1" showErrorMessage="1" sqref="C19:E23" xr:uid="{6C378EFB-8C32-44BC-AFF8-7CC8469B1F25}">
      <formula1>0</formula1>
      <formula2>9.99999999999999E+37</formula2>
    </dataValidation>
    <dataValidation allowBlank="1" prompt="Valor no Permitido" sqref="CC28:CD29 CA27:CB29 CC27 CK27:CM27 CE27:CJ29" xr:uid="{02B78B17-7E32-4F44-A90C-A64193655AEF}"/>
    <dataValidation type="whole" operator="greaterThanOrEqual" allowBlank="1" showInputMessage="1" showErrorMessage="1" errorTitle="Error" error="Favor Ingrese sólo Números." sqref="C28:Y29 C35:Y89" xr:uid="{039B8B56-0CC2-4930-8D5D-9ABFF3EC6BA2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2DAAD64B-7D72-49F9-A54A-679D4B840520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S236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67.28515625" style="2" customWidth="1"/>
    <col min="2" max="2" width="25.42578125" style="2" customWidth="1"/>
    <col min="3" max="3" width="16" style="2" customWidth="1"/>
    <col min="4" max="4" width="14.5703125" style="2" customWidth="1"/>
    <col min="5" max="5" width="14.42578125" style="2" bestFit="1" customWidth="1"/>
    <col min="6" max="6" width="12.7109375" style="2" customWidth="1"/>
    <col min="7" max="7" width="12.140625" style="2" customWidth="1"/>
    <col min="8" max="9" width="11.42578125" style="2"/>
    <col min="10" max="10" width="12.85546875" style="2" customWidth="1"/>
    <col min="11" max="12" width="11.42578125" style="2"/>
    <col min="13" max="13" width="12.85546875" style="2" customWidth="1"/>
    <col min="14" max="14" width="12.7109375" style="2" customWidth="1"/>
    <col min="15" max="15" width="11.42578125" style="2"/>
    <col min="16" max="16" width="12.28515625" style="2" customWidth="1"/>
    <col min="17" max="17" width="14.7109375" style="2" customWidth="1"/>
    <col min="18" max="18" width="14" style="2" customWidth="1"/>
    <col min="19" max="19" width="14.5703125" style="2" customWidth="1"/>
    <col min="20" max="20" width="13.140625" style="2" customWidth="1"/>
    <col min="21" max="21" width="12.85546875" style="2" customWidth="1"/>
    <col min="22" max="26" width="12.5703125" style="2" customWidth="1"/>
    <col min="27" max="38" width="11.42578125" style="2"/>
    <col min="39" max="39" width="20.7109375" style="2" customWidth="1"/>
    <col min="40" max="40" width="17.140625" style="2" customWidth="1"/>
    <col min="41" max="42" width="11.42578125" style="2"/>
    <col min="43" max="43" width="12" style="2" customWidth="1"/>
    <col min="44" max="44" width="11.42578125" style="2"/>
    <col min="45" max="45" width="12.140625" style="2" customWidth="1"/>
    <col min="46" max="46" width="21.28515625" style="2" customWidth="1"/>
    <col min="47" max="75" width="11.42578125" style="2"/>
    <col min="76" max="78" width="0" style="2" hidden="1" customWidth="1"/>
    <col min="79" max="94" width="11.42578125" style="2" hidden="1" customWidth="1"/>
    <col min="95" max="96" width="11.5703125" style="2" hidden="1" customWidth="1"/>
    <col min="97" max="97" width="11.42578125" style="2" hidden="1" customWidth="1"/>
    <col min="98" max="16384" width="11.42578125" style="2"/>
  </cols>
  <sheetData>
    <row r="1" spans="1:94" x14ac:dyDescent="0.15">
      <c r="A1" s="1" t="s">
        <v>0</v>
      </c>
    </row>
    <row r="2" spans="1:94" x14ac:dyDescent="0.15">
      <c r="A2" s="1" t="str">
        <f>CONCATENATE("COMUNA: ",[13]NOMBRE!B2, " (",[13]NOMBRE!C2,[13]NOMBRE!D2,[13]NOMBRE!E2,[13]NOMBRE!F2,[13]NOMBRE!G2,")")</f>
        <v>COMUNA: LINARES (07401)</v>
      </c>
    </row>
    <row r="3" spans="1:94" x14ac:dyDescent="0.1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94" x14ac:dyDescent="0.15">
      <c r="A4" s="1" t="str">
        <f>CONCATENATE("MES: ",[13]NOMBRE!B6, " (",[13]NOMBRE!C6,[13]NOMBRE!D6,")")</f>
        <v>MES: DICIEMBRE (12)</v>
      </c>
    </row>
    <row r="5" spans="1:94" x14ac:dyDescent="0.25">
      <c r="A5" s="3" t="str">
        <f>CONCATENATE("AÑO: ",[13]NOMBRE!B7)</f>
        <v>AÑO: 2025</v>
      </c>
    </row>
    <row r="6" spans="1:94" ht="18" customHeight="1" x14ac:dyDescent="0.25">
      <c r="A6" s="1237" t="s">
        <v>1</v>
      </c>
      <c r="B6" s="1237"/>
      <c r="C6" s="1237"/>
      <c r="D6" s="1237"/>
      <c r="E6" s="1237"/>
      <c r="F6" s="1237"/>
      <c r="G6" s="1237"/>
      <c r="H6" s="1237"/>
      <c r="I6" s="1237"/>
      <c r="J6" s="1237"/>
      <c r="K6" s="1237"/>
      <c r="L6" s="1237"/>
      <c r="M6" s="1237"/>
      <c r="N6" s="1237"/>
      <c r="O6" s="1237"/>
      <c r="P6" s="1237"/>
      <c r="Q6" s="1237"/>
      <c r="R6" s="1237"/>
      <c r="S6" s="1237"/>
    </row>
    <row r="8" spans="1:94" s="4" customFormat="1" ht="18" customHeight="1" x14ac:dyDescent="0.25">
      <c r="A8" s="1238" t="s">
        <v>2</v>
      </c>
      <c r="B8" s="1185"/>
      <c r="C8" s="1185"/>
    </row>
    <row r="9" spans="1:94" s="5" customFormat="1" ht="15" customHeight="1" x14ac:dyDescent="0.25">
      <c r="A9" s="1447" t="s">
        <v>3</v>
      </c>
      <c r="B9" s="2083" t="s">
        <v>4</v>
      </c>
      <c r="C9" s="2092" t="s">
        <v>5</v>
      </c>
      <c r="D9" s="1778"/>
      <c r="E9" s="1778"/>
      <c r="F9" s="1778"/>
      <c r="G9" s="1778"/>
      <c r="H9" s="1778"/>
      <c r="I9" s="1778"/>
      <c r="J9" s="1778"/>
      <c r="K9" s="1778"/>
      <c r="L9" s="1778"/>
      <c r="M9" s="1778"/>
      <c r="N9" s="1778"/>
      <c r="O9" s="1778"/>
      <c r="P9" s="1778"/>
      <c r="Q9" s="1778"/>
      <c r="R9" s="1778"/>
      <c r="S9" s="1779"/>
      <c r="T9" s="2095" t="s">
        <v>6</v>
      </c>
      <c r="U9" s="2096"/>
      <c r="V9" s="1685" t="s">
        <v>7</v>
      </c>
      <c r="W9" s="1685" t="s">
        <v>8</v>
      </c>
      <c r="X9" s="1680" t="s">
        <v>9</v>
      </c>
      <c r="Y9" s="2062" t="s">
        <v>10</v>
      </c>
      <c r="Z9" s="2062" t="s">
        <v>11</v>
      </c>
    </row>
    <row r="10" spans="1:94" s="5" customFormat="1" ht="39" customHeight="1" x14ac:dyDescent="0.25">
      <c r="A10" s="1447"/>
      <c r="B10" s="1223"/>
      <c r="C10" s="532" t="s">
        <v>12</v>
      </c>
      <c r="D10" s="548" t="s">
        <v>13</v>
      </c>
      <c r="E10" s="1035" t="s">
        <v>14</v>
      </c>
      <c r="F10" s="548" t="s">
        <v>15</v>
      </c>
      <c r="G10" s="549" t="s">
        <v>16</v>
      </c>
      <c r="H10" s="549" t="s">
        <v>17</v>
      </c>
      <c r="I10" s="549" t="s">
        <v>18</v>
      </c>
      <c r="J10" s="549" t="s">
        <v>19</v>
      </c>
      <c r="K10" s="549" t="s">
        <v>20</v>
      </c>
      <c r="L10" s="549" t="s">
        <v>21</v>
      </c>
      <c r="M10" s="549" t="s">
        <v>22</v>
      </c>
      <c r="N10" s="549" t="s">
        <v>23</v>
      </c>
      <c r="O10" s="549" t="s">
        <v>24</v>
      </c>
      <c r="P10" s="549" t="s">
        <v>25</v>
      </c>
      <c r="Q10" s="549" t="s">
        <v>26</v>
      </c>
      <c r="R10" s="549" t="s">
        <v>27</v>
      </c>
      <c r="S10" s="550" t="s">
        <v>28</v>
      </c>
      <c r="T10" s="551" t="s">
        <v>29</v>
      </c>
      <c r="U10" s="1036" t="s">
        <v>30</v>
      </c>
      <c r="V10" s="1177"/>
      <c r="W10" s="1177"/>
      <c r="X10" s="1135"/>
      <c r="Y10" s="1125"/>
      <c r="Z10" s="1125"/>
    </row>
    <row r="11" spans="1:94" s="5" customFormat="1" ht="15" customHeight="1" x14ac:dyDescent="0.25">
      <c r="A11" s="13" t="s">
        <v>31</v>
      </c>
      <c r="B11" s="14">
        <f>SUM(C11:S11)</f>
        <v>0</v>
      </c>
      <c r="C11" s="15"/>
      <c r="D11" s="16"/>
      <c r="E11" s="65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660"/>
      <c r="U11" s="661"/>
      <c r="V11" s="20"/>
      <c r="W11" s="20"/>
      <c r="X11" s="553"/>
      <c r="Y11" s="553"/>
      <c r="Z11" s="553"/>
      <c r="AA11" s="5" t="str">
        <f>CA11&amp;CB11&amp;CC11&amp;CD11&amp;CE11&amp;CF11</f>
        <v/>
      </c>
      <c r="CA11" s="22" t="str">
        <f>IF((T11+U11)&lt;&gt;B11," * El desglose por Sexo No puede ser distinto al Total.","")</f>
        <v/>
      </c>
      <c r="CB11" s="2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2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22" t="str">
        <f>IF(AND(B11&gt;0,X11="")," * No olvide digitar Pueblos Originarios. Digite cero si no tiene.",IF(X11&gt;B11," * La variable Pueblos Originarios no puede ser mayor al Total.",""))</f>
        <v/>
      </c>
      <c r="CE11" s="22" t="str">
        <f>IF(AND(B11&gt;0,Y11="")," * No olvide digitar Migrantes. Digite cero si no tiene.",IF(Y11&gt;B11," * La variable Migrantes no puede ser mayor al Total.",""))</f>
        <v/>
      </c>
      <c r="CF11" s="22" t="str">
        <f>IF(AND(B11&gt;0,Z11="")," * No olvide digitar Espacios amigables/Adolescentes. Digite cero si no tiene.",IF(Z11&gt;B11," * La variable Espacios amigables/Adolescentes no puede ser mayor al Total.",""))</f>
        <v/>
      </c>
      <c r="CK11" s="23">
        <f>IF((T11+U11)&lt;&gt;B11,1,0)</f>
        <v>0</v>
      </c>
      <c r="CL11" s="23">
        <f>IF(AND(B11&gt;0,V11=""),1,IF(V11&gt;B11,1,0))</f>
        <v>0</v>
      </c>
      <c r="CM11" s="23">
        <f>IF(AND(B11&gt;0,W11=""),1,IF(W11&gt;B11,1,0))</f>
        <v>0</v>
      </c>
      <c r="CN11" s="23">
        <f>IF(AND(B11&gt;0,X11=""),1,IF(X11&gt;B11,1,0))</f>
        <v>0</v>
      </c>
      <c r="CO11" s="23">
        <f>IF(AND(B11&gt;0,Y11=""),1,IF(Y11&gt;B11,1,0))</f>
        <v>0</v>
      </c>
      <c r="CP11" s="23">
        <f>IF(AND(B11&gt;0,Z11=""),1,IF(Z11&gt;B11,1,0))</f>
        <v>0</v>
      </c>
    </row>
    <row r="12" spans="1:94" s="5" customFormat="1" ht="15" customHeight="1" x14ac:dyDescent="0.25">
      <c r="A12" s="13" t="s">
        <v>32</v>
      </c>
      <c r="B12" s="14">
        <f>SUM(C12:S12)</f>
        <v>0</v>
      </c>
      <c r="C12" s="15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5"/>
      <c r="T12" s="26"/>
      <c r="U12" s="27"/>
      <c r="V12" s="28"/>
      <c r="W12" s="28"/>
      <c r="X12" s="28"/>
      <c r="Y12" s="28"/>
      <c r="Z12" s="28"/>
      <c r="AA12" s="5" t="str">
        <f t="shared" ref="AA12:AA14" si="0">CA12&amp;CB12&amp;CC12&amp;CD12&amp;CE12&amp;CF12</f>
        <v/>
      </c>
      <c r="CA12" s="22" t="str">
        <f t="shared" ref="CA12:CA15" si="1">IF((T12+U12)&lt;&gt;B12," * El desglose por Sexo No puede ser distinto al Total.","")</f>
        <v/>
      </c>
      <c r="CB12" s="2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2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2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22" t="str">
        <f t="shared" ref="CE12:CE15" si="5">IF(AND(B12&gt;0,Y12="")," * No olvide digitar Migrantes. Digite cero si no tiene.",IF(Y12&gt;B12," * La variable Migrantes no puede ser mayor al Total.",""))</f>
        <v/>
      </c>
      <c r="CF12" s="2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23">
        <f>IF((T12+U12)&lt;&gt;B12,1,0)</f>
        <v>0</v>
      </c>
      <c r="CL12" s="23">
        <f>IF(AND(B12&gt;0,V12=""),1,IF(V12&gt;B12,1,0))</f>
        <v>0</v>
      </c>
      <c r="CM12" s="23">
        <f>IF(AND(B12&gt;0,W12=""),1,IF(W12&gt;B12,1,0))</f>
        <v>0</v>
      </c>
      <c r="CN12" s="23">
        <f>IF(AND(B12&gt;0,X12=""),1,IF(X12&gt;B12,1,0))</f>
        <v>0</v>
      </c>
      <c r="CO12" s="23">
        <f>IF(AND(B12&gt;0,Y12=""),1,IF(Y12&gt;B12,1,0))</f>
        <v>0</v>
      </c>
      <c r="CP12" s="23">
        <f>IF(AND(B12&gt;0,Z12=""),1,IF(Z12&gt;B12,1,0))</f>
        <v>0</v>
      </c>
    </row>
    <row r="13" spans="1:94" s="5" customFormat="1" ht="15" customHeight="1" x14ac:dyDescent="0.25">
      <c r="A13" s="13" t="s">
        <v>33</v>
      </c>
      <c r="B13" s="14">
        <f>SUM(E13:S13)</f>
        <v>0</v>
      </c>
      <c r="C13" s="29"/>
      <c r="D13" s="30"/>
      <c r="E13" s="2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5"/>
      <c r="T13" s="26"/>
      <c r="U13" s="27"/>
      <c r="V13" s="28"/>
      <c r="W13" s="28"/>
      <c r="X13" s="28"/>
      <c r="Y13" s="28"/>
      <c r="Z13" s="28"/>
      <c r="AA13" s="5" t="str">
        <f t="shared" si="0"/>
        <v/>
      </c>
      <c r="AD13" s="4"/>
      <c r="AE13" s="4"/>
      <c r="AF13" s="4"/>
      <c r="CA13" s="22" t="str">
        <f t="shared" si="1"/>
        <v/>
      </c>
      <c r="CB13" s="22" t="str">
        <f t="shared" si="2"/>
        <v/>
      </c>
      <c r="CC13" s="22" t="str">
        <f t="shared" si="3"/>
        <v/>
      </c>
      <c r="CD13" s="22" t="str">
        <f t="shared" si="4"/>
        <v/>
      </c>
      <c r="CE13" s="22" t="str">
        <f t="shared" si="5"/>
        <v/>
      </c>
      <c r="CF13" s="22" t="str">
        <f t="shared" si="6"/>
        <v/>
      </c>
      <c r="CK13" s="23">
        <f>IF((T13+U13)&lt;&gt;B13,1,0)</f>
        <v>0</v>
      </c>
      <c r="CL13" s="23">
        <f>IF(AND(B13&gt;0,V13=""),1,IF(V13&gt;B13,1,0))</f>
        <v>0</v>
      </c>
      <c r="CM13" s="23">
        <f>IF(AND(B13&gt;0,W13=""),1,IF(W13&gt;B13,1,0))</f>
        <v>0</v>
      </c>
      <c r="CN13" s="23">
        <f>IF(AND(B13&gt;0,X13=""),1,IF(X13&gt;B13,1,0))</f>
        <v>0</v>
      </c>
      <c r="CO13" s="23">
        <f>IF(AND(B13&gt;0,Y13=""),1,IF(Y13&gt;B13,1,0))</f>
        <v>0</v>
      </c>
      <c r="CP13" s="23">
        <f>IF(AND(B13&gt;0,Z13=""),1,IF(Z13&gt;B13,1,0))</f>
        <v>0</v>
      </c>
    </row>
    <row r="14" spans="1:94" s="5" customFormat="1" ht="15" customHeight="1" x14ac:dyDescent="0.25">
      <c r="A14" s="13" t="s">
        <v>34</v>
      </c>
      <c r="B14" s="14">
        <f>SUM(C14:S14)</f>
        <v>0</v>
      </c>
      <c r="C14" s="15"/>
      <c r="D14" s="16"/>
      <c r="E14" s="2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6"/>
      <c r="U14" s="27"/>
      <c r="V14" s="28"/>
      <c r="W14" s="28"/>
      <c r="X14" s="28"/>
      <c r="Y14" s="28"/>
      <c r="Z14" s="28"/>
      <c r="AA14" s="5" t="str">
        <f t="shared" si="0"/>
        <v/>
      </c>
      <c r="CA14" s="22" t="str">
        <f t="shared" si="1"/>
        <v/>
      </c>
      <c r="CB14" s="22" t="str">
        <f t="shared" si="2"/>
        <v/>
      </c>
      <c r="CC14" s="22" t="str">
        <f t="shared" si="3"/>
        <v/>
      </c>
      <c r="CD14" s="22" t="str">
        <f t="shared" si="4"/>
        <v/>
      </c>
      <c r="CE14" s="22" t="str">
        <f t="shared" si="5"/>
        <v/>
      </c>
      <c r="CF14" s="22" t="str">
        <f t="shared" si="6"/>
        <v/>
      </c>
      <c r="CK14" s="23">
        <f>IF((T14+U14)&lt;&gt;B14,1,0)</f>
        <v>0</v>
      </c>
      <c r="CL14" s="23">
        <f>IF(AND(B14&gt;0,V14=""),1,IF(V14&gt;B14,1,0))</f>
        <v>0</v>
      </c>
      <c r="CM14" s="23">
        <f>IF(AND(B14&gt;0,W14=""),1,IF(W14&gt;B14,1,0))</f>
        <v>0</v>
      </c>
      <c r="CN14" s="23">
        <f>IF(AND(B14&gt;0,X14=""),1,IF(X14&gt;B14,1,0))</f>
        <v>0</v>
      </c>
      <c r="CO14" s="23">
        <f>IF(AND(B14&gt;0,Y14=""),1,IF(Y14&gt;B14,1,0))</f>
        <v>0</v>
      </c>
      <c r="CP14" s="23">
        <f>IF(AND(B14&gt;0,Z14=""),1,IF(Z14&gt;B14,1,0))</f>
        <v>0</v>
      </c>
    </row>
    <row r="15" spans="1:94" s="5" customFormat="1" ht="15" customHeight="1" x14ac:dyDescent="0.25">
      <c r="A15" s="13" t="s">
        <v>35</v>
      </c>
      <c r="B15" s="14">
        <f>SUM(C15:S15)</f>
        <v>0</v>
      </c>
      <c r="C15" s="15"/>
      <c r="D15" s="16"/>
      <c r="E15" s="2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5"/>
      <c r="T15" s="26"/>
      <c r="U15" s="27"/>
      <c r="V15" s="28"/>
      <c r="W15" s="28"/>
      <c r="X15" s="28"/>
      <c r="Y15" s="28"/>
      <c r="Z15" s="28"/>
      <c r="AA15" s="5" t="str">
        <f>CA15&amp;CB15&amp;CC15&amp;CD15&amp;CE15&amp;CF15</f>
        <v/>
      </c>
      <c r="AD15" s="4"/>
      <c r="AE15" s="4"/>
      <c r="AF15" s="4"/>
      <c r="CA15" s="22" t="str">
        <f t="shared" si="1"/>
        <v/>
      </c>
      <c r="CB15" s="22" t="str">
        <f t="shared" si="2"/>
        <v/>
      </c>
      <c r="CC15" s="22" t="str">
        <f t="shared" si="3"/>
        <v/>
      </c>
      <c r="CD15" s="22" t="str">
        <f t="shared" si="4"/>
        <v/>
      </c>
      <c r="CE15" s="22" t="str">
        <f t="shared" si="5"/>
        <v/>
      </c>
      <c r="CF15" s="22" t="str">
        <f t="shared" si="6"/>
        <v/>
      </c>
      <c r="CK15" s="23">
        <f>IF((T15+U15)&lt;&gt;B15,1,0)</f>
        <v>0</v>
      </c>
      <c r="CL15" s="23">
        <f>IF(AND(B15&gt;0,V15=""),1,IF(V15&gt;B15,1,0))</f>
        <v>0</v>
      </c>
      <c r="CM15" s="23">
        <f>IF(AND(B15&gt;0,W15=""),1,IF(W15&gt;B15,1,0))</f>
        <v>0</v>
      </c>
      <c r="CN15" s="23">
        <f>IF(AND(B15&gt;0,X15=""),1,IF(X15&gt;B15,1,0))</f>
        <v>0</v>
      </c>
      <c r="CO15" s="23">
        <f>IF(AND(B15&gt;0,Y15=""),1,IF(Y15&gt;B15,1,0))</f>
        <v>0</v>
      </c>
      <c r="CP15" s="23">
        <f>IF(AND(B15&gt;0,Z15=""),1,IF(Z15&gt;B15,1,0))</f>
        <v>0</v>
      </c>
    </row>
    <row r="16" spans="1:94" s="5" customFormat="1" ht="15" customHeight="1" x14ac:dyDescent="0.25">
      <c r="A16" s="1051" t="s">
        <v>36</v>
      </c>
      <c r="B16" s="555">
        <f>SUM(C16:S16)</f>
        <v>0</v>
      </c>
      <c r="C16" s="556">
        <f t="shared" ref="C16:Z16" si="7">SUM(C11:C15)</f>
        <v>0</v>
      </c>
      <c r="D16" s="1052">
        <f t="shared" si="7"/>
        <v>0</v>
      </c>
      <c r="E16" s="1052">
        <f t="shared" si="7"/>
        <v>0</v>
      </c>
      <c r="F16" s="558">
        <f t="shared" si="7"/>
        <v>0</v>
      </c>
      <c r="G16" s="558">
        <f t="shared" si="7"/>
        <v>0</v>
      </c>
      <c r="H16" s="558">
        <f t="shared" si="7"/>
        <v>0</v>
      </c>
      <c r="I16" s="558">
        <f t="shared" si="7"/>
        <v>0</v>
      </c>
      <c r="J16" s="558">
        <f t="shared" si="7"/>
        <v>0</v>
      </c>
      <c r="K16" s="558">
        <f t="shared" si="7"/>
        <v>0</v>
      </c>
      <c r="L16" s="558">
        <f t="shared" si="7"/>
        <v>0</v>
      </c>
      <c r="M16" s="558">
        <f t="shared" si="7"/>
        <v>0</v>
      </c>
      <c r="N16" s="558">
        <f t="shared" si="7"/>
        <v>0</v>
      </c>
      <c r="O16" s="558">
        <f t="shared" si="7"/>
        <v>0</v>
      </c>
      <c r="P16" s="558">
        <f t="shared" si="7"/>
        <v>0</v>
      </c>
      <c r="Q16" s="558">
        <f t="shared" si="7"/>
        <v>0</v>
      </c>
      <c r="R16" s="558">
        <f t="shared" si="7"/>
        <v>0</v>
      </c>
      <c r="S16" s="559">
        <f t="shared" si="7"/>
        <v>0</v>
      </c>
      <c r="T16" s="555">
        <f t="shared" si="7"/>
        <v>0</v>
      </c>
      <c r="U16" s="1053">
        <f t="shared" si="7"/>
        <v>0</v>
      </c>
      <c r="V16" s="1054">
        <f t="shared" si="7"/>
        <v>0</v>
      </c>
      <c r="W16" s="1054">
        <f t="shared" si="7"/>
        <v>0</v>
      </c>
      <c r="X16" s="1054">
        <f t="shared" si="7"/>
        <v>0</v>
      </c>
      <c r="Y16" s="1054">
        <f t="shared" si="7"/>
        <v>0</v>
      </c>
      <c r="Z16" s="1054">
        <f t="shared" si="7"/>
        <v>0</v>
      </c>
    </row>
    <row r="17" spans="1:91" s="4" customFormat="1" ht="17.100000000000001" customHeight="1" x14ac:dyDescent="0.25">
      <c r="A17" s="2091" t="s">
        <v>37</v>
      </c>
      <c r="B17" s="1918"/>
      <c r="C17" s="1918"/>
      <c r="D17" s="1918"/>
      <c r="E17" s="39"/>
      <c r="F17" s="40"/>
      <c r="G17" s="40"/>
      <c r="H17" s="40"/>
      <c r="I17" s="40"/>
      <c r="J17" s="40"/>
      <c r="K17" s="40"/>
      <c r="L17" s="40"/>
    </row>
    <row r="18" spans="1:91" s="5" customFormat="1" ht="31.5" customHeight="1" x14ac:dyDescent="0.25">
      <c r="A18" s="561" t="s">
        <v>38</v>
      </c>
      <c r="B18" s="562" t="s">
        <v>4</v>
      </c>
      <c r="C18" s="563" t="s">
        <v>31</v>
      </c>
      <c r="D18" s="564" t="s">
        <v>39</v>
      </c>
      <c r="E18" s="1055" t="s">
        <v>40</v>
      </c>
      <c r="F18" s="46"/>
      <c r="G18" s="46"/>
      <c r="H18" s="46"/>
      <c r="I18" s="46"/>
      <c r="J18" s="46"/>
      <c r="K18" s="46"/>
      <c r="L18" s="46"/>
    </row>
    <row r="19" spans="1:91" s="5" customFormat="1" ht="15" customHeight="1" x14ac:dyDescent="0.25">
      <c r="A19" s="667" t="s">
        <v>41</v>
      </c>
      <c r="B19" s="668">
        <f>SUM(C19:E19)</f>
        <v>0</v>
      </c>
      <c r="C19" s="669"/>
      <c r="D19" s="50"/>
      <c r="E19" s="51"/>
      <c r="F19" s="46"/>
      <c r="G19" s="46"/>
      <c r="H19" s="46"/>
      <c r="I19" s="46"/>
      <c r="J19" s="46"/>
      <c r="K19" s="46"/>
      <c r="L19" s="46"/>
      <c r="BU19" s="46"/>
      <c r="BV19" s="46"/>
      <c r="BW19" s="46"/>
      <c r="BX19" s="46"/>
    </row>
    <row r="20" spans="1:91" s="5" customFormat="1" ht="15" customHeight="1" x14ac:dyDescent="0.25">
      <c r="A20" s="13" t="s">
        <v>42</v>
      </c>
      <c r="B20" s="52">
        <f t="shared" ref="B20:B23" si="8">SUM(C20:E20)</f>
        <v>0</v>
      </c>
      <c r="C20" s="53"/>
      <c r="D20" s="54"/>
      <c r="E20" s="55"/>
      <c r="F20" s="46"/>
      <c r="G20" s="46"/>
      <c r="H20" s="46"/>
      <c r="I20" s="46"/>
      <c r="J20" s="46"/>
      <c r="K20" s="46"/>
      <c r="L20" s="46"/>
      <c r="BU20" s="46"/>
      <c r="BV20" s="46"/>
      <c r="BW20" s="46"/>
      <c r="BX20" s="46"/>
      <c r="BY20" s="46"/>
      <c r="BZ20" s="46"/>
      <c r="CA20" s="46"/>
      <c r="CB20" s="46"/>
      <c r="CF20" s="46"/>
      <c r="CG20" s="46"/>
      <c r="CH20" s="46"/>
    </row>
    <row r="21" spans="1:91" s="5" customFormat="1" ht="15" customHeight="1" x14ac:dyDescent="0.25">
      <c r="A21" s="13" t="s">
        <v>43</v>
      </c>
      <c r="B21" s="52">
        <f t="shared" si="8"/>
        <v>0</v>
      </c>
      <c r="C21" s="53"/>
      <c r="D21" s="54"/>
      <c r="E21" s="55"/>
      <c r="F21" s="46"/>
      <c r="G21" s="46"/>
      <c r="H21" s="46"/>
      <c r="I21" s="46"/>
      <c r="J21" s="46"/>
      <c r="K21" s="46"/>
      <c r="L21" s="46"/>
      <c r="BU21" s="46"/>
      <c r="BV21" s="46"/>
      <c r="BW21" s="46"/>
      <c r="BX21" s="46"/>
      <c r="BY21" s="46"/>
      <c r="BZ21" s="46"/>
      <c r="CA21" s="46"/>
      <c r="CB21" s="46"/>
      <c r="CF21" s="46"/>
      <c r="CG21" s="46"/>
      <c r="CH21" s="46"/>
    </row>
    <row r="22" spans="1:91" s="5" customFormat="1" ht="15" customHeight="1" x14ac:dyDescent="0.25">
      <c r="A22" s="56" t="s">
        <v>44</v>
      </c>
      <c r="B22" s="52">
        <f t="shared" si="8"/>
        <v>0</v>
      </c>
      <c r="C22" s="53"/>
      <c r="D22" s="54"/>
      <c r="E22" s="55"/>
      <c r="G22" s="46"/>
      <c r="H22" s="46"/>
      <c r="I22" s="46"/>
      <c r="J22" s="46"/>
      <c r="K22" s="46"/>
      <c r="L22" s="46"/>
      <c r="BU22" s="46"/>
      <c r="BV22" s="46"/>
      <c r="BW22" s="46"/>
      <c r="BX22" s="46"/>
      <c r="BY22" s="46"/>
      <c r="BZ22" s="46"/>
      <c r="CA22" s="46"/>
      <c r="CB22" s="46"/>
      <c r="CF22" s="46"/>
      <c r="CG22" s="46"/>
      <c r="CH22" s="46"/>
    </row>
    <row r="23" spans="1:91" s="5" customFormat="1" ht="15" customHeight="1" x14ac:dyDescent="0.25">
      <c r="A23" s="57" t="s">
        <v>45</v>
      </c>
      <c r="B23" s="58">
        <f t="shared" si="8"/>
        <v>0</v>
      </c>
      <c r="C23" s="59"/>
      <c r="D23" s="60"/>
      <c r="E23" s="61"/>
      <c r="F23" s="46"/>
      <c r="G23" s="46"/>
      <c r="H23" s="46"/>
      <c r="I23" s="46"/>
      <c r="J23" s="46"/>
      <c r="K23" s="46"/>
      <c r="L23" s="46"/>
      <c r="BU23" s="46"/>
      <c r="BV23" s="46"/>
      <c r="BW23" s="46"/>
      <c r="BX23" s="46"/>
      <c r="BY23" s="46"/>
      <c r="BZ23" s="46"/>
      <c r="CA23" s="46"/>
      <c r="CB23" s="46"/>
      <c r="CF23" s="46"/>
      <c r="CG23" s="46"/>
      <c r="CH23" s="46"/>
    </row>
    <row r="24" spans="1:91" s="5" customFormat="1" ht="15" customHeight="1" x14ac:dyDescent="0.25">
      <c r="A24" s="565" t="s">
        <v>4</v>
      </c>
      <c r="B24" s="566">
        <f>SUM(B19:B23)</f>
        <v>0</v>
      </c>
      <c r="C24" s="567">
        <f>SUM(C19:C23)</f>
        <v>0</v>
      </c>
      <c r="D24" s="568">
        <f t="shared" ref="D24:E24" si="9">SUM(D19:D23)</f>
        <v>0</v>
      </c>
      <c r="E24" s="1056">
        <f t="shared" si="9"/>
        <v>0</v>
      </c>
      <c r="F24" s="46"/>
      <c r="G24" s="46"/>
      <c r="H24" s="46"/>
      <c r="I24" s="46"/>
      <c r="J24" s="46"/>
      <c r="K24" s="46"/>
      <c r="L24" s="46"/>
      <c r="BU24" s="46"/>
      <c r="BV24" s="46"/>
      <c r="BW24" s="46"/>
      <c r="BX24" s="46"/>
    </row>
    <row r="25" spans="1:91" s="4" customFormat="1" ht="17.100000000000001" customHeight="1" x14ac:dyDescent="0.25">
      <c r="A25" s="1238" t="s">
        <v>46</v>
      </c>
      <c r="B25" s="1185"/>
      <c r="C25" s="1185"/>
      <c r="D25" s="1185"/>
      <c r="E25" s="1185"/>
      <c r="F25" s="1185"/>
      <c r="G25" s="1185"/>
      <c r="H25" s="1185"/>
      <c r="I25" s="1185"/>
      <c r="J25" s="1185"/>
      <c r="K25" s="1185"/>
      <c r="L25" s="1185"/>
    </row>
    <row r="26" spans="1:91" ht="25.5" customHeight="1" x14ac:dyDescent="0.25">
      <c r="A26" s="2083" t="s">
        <v>47</v>
      </c>
      <c r="B26" s="2083" t="s">
        <v>4</v>
      </c>
      <c r="C26" s="2077" t="s">
        <v>5</v>
      </c>
      <c r="D26" s="2078"/>
      <c r="E26" s="2078"/>
      <c r="F26" s="2078"/>
      <c r="G26" s="2078"/>
      <c r="H26" s="2078"/>
      <c r="I26" s="2078"/>
      <c r="J26" s="2078"/>
      <c r="K26" s="2078"/>
      <c r="L26" s="2078"/>
      <c r="M26" s="2078"/>
      <c r="N26" s="2078"/>
      <c r="O26" s="2078"/>
      <c r="P26" s="2078"/>
      <c r="Q26" s="2078"/>
      <c r="R26" s="2078"/>
      <c r="S26" s="2079"/>
      <c r="T26" s="2089" t="s">
        <v>48</v>
      </c>
      <c r="U26" s="2090"/>
      <c r="V26" s="2066" t="s">
        <v>9</v>
      </c>
      <c r="W26" s="2062" t="s">
        <v>10</v>
      </c>
      <c r="X26" s="1873" t="s">
        <v>49</v>
      </c>
      <c r="Y26" s="1874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25.5" customHeight="1" x14ac:dyDescent="0.25">
      <c r="A27" s="1223"/>
      <c r="B27" s="1223"/>
      <c r="C27" s="532" t="s">
        <v>12</v>
      </c>
      <c r="D27" s="548" t="s">
        <v>13</v>
      </c>
      <c r="E27" s="1035" t="s">
        <v>14</v>
      </c>
      <c r="F27" s="548" t="s">
        <v>15</v>
      </c>
      <c r="G27" s="549" t="s">
        <v>16</v>
      </c>
      <c r="H27" s="549" t="s">
        <v>17</v>
      </c>
      <c r="I27" s="549" t="s">
        <v>18</v>
      </c>
      <c r="J27" s="549" t="s">
        <v>19</v>
      </c>
      <c r="K27" s="549" t="s">
        <v>20</v>
      </c>
      <c r="L27" s="549" t="s">
        <v>21</v>
      </c>
      <c r="M27" s="549" t="s">
        <v>22</v>
      </c>
      <c r="N27" s="549" t="s">
        <v>23</v>
      </c>
      <c r="O27" s="549" t="s">
        <v>24</v>
      </c>
      <c r="P27" s="549" t="s">
        <v>25</v>
      </c>
      <c r="Q27" s="549" t="s">
        <v>26</v>
      </c>
      <c r="R27" s="549" t="s">
        <v>27</v>
      </c>
      <c r="S27" s="550" t="s">
        <v>28</v>
      </c>
      <c r="T27" s="569" t="s">
        <v>29</v>
      </c>
      <c r="U27" s="1036" t="s">
        <v>30</v>
      </c>
      <c r="V27" s="1145"/>
      <c r="W27" s="1125"/>
      <c r="X27" s="570" t="s">
        <v>50</v>
      </c>
      <c r="Y27" s="1057" t="s">
        <v>51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1"/>
      <c r="CB27" s="71"/>
      <c r="CC27" s="71"/>
      <c r="CD27" s="5"/>
      <c r="CE27" s="71"/>
      <c r="CF27" s="5"/>
      <c r="CG27" s="5"/>
      <c r="CH27" s="5"/>
      <c r="CI27" s="5"/>
      <c r="CJ27" s="5"/>
      <c r="CK27" s="72"/>
      <c r="CL27" s="71"/>
      <c r="CM27" s="71"/>
    </row>
    <row r="28" spans="1:91" x14ac:dyDescent="0.25">
      <c r="A28" s="672" t="s">
        <v>52</v>
      </c>
      <c r="B28" s="673">
        <f>SUM(C28:S28)</f>
        <v>0</v>
      </c>
      <c r="C28" s="674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674"/>
      <c r="U28" s="661"/>
      <c r="V28" s="553"/>
      <c r="W28" s="660"/>
      <c r="X28" s="674"/>
      <c r="Y28" s="553"/>
      <c r="Z28" s="5" t="str">
        <f>CA28&amp;CB28&amp;CC28</f>
        <v/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22" t="str">
        <f>IF(AND($B28&gt;0,V28=""),"No olvide digitar Pueblos Originarios, digite cero si no tiene. ",IF(V28&gt;$B28," * La variable Pueblos Originarios no puede ser mayor al Total. ",""))</f>
        <v/>
      </c>
      <c r="CB28" s="22" t="str">
        <f>IF(AND($B28&gt;0,W28=""),"No olvide digitar Migrantes, digite cero si no tiene. ",IF(W28&gt;$B28," * La variable Migrantes no puede ser mayor al Total. ",""))</f>
        <v/>
      </c>
      <c r="CC28" s="22" t="str">
        <f>IF((X28+Y28)&lt;&gt;B28," *El desglose de Videollamada + Llamada Telefónica debe ser igual al Total.","")</f>
        <v/>
      </c>
      <c r="CD28" s="5"/>
      <c r="CE28" s="76"/>
      <c r="CF28" s="5"/>
      <c r="CG28" s="5"/>
      <c r="CH28" s="5"/>
      <c r="CI28" s="5"/>
      <c r="CJ28" s="5"/>
      <c r="CK28" s="23">
        <f>IF(AND(V28&gt;0,$B28=""),1,IF(V28&gt;$B28,1,0))</f>
        <v>0</v>
      </c>
      <c r="CL28" s="23">
        <f>IF(AND(W28&gt;0,$B28=""),1,IF(W28&gt;$B28,1,0))</f>
        <v>0</v>
      </c>
      <c r="CM28" s="77">
        <f>IF((X28+Y28)&lt;&gt;B28,1,0)</f>
        <v>0</v>
      </c>
    </row>
    <row r="29" spans="1:91" x14ac:dyDescent="0.25">
      <c r="A29" s="78" t="s">
        <v>53</v>
      </c>
      <c r="B29" s="79">
        <f>SUM(C29:S29)</f>
        <v>0</v>
      </c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T29" s="80"/>
      <c r="U29" s="83"/>
      <c r="V29" s="84"/>
      <c r="W29" s="85"/>
      <c r="X29" s="80"/>
      <c r="Y29" s="84"/>
      <c r="Z29" s="5" t="str">
        <f>CA29&amp;CB29&amp;CC29</f>
        <v/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22" t="str">
        <f>IF(AND($B29&gt;0,V29=""),"No olvide digitar pueblos originarios, digite cero si no tiene. ",IF(V29&gt;$B29," * La variable Pueblos originarios no puede ser mayor al Total. ",""))</f>
        <v/>
      </c>
      <c r="CB29" s="22" t="str">
        <f>IF(AND($B29&gt;0,W29=""),"No olvide digitar Migrantes, digite cero si no tiene. ",IF(W29&gt;$B29," * La variable Migrantes no puede ser mayor al Total. ",""))</f>
        <v/>
      </c>
      <c r="CC29" s="22" t="str">
        <f>IF((X29+Y29)&lt;&gt;B29," *El desglose de Videollamada + Llamada Telefónica debe ser igual al Total.","")</f>
        <v/>
      </c>
      <c r="CD29" s="5"/>
      <c r="CE29" s="76"/>
      <c r="CF29" s="5"/>
      <c r="CG29" s="5"/>
      <c r="CH29" s="5"/>
      <c r="CI29" s="5"/>
      <c r="CJ29" s="5"/>
      <c r="CK29" s="23">
        <f>IF(AND(V29&gt;0,$B29=""),1,IF(V29&gt;$B29,1,0))</f>
        <v>0</v>
      </c>
      <c r="CL29" s="23">
        <f>IF(AND(W29&gt;0,$B29=""),1,IF(W29&gt;$B29,1,0))</f>
        <v>0</v>
      </c>
      <c r="CM29" s="77">
        <f>IF((X29+Y29)&lt;&gt;B29,1,0)</f>
        <v>0</v>
      </c>
    </row>
    <row r="30" spans="1:91" s="4" customFormat="1" ht="17.100000000000001" customHeight="1" x14ac:dyDescent="0.25">
      <c r="A30" s="1767" t="s">
        <v>54</v>
      </c>
      <c r="B30" s="1767"/>
      <c r="C30" s="1767"/>
      <c r="D30" s="1767"/>
      <c r="E30" s="1767"/>
      <c r="F30" s="1767"/>
      <c r="G30" s="1767"/>
      <c r="H30" s="1767"/>
      <c r="I30" s="1767"/>
      <c r="J30" s="1767"/>
      <c r="K30" s="1767"/>
      <c r="L30" s="1767"/>
    </row>
    <row r="31" spans="1:91" s="4" customFormat="1" ht="17.100000000000001" customHeight="1" x14ac:dyDescent="0.25">
      <c r="A31" s="1185" t="s">
        <v>55</v>
      </c>
      <c r="B31" s="1185"/>
      <c r="C31" s="1185"/>
      <c r="D31" s="1185"/>
      <c r="E31" s="1185"/>
      <c r="F31" s="1185"/>
      <c r="G31" s="1185"/>
      <c r="H31" s="1185"/>
      <c r="I31" s="1185"/>
      <c r="J31" s="1185"/>
      <c r="K31" s="1185"/>
      <c r="L31" s="1185"/>
    </row>
    <row r="32" spans="1:91" s="5" customFormat="1" ht="15" customHeight="1" x14ac:dyDescent="0.25">
      <c r="A32" s="2065" t="s">
        <v>56</v>
      </c>
      <c r="B32" s="2083" t="s">
        <v>4</v>
      </c>
      <c r="C32" s="2084" t="s">
        <v>57</v>
      </c>
      <c r="D32" s="2085"/>
      <c r="E32" s="2085"/>
      <c r="F32" s="2085"/>
      <c r="G32" s="2085"/>
      <c r="H32" s="2085"/>
      <c r="I32" s="2085"/>
      <c r="J32" s="2085"/>
      <c r="K32" s="2085"/>
      <c r="L32" s="2085"/>
      <c r="M32" s="2085"/>
      <c r="N32" s="2085"/>
      <c r="O32" s="2085"/>
      <c r="P32" s="2085"/>
      <c r="Q32" s="2085"/>
      <c r="R32" s="2085"/>
      <c r="S32" s="2085"/>
      <c r="T32" s="2085"/>
      <c r="U32" s="2086"/>
      <c r="V32" s="2087" t="s">
        <v>58</v>
      </c>
      <c r="W32" s="1773"/>
      <c r="X32" s="2065" t="s">
        <v>59</v>
      </c>
      <c r="Y32" s="1680"/>
      <c r="Z32" s="1873" t="s">
        <v>60</v>
      </c>
      <c r="AA32" s="1904"/>
      <c r="AB32" s="1904"/>
      <c r="AC32" s="1904"/>
      <c r="AD32" s="1904"/>
      <c r="AE32" s="1904"/>
      <c r="AF32" s="1904"/>
      <c r="AG32" s="1904"/>
      <c r="AH32" s="1904"/>
      <c r="AI32" s="1874"/>
      <c r="AJ32" s="2075" t="s">
        <v>61</v>
      </c>
      <c r="AK32" s="1679"/>
      <c r="AL32" s="1680"/>
      <c r="AM32" s="2062" t="s">
        <v>62</v>
      </c>
      <c r="AN32" s="1680" t="s">
        <v>63</v>
      </c>
      <c r="AO32" s="2062" t="s">
        <v>9</v>
      </c>
      <c r="AP32" s="1680" t="s">
        <v>10</v>
      </c>
      <c r="AQ32" s="1680" t="s">
        <v>64</v>
      </c>
      <c r="AR32" s="1253" t="s">
        <v>7</v>
      </c>
      <c r="AS32" s="1253" t="s">
        <v>8</v>
      </c>
    </row>
    <row r="33" spans="1:95" s="5" customFormat="1" ht="15" customHeight="1" x14ac:dyDescent="0.25">
      <c r="A33" s="1220"/>
      <c r="B33" s="1222"/>
      <c r="C33" s="2077" t="s">
        <v>5</v>
      </c>
      <c r="D33" s="2078"/>
      <c r="E33" s="2078"/>
      <c r="F33" s="2078"/>
      <c r="G33" s="2078"/>
      <c r="H33" s="2078"/>
      <c r="I33" s="2078"/>
      <c r="J33" s="2078"/>
      <c r="K33" s="2078"/>
      <c r="L33" s="2078"/>
      <c r="M33" s="2078"/>
      <c r="N33" s="2078"/>
      <c r="O33" s="2078"/>
      <c r="P33" s="2078"/>
      <c r="Q33" s="2078"/>
      <c r="R33" s="2078"/>
      <c r="S33" s="2079"/>
      <c r="T33" s="2080" t="s">
        <v>48</v>
      </c>
      <c r="U33" s="1436"/>
      <c r="V33" s="1229"/>
      <c r="W33" s="1230"/>
      <c r="X33" s="1139"/>
      <c r="Y33" s="1135"/>
      <c r="Z33" s="1868" t="s">
        <v>65</v>
      </c>
      <c r="AA33" s="1869"/>
      <c r="AB33" s="1869"/>
      <c r="AC33" s="1869"/>
      <c r="AD33" s="1870"/>
      <c r="AE33" s="1868" t="s">
        <v>66</v>
      </c>
      <c r="AF33" s="1869"/>
      <c r="AG33" s="1869"/>
      <c r="AH33" s="1869"/>
      <c r="AI33" s="1870"/>
      <c r="AJ33" s="1214"/>
      <c r="AK33" s="1215"/>
      <c r="AL33" s="1134"/>
      <c r="AM33" s="1217"/>
      <c r="AN33" s="1134"/>
      <c r="AO33" s="1217"/>
      <c r="AP33" s="1134"/>
      <c r="AQ33" s="1134"/>
      <c r="AR33" s="1253"/>
      <c r="AS33" s="1253"/>
    </row>
    <row r="34" spans="1:95" s="5" customFormat="1" ht="31.5" x14ac:dyDescent="0.25">
      <c r="A34" s="1139"/>
      <c r="B34" s="1223"/>
      <c r="C34" s="532" t="s">
        <v>12</v>
      </c>
      <c r="D34" s="548" t="s">
        <v>13</v>
      </c>
      <c r="E34" s="1035" t="s">
        <v>14</v>
      </c>
      <c r="F34" s="548" t="s">
        <v>15</v>
      </c>
      <c r="G34" s="549" t="s">
        <v>16</v>
      </c>
      <c r="H34" s="549" t="s">
        <v>17</v>
      </c>
      <c r="I34" s="549" t="s">
        <v>18</v>
      </c>
      <c r="J34" s="549" t="s">
        <v>19</v>
      </c>
      <c r="K34" s="549" t="s">
        <v>20</v>
      </c>
      <c r="L34" s="549" t="s">
        <v>21</v>
      </c>
      <c r="M34" s="549" t="s">
        <v>22</v>
      </c>
      <c r="N34" s="549" t="s">
        <v>23</v>
      </c>
      <c r="O34" s="549" t="s">
        <v>24</v>
      </c>
      <c r="P34" s="549" t="s">
        <v>25</v>
      </c>
      <c r="Q34" s="549" t="s">
        <v>26</v>
      </c>
      <c r="R34" s="549" t="s">
        <v>27</v>
      </c>
      <c r="S34" s="550" t="s">
        <v>28</v>
      </c>
      <c r="T34" s="569" t="s">
        <v>29</v>
      </c>
      <c r="U34" s="1058" t="s">
        <v>30</v>
      </c>
      <c r="V34" s="532" t="s">
        <v>67</v>
      </c>
      <c r="W34" s="1015" t="s">
        <v>68</v>
      </c>
      <c r="X34" s="532" t="s">
        <v>69</v>
      </c>
      <c r="Y34" s="534" t="s">
        <v>70</v>
      </c>
      <c r="Z34" s="1011" t="s">
        <v>4</v>
      </c>
      <c r="AA34" s="571" t="s">
        <v>71</v>
      </c>
      <c r="AB34" s="548" t="s">
        <v>72</v>
      </c>
      <c r="AC34" s="548" t="s">
        <v>73</v>
      </c>
      <c r="AD34" s="1015" t="s">
        <v>74</v>
      </c>
      <c r="AE34" s="91" t="s">
        <v>75</v>
      </c>
      <c r="AF34" s="571" t="s">
        <v>71</v>
      </c>
      <c r="AG34" s="548" t="s">
        <v>72</v>
      </c>
      <c r="AH34" s="548" t="s">
        <v>73</v>
      </c>
      <c r="AI34" s="1015" t="s">
        <v>74</v>
      </c>
      <c r="AJ34" s="676" t="s">
        <v>76</v>
      </c>
      <c r="AK34" s="542" t="s">
        <v>77</v>
      </c>
      <c r="AL34" s="542" t="s">
        <v>78</v>
      </c>
      <c r="AM34" s="1125"/>
      <c r="AN34" s="1135"/>
      <c r="AO34" s="1125"/>
      <c r="AP34" s="1135"/>
      <c r="AQ34" s="1135"/>
      <c r="AR34" s="1253"/>
      <c r="AS34" s="1253"/>
    </row>
    <row r="35" spans="1:95" s="5" customFormat="1" ht="15" customHeight="1" x14ac:dyDescent="0.25">
      <c r="A35" s="94" t="s">
        <v>79</v>
      </c>
      <c r="B35" s="14">
        <f>SUM(C35:S35)</f>
        <v>1</v>
      </c>
      <c r="C35" s="674">
        <v>1</v>
      </c>
      <c r="D35" s="17"/>
      <c r="E35" s="17"/>
      <c r="F35" s="17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674">
        <v>1</v>
      </c>
      <c r="U35" s="18"/>
      <c r="V35" s="674"/>
      <c r="W35" s="18"/>
      <c r="X35" s="674"/>
      <c r="Y35" s="18"/>
      <c r="Z35" s="97">
        <f t="shared" ref="Z35:Z65" si="10">SUM(AA35+AB35+AC35+AD35)</f>
        <v>0</v>
      </c>
      <c r="AA35" s="674"/>
      <c r="AB35" s="17"/>
      <c r="AC35" s="17"/>
      <c r="AD35" s="18"/>
      <c r="AE35" s="97">
        <f t="shared" ref="AE35:AE65" si="11">SUM(AF35+AG35+AH35+AI35)</f>
        <v>0</v>
      </c>
      <c r="AF35" s="674"/>
      <c r="AG35" s="17"/>
      <c r="AH35" s="17"/>
      <c r="AI35" s="98"/>
      <c r="AJ35" s="28"/>
      <c r="AK35" s="28"/>
      <c r="AL35" s="28">
        <v>1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0">
        <v>0</v>
      </c>
      <c r="AS35" s="20">
        <v>0</v>
      </c>
      <c r="AT35" s="5" t="str">
        <f>CA35&amp;CB35&amp;CC35&amp;CD35&amp;CE35&amp;CF35&amp;CG35</f>
        <v/>
      </c>
      <c r="CA35" s="22" t="str">
        <f>IF((T35+U35)&lt;&gt;B35,"* El número de atenciones remotas según Sexo debe ser igual al Total.","")</f>
        <v/>
      </c>
      <c r="CB35" s="22" t="str">
        <f>IF((AE35+Z35)&gt;B35," * El Total de Teleconsultas Nuevas no debe ser mayor que el Total","")</f>
        <v/>
      </c>
      <c r="CC35" s="22" t="str">
        <f>IF(AND(B35&gt;0,AO35="")," * No olvide digitar la variable Pueblos Originarios. Digite cero si no tiene.",IF(AO35&gt;B35," * La variable Pueblos Originarios no puede ser mayor al Total.",""))</f>
        <v/>
      </c>
      <c r="CD35" s="22" t="str">
        <f>IF(AND(B35&gt;0,AP35="")," * No olvide digitar la variable Migrantes. Digite cero si no tiene.",IF(AP35&gt;B35," * La variable Migrantes no puede ser mayor al Total.",""))</f>
        <v/>
      </c>
      <c r="CE35" s="2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2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2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23">
        <f t="shared" ref="CK35:CK89" si="12">IF((T35+U35)&lt;&gt;B35,1,0)</f>
        <v>0</v>
      </c>
      <c r="CL35" s="23">
        <f t="shared" ref="CL35:CL89" si="13">IF((AE35+Z35)&gt;B35,1,0)</f>
        <v>0</v>
      </c>
      <c r="CM35" s="23">
        <f t="shared" ref="CM35:CM89" si="14">IF(AND(B35&gt;0,AO35=""),1,IF(AO35&gt;B35,1,0))</f>
        <v>0</v>
      </c>
      <c r="CN35" s="23">
        <f>IF(AND($B35&gt;0,AP35=""),1,IF(AP35&gt;$B35,1,0))</f>
        <v>0</v>
      </c>
      <c r="CO35" s="23">
        <f>IF(AND($B35&gt;0,AQ35=""),1,IF(AQ35&gt;$B35,1,0))</f>
        <v>0</v>
      </c>
      <c r="CP35" s="23">
        <f>IF(AND($B35&gt;0,AR35=""),1,IF(AR35&gt;$B35,1,0))</f>
        <v>0</v>
      </c>
      <c r="CQ35" s="23">
        <f>IF(AND($B35&gt;0,AS35=""),1,IF(AS35&gt;$B35,1,0))</f>
        <v>0</v>
      </c>
    </row>
    <row r="36" spans="1:95" s="5" customFormat="1" ht="15" customHeight="1" x14ac:dyDescent="0.25">
      <c r="A36" s="97" t="s">
        <v>80</v>
      </c>
      <c r="B36" s="14">
        <f>SUM(C36:S36)</f>
        <v>1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25">
        <v>1</v>
      </c>
      <c r="T36" s="99"/>
      <c r="U36" s="100">
        <v>1</v>
      </c>
      <c r="V36" s="99"/>
      <c r="W36" s="100"/>
      <c r="X36" s="99"/>
      <c r="Y36" s="100"/>
      <c r="Z36" s="97">
        <f t="shared" si="10"/>
        <v>0</v>
      </c>
      <c r="AA36" s="99"/>
      <c r="AB36" s="101"/>
      <c r="AC36" s="101"/>
      <c r="AD36" s="100"/>
      <c r="AE36" s="97">
        <f t="shared" si="11"/>
        <v>0</v>
      </c>
      <c r="AF36" s="99"/>
      <c r="AG36" s="101"/>
      <c r="AH36" s="101"/>
      <c r="AI36" s="102"/>
      <c r="AJ36" s="28"/>
      <c r="AK36" s="28"/>
      <c r="AL36" s="28">
        <v>1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5" t="str">
        <f t="shared" ref="AT36:AT89" si="15">CA36&amp;CB36&amp;CC36&amp;CD36&amp;CE36&amp;CF36&amp;CG36</f>
        <v/>
      </c>
      <c r="CA36" s="22" t="str">
        <f t="shared" ref="CA36:CA89" si="16">IF((T36+U36)&lt;&gt;B36,"* El número de atenciones remotas según Sexo debe ser igual al Total.","")</f>
        <v/>
      </c>
      <c r="CB36" s="22" t="str">
        <f t="shared" ref="CB36:CB89" si="17">IF((AE36+Z36)&gt;B36," * El Total de Teleconsultas Nuevas no debe ser mayor que el Total","")</f>
        <v/>
      </c>
      <c r="CC36" s="2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22" t="str">
        <f t="shared" ref="CD36:CD89" si="19">IF(AND(B36&gt;0,AP36="")," * No olvide digitar la variable Migrantes. Digite cero si no tiene.",IF(AP36&gt;B36," * La variable Migrantes no puede ser mayor al Total.",""))</f>
        <v/>
      </c>
      <c r="CE36" s="2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2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2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23">
        <f t="shared" si="12"/>
        <v>0</v>
      </c>
      <c r="CL36" s="23">
        <f t="shared" si="13"/>
        <v>0</v>
      </c>
      <c r="CM36" s="23">
        <f t="shared" si="14"/>
        <v>0</v>
      </c>
      <c r="CN36" s="23">
        <f t="shared" ref="CN36:CN89" si="23">IF(AND(B36&gt;0,AP36=""),1,IF(AP36&gt;B36,1,0))</f>
        <v>0</v>
      </c>
      <c r="CO36" s="23">
        <f t="shared" ref="CO36:CQ66" si="24">IF(AND($B36&gt;0,AQ36=""),1,IF(AQ36&gt;$B36,1,0))</f>
        <v>0</v>
      </c>
      <c r="CP36" s="23">
        <f t="shared" si="24"/>
        <v>0</v>
      </c>
      <c r="CQ36" s="23">
        <f t="shared" si="24"/>
        <v>0</v>
      </c>
    </row>
    <row r="37" spans="1:95" s="5" customFormat="1" ht="15" customHeight="1" x14ac:dyDescent="0.25">
      <c r="A37" s="97" t="s">
        <v>81</v>
      </c>
      <c r="B37" s="14">
        <f>SUM(C37:D37)</f>
        <v>0</v>
      </c>
      <c r="C37" s="15"/>
      <c r="D37" s="16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  <c r="T37" s="99"/>
      <c r="U37" s="100"/>
      <c r="V37" s="99"/>
      <c r="W37" s="100"/>
      <c r="X37" s="99"/>
      <c r="Y37" s="100"/>
      <c r="Z37" s="97">
        <f t="shared" si="10"/>
        <v>0</v>
      </c>
      <c r="AA37" s="99"/>
      <c r="AB37" s="101"/>
      <c r="AC37" s="101"/>
      <c r="AD37" s="100"/>
      <c r="AE37" s="97">
        <f t="shared" si="11"/>
        <v>0</v>
      </c>
      <c r="AF37" s="99"/>
      <c r="AG37" s="101"/>
      <c r="AH37" s="101"/>
      <c r="AI37" s="102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5" t="str">
        <f t="shared" si="15"/>
        <v/>
      </c>
      <c r="CA37" s="22" t="str">
        <f t="shared" si="16"/>
        <v/>
      </c>
      <c r="CB37" s="22" t="str">
        <f t="shared" si="17"/>
        <v/>
      </c>
      <c r="CC37" s="22" t="str">
        <f t="shared" si="18"/>
        <v/>
      </c>
      <c r="CD37" s="22" t="str">
        <f t="shared" si="19"/>
        <v/>
      </c>
      <c r="CE37" s="22" t="str">
        <f t="shared" si="20"/>
        <v/>
      </c>
      <c r="CF37" s="22" t="str">
        <f t="shared" si="21"/>
        <v/>
      </c>
      <c r="CG37" s="22" t="str">
        <f t="shared" si="22"/>
        <v/>
      </c>
      <c r="CK37" s="23">
        <f t="shared" si="12"/>
        <v>0</v>
      </c>
      <c r="CL37" s="23">
        <f t="shared" si="13"/>
        <v>0</v>
      </c>
      <c r="CM37" s="23">
        <f t="shared" si="14"/>
        <v>0</v>
      </c>
      <c r="CN37" s="23">
        <f t="shared" si="23"/>
        <v>0</v>
      </c>
      <c r="CO37" s="23">
        <f t="shared" si="24"/>
        <v>0</v>
      </c>
      <c r="CP37" s="23">
        <f t="shared" si="24"/>
        <v>0</v>
      </c>
      <c r="CQ37" s="23">
        <f t="shared" si="24"/>
        <v>0</v>
      </c>
    </row>
    <row r="38" spans="1:95" s="5" customFormat="1" ht="15" customHeight="1" x14ac:dyDescent="0.25">
      <c r="A38" s="97" t="s">
        <v>82</v>
      </c>
      <c r="B38" s="14">
        <f t="shared" ref="B38:B90" si="25">SUM(C38:S38)</f>
        <v>0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5"/>
      <c r="T38" s="99"/>
      <c r="U38" s="100"/>
      <c r="V38" s="99"/>
      <c r="W38" s="100"/>
      <c r="X38" s="99"/>
      <c r="Y38" s="100"/>
      <c r="Z38" s="97">
        <f t="shared" si="10"/>
        <v>0</v>
      </c>
      <c r="AA38" s="99"/>
      <c r="AB38" s="101"/>
      <c r="AC38" s="101"/>
      <c r="AD38" s="100"/>
      <c r="AE38" s="97">
        <f t="shared" si="11"/>
        <v>0</v>
      </c>
      <c r="AF38" s="99"/>
      <c r="AG38" s="101"/>
      <c r="AH38" s="101"/>
      <c r="AI38" s="102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5" t="str">
        <f t="shared" si="15"/>
        <v/>
      </c>
      <c r="CA38" s="22" t="str">
        <f t="shared" si="16"/>
        <v/>
      </c>
      <c r="CB38" s="22" t="str">
        <f t="shared" si="17"/>
        <v/>
      </c>
      <c r="CC38" s="22" t="str">
        <f t="shared" si="18"/>
        <v/>
      </c>
      <c r="CD38" s="22" t="str">
        <f t="shared" si="19"/>
        <v/>
      </c>
      <c r="CE38" s="22" t="str">
        <f t="shared" si="20"/>
        <v/>
      </c>
      <c r="CF38" s="22" t="str">
        <f t="shared" si="21"/>
        <v/>
      </c>
      <c r="CG38" s="22" t="str">
        <f t="shared" si="22"/>
        <v/>
      </c>
      <c r="CK38" s="23">
        <f t="shared" si="12"/>
        <v>0</v>
      </c>
      <c r="CL38" s="23">
        <f t="shared" si="13"/>
        <v>0</v>
      </c>
      <c r="CM38" s="23">
        <f t="shared" si="14"/>
        <v>0</v>
      </c>
      <c r="CN38" s="23">
        <f t="shared" si="23"/>
        <v>0</v>
      </c>
      <c r="CO38" s="23">
        <f t="shared" si="24"/>
        <v>0</v>
      </c>
      <c r="CP38" s="23">
        <f t="shared" si="24"/>
        <v>0</v>
      </c>
      <c r="CQ38" s="23">
        <f t="shared" si="24"/>
        <v>0</v>
      </c>
    </row>
    <row r="39" spans="1:95" s="5" customFormat="1" ht="15" customHeight="1" x14ac:dyDescent="0.25">
      <c r="A39" s="97" t="s">
        <v>83</v>
      </c>
      <c r="B39" s="14">
        <f t="shared" si="25"/>
        <v>0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5"/>
      <c r="T39" s="99"/>
      <c r="U39" s="100"/>
      <c r="V39" s="99"/>
      <c r="W39" s="100"/>
      <c r="X39" s="99"/>
      <c r="Y39" s="100"/>
      <c r="Z39" s="97">
        <f t="shared" si="10"/>
        <v>0</v>
      </c>
      <c r="AA39" s="99"/>
      <c r="AB39" s="101"/>
      <c r="AC39" s="101"/>
      <c r="AD39" s="100"/>
      <c r="AE39" s="97">
        <f t="shared" si="11"/>
        <v>0</v>
      </c>
      <c r="AF39" s="99"/>
      <c r="AG39" s="101"/>
      <c r="AH39" s="101"/>
      <c r="AI39" s="102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5" t="str">
        <f t="shared" si="15"/>
        <v/>
      </c>
      <c r="CA39" s="22" t="str">
        <f t="shared" si="16"/>
        <v/>
      </c>
      <c r="CB39" s="22" t="str">
        <f t="shared" si="17"/>
        <v/>
      </c>
      <c r="CC39" s="22" t="str">
        <f t="shared" si="18"/>
        <v/>
      </c>
      <c r="CD39" s="22" t="str">
        <f t="shared" si="19"/>
        <v/>
      </c>
      <c r="CE39" s="22" t="str">
        <f t="shared" si="20"/>
        <v/>
      </c>
      <c r="CF39" s="22" t="str">
        <f t="shared" si="21"/>
        <v/>
      </c>
      <c r="CG39" s="22" t="str">
        <f t="shared" si="22"/>
        <v/>
      </c>
      <c r="CK39" s="23">
        <f t="shared" si="12"/>
        <v>0</v>
      </c>
      <c r="CL39" s="23">
        <f t="shared" si="13"/>
        <v>0</v>
      </c>
      <c r="CM39" s="23">
        <f t="shared" si="14"/>
        <v>0</v>
      </c>
      <c r="CN39" s="23">
        <f t="shared" si="23"/>
        <v>0</v>
      </c>
      <c r="CO39" s="23">
        <f t="shared" si="24"/>
        <v>0</v>
      </c>
      <c r="CP39" s="23">
        <f t="shared" si="24"/>
        <v>0</v>
      </c>
      <c r="CQ39" s="23">
        <f t="shared" si="24"/>
        <v>0</v>
      </c>
    </row>
    <row r="40" spans="1:95" s="5" customFormat="1" ht="15" customHeight="1" x14ac:dyDescent="0.15">
      <c r="A40" s="105" t="s">
        <v>84</v>
      </c>
      <c r="B40" s="14">
        <f t="shared" si="25"/>
        <v>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5"/>
      <c r="T40" s="99"/>
      <c r="U40" s="100"/>
      <c r="V40" s="99"/>
      <c r="W40" s="100"/>
      <c r="X40" s="99"/>
      <c r="Y40" s="100"/>
      <c r="Z40" s="97">
        <f t="shared" si="10"/>
        <v>0</v>
      </c>
      <c r="AA40" s="99"/>
      <c r="AB40" s="101"/>
      <c r="AC40" s="101"/>
      <c r="AD40" s="100"/>
      <c r="AE40" s="97">
        <f t="shared" si="11"/>
        <v>0</v>
      </c>
      <c r="AF40" s="99"/>
      <c r="AG40" s="101"/>
      <c r="AH40" s="101"/>
      <c r="AI40" s="102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5" t="str">
        <f t="shared" si="15"/>
        <v/>
      </c>
      <c r="CA40" s="22" t="str">
        <f t="shared" si="16"/>
        <v/>
      </c>
      <c r="CB40" s="22" t="str">
        <f t="shared" si="17"/>
        <v/>
      </c>
      <c r="CC40" s="22" t="str">
        <f t="shared" si="18"/>
        <v/>
      </c>
      <c r="CD40" s="22" t="str">
        <f t="shared" si="19"/>
        <v/>
      </c>
      <c r="CE40" s="22" t="str">
        <f t="shared" si="20"/>
        <v/>
      </c>
      <c r="CF40" s="22" t="str">
        <f t="shared" si="21"/>
        <v/>
      </c>
      <c r="CG40" s="22" t="str">
        <f t="shared" si="22"/>
        <v/>
      </c>
      <c r="CK40" s="23">
        <f t="shared" si="12"/>
        <v>0</v>
      </c>
      <c r="CL40" s="23">
        <f t="shared" si="13"/>
        <v>0</v>
      </c>
      <c r="CM40" s="23">
        <f t="shared" si="14"/>
        <v>0</v>
      </c>
      <c r="CN40" s="23">
        <f t="shared" si="23"/>
        <v>0</v>
      </c>
      <c r="CO40" s="23">
        <f t="shared" si="24"/>
        <v>0</v>
      </c>
      <c r="CP40" s="23">
        <f t="shared" si="24"/>
        <v>0</v>
      </c>
      <c r="CQ40" s="23">
        <f t="shared" si="24"/>
        <v>0</v>
      </c>
    </row>
    <row r="41" spans="1:95" s="5" customFormat="1" ht="15" customHeight="1" x14ac:dyDescent="0.2">
      <c r="A41" s="106" t="s">
        <v>85</v>
      </c>
      <c r="B41" s="14">
        <f t="shared" si="25"/>
        <v>0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5"/>
      <c r="T41" s="99"/>
      <c r="U41" s="100"/>
      <c r="V41" s="99"/>
      <c r="W41" s="100"/>
      <c r="X41" s="99"/>
      <c r="Y41" s="100"/>
      <c r="Z41" s="97">
        <f t="shared" si="10"/>
        <v>0</v>
      </c>
      <c r="AA41" s="99"/>
      <c r="AB41" s="101"/>
      <c r="AC41" s="101"/>
      <c r="AD41" s="100"/>
      <c r="AE41" s="97">
        <f t="shared" si="11"/>
        <v>0</v>
      </c>
      <c r="AF41" s="99"/>
      <c r="AG41" s="101"/>
      <c r="AH41" s="101"/>
      <c r="AI41" s="102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5" t="str">
        <f t="shared" si="15"/>
        <v/>
      </c>
      <c r="CA41" s="22" t="str">
        <f t="shared" si="16"/>
        <v/>
      </c>
      <c r="CB41" s="22" t="str">
        <f t="shared" si="17"/>
        <v/>
      </c>
      <c r="CC41" s="22" t="str">
        <f t="shared" si="18"/>
        <v/>
      </c>
      <c r="CD41" s="22" t="str">
        <f t="shared" si="19"/>
        <v/>
      </c>
      <c r="CE41" s="22" t="str">
        <f t="shared" si="20"/>
        <v/>
      </c>
      <c r="CF41" s="22" t="str">
        <f t="shared" si="21"/>
        <v/>
      </c>
      <c r="CG41" s="22" t="str">
        <f t="shared" si="22"/>
        <v/>
      </c>
      <c r="CK41" s="23">
        <f t="shared" si="12"/>
        <v>0</v>
      </c>
      <c r="CL41" s="23">
        <f t="shared" si="13"/>
        <v>0</v>
      </c>
      <c r="CM41" s="23">
        <f t="shared" si="14"/>
        <v>0</v>
      </c>
      <c r="CN41" s="23">
        <f t="shared" si="23"/>
        <v>0</v>
      </c>
      <c r="CO41" s="23">
        <f t="shared" si="24"/>
        <v>0</v>
      </c>
      <c r="CP41" s="23">
        <f t="shared" si="24"/>
        <v>0</v>
      </c>
      <c r="CQ41" s="23">
        <f t="shared" si="24"/>
        <v>0</v>
      </c>
    </row>
    <row r="42" spans="1:95" s="5" customFormat="1" ht="15" customHeight="1" x14ac:dyDescent="0.25">
      <c r="A42" s="97" t="s">
        <v>86</v>
      </c>
      <c r="B42" s="14">
        <f t="shared" si="25"/>
        <v>0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5"/>
      <c r="T42" s="99"/>
      <c r="U42" s="100"/>
      <c r="V42" s="99"/>
      <c r="W42" s="100"/>
      <c r="X42" s="99"/>
      <c r="Y42" s="100"/>
      <c r="Z42" s="97">
        <f t="shared" si="10"/>
        <v>0</v>
      </c>
      <c r="AA42" s="99"/>
      <c r="AB42" s="101"/>
      <c r="AC42" s="101"/>
      <c r="AD42" s="100"/>
      <c r="AE42" s="97">
        <f t="shared" si="11"/>
        <v>0</v>
      </c>
      <c r="AF42" s="99"/>
      <c r="AG42" s="101"/>
      <c r="AH42" s="101"/>
      <c r="AI42" s="102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5" t="str">
        <f t="shared" si="15"/>
        <v/>
      </c>
      <c r="CA42" s="22" t="str">
        <f t="shared" si="16"/>
        <v/>
      </c>
      <c r="CB42" s="22" t="str">
        <f t="shared" si="17"/>
        <v/>
      </c>
      <c r="CC42" s="22" t="str">
        <f t="shared" si="18"/>
        <v/>
      </c>
      <c r="CD42" s="22" t="str">
        <f t="shared" si="19"/>
        <v/>
      </c>
      <c r="CE42" s="22" t="str">
        <f t="shared" si="20"/>
        <v/>
      </c>
      <c r="CF42" s="22" t="str">
        <f t="shared" si="21"/>
        <v/>
      </c>
      <c r="CG42" s="22" t="str">
        <f t="shared" si="22"/>
        <v/>
      </c>
      <c r="CK42" s="23">
        <f t="shared" si="12"/>
        <v>0</v>
      </c>
      <c r="CL42" s="23">
        <f t="shared" si="13"/>
        <v>0</v>
      </c>
      <c r="CM42" s="23">
        <f t="shared" si="14"/>
        <v>0</v>
      </c>
      <c r="CN42" s="23">
        <f t="shared" si="23"/>
        <v>0</v>
      </c>
      <c r="CO42" s="23">
        <f t="shared" si="24"/>
        <v>0</v>
      </c>
      <c r="CP42" s="23">
        <f t="shared" si="24"/>
        <v>0</v>
      </c>
      <c r="CQ42" s="23">
        <f t="shared" si="24"/>
        <v>0</v>
      </c>
    </row>
    <row r="43" spans="1:95" s="5" customFormat="1" ht="15" customHeight="1" x14ac:dyDescent="0.25">
      <c r="A43" s="97" t="s">
        <v>87</v>
      </c>
      <c r="B43" s="14">
        <f t="shared" si="25"/>
        <v>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25"/>
      <c r="T43" s="99"/>
      <c r="U43" s="100"/>
      <c r="V43" s="99"/>
      <c r="W43" s="100"/>
      <c r="X43" s="99"/>
      <c r="Y43" s="100"/>
      <c r="Z43" s="97">
        <f t="shared" si="10"/>
        <v>0</v>
      </c>
      <c r="AA43" s="99"/>
      <c r="AB43" s="101"/>
      <c r="AC43" s="101"/>
      <c r="AD43" s="100"/>
      <c r="AE43" s="97">
        <f t="shared" si="11"/>
        <v>0</v>
      </c>
      <c r="AF43" s="99"/>
      <c r="AG43" s="101"/>
      <c r="AH43" s="101"/>
      <c r="AI43" s="102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5" t="str">
        <f t="shared" si="15"/>
        <v/>
      </c>
      <c r="CA43" s="22" t="str">
        <f t="shared" si="16"/>
        <v/>
      </c>
      <c r="CB43" s="22" t="str">
        <f t="shared" si="17"/>
        <v/>
      </c>
      <c r="CC43" s="22" t="str">
        <f t="shared" si="18"/>
        <v/>
      </c>
      <c r="CD43" s="22" t="str">
        <f t="shared" si="19"/>
        <v/>
      </c>
      <c r="CE43" s="22" t="str">
        <f t="shared" si="20"/>
        <v/>
      </c>
      <c r="CF43" s="22" t="str">
        <f t="shared" si="21"/>
        <v/>
      </c>
      <c r="CG43" s="22" t="str">
        <f t="shared" si="22"/>
        <v/>
      </c>
      <c r="CK43" s="23">
        <f t="shared" si="12"/>
        <v>0</v>
      </c>
      <c r="CL43" s="23">
        <f t="shared" si="13"/>
        <v>0</v>
      </c>
      <c r="CM43" s="23">
        <f t="shared" si="14"/>
        <v>0</v>
      </c>
      <c r="CN43" s="23">
        <f t="shared" si="23"/>
        <v>0</v>
      </c>
      <c r="CO43" s="23">
        <f t="shared" si="24"/>
        <v>0</v>
      </c>
      <c r="CP43" s="23">
        <f t="shared" si="24"/>
        <v>0</v>
      </c>
      <c r="CQ43" s="23">
        <f t="shared" si="24"/>
        <v>0</v>
      </c>
    </row>
    <row r="44" spans="1:95" s="5" customFormat="1" ht="15" customHeight="1" x14ac:dyDescent="0.25">
      <c r="A44" s="97" t="s">
        <v>88</v>
      </c>
      <c r="B44" s="14">
        <f t="shared" si="25"/>
        <v>0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5"/>
      <c r="T44" s="99"/>
      <c r="U44" s="100"/>
      <c r="V44" s="99"/>
      <c r="W44" s="100"/>
      <c r="X44" s="99"/>
      <c r="Y44" s="100"/>
      <c r="Z44" s="97">
        <f t="shared" si="10"/>
        <v>0</v>
      </c>
      <c r="AA44" s="99"/>
      <c r="AB44" s="101"/>
      <c r="AC44" s="101"/>
      <c r="AD44" s="100"/>
      <c r="AE44" s="97">
        <f t="shared" si="11"/>
        <v>0</v>
      </c>
      <c r="AF44" s="99"/>
      <c r="AG44" s="101"/>
      <c r="AH44" s="101"/>
      <c r="AI44" s="102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5" t="str">
        <f t="shared" si="15"/>
        <v/>
      </c>
      <c r="CA44" s="22" t="str">
        <f t="shared" si="16"/>
        <v/>
      </c>
      <c r="CB44" s="22" t="str">
        <f t="shared" si="17"/>
        <v/>
      </c>
      <c r="CC44" s="22" t="str">
        <f t="shared" si="18"/>
        <v/>
      </c>
      <c r="CD44" s="22" t="str">
        <f t="shared" si="19"/>
        <v/>
      </c>
      <c r="CE44" s="22" t="str">
        <f t="shared" si="20"/>
        <v/>
      </c>
      <c r="CF44" s="22" t="str">
        <f t="shared" si="21"/>
        <v/>
      </c>
      <c r="CG44" s="22" t="str">
        <f t="shared" si="22"/>
        <v/>
      </c>
      <c r="CK44" s="23">
        <f t="shared" si="12"/>
        <v>0</v>
      </c>
      <c r="CL44" s="23">
        <f t="shared" si="13"/>
        <v>0</v>
      </c>
      <c r="CM44" s="23">
        <f t="shared" si="14"/>
        <v>0</v>
      </c>
      <c r="CN44" s="23">
        <f t="shared" si="23"/>
        <v>0</v>
      </c>
      <c r="CO44" s="23">
        <f t="shared" si="24"/>
        <v>0</v>
      </c>
      <c r="CP44" s="23">
        <f t="shared" si="24"/>
        <v>0</v>
      </c>
      <c r="CQ44" s="23">
        <f t="shared" si="24"/>
        <v>0</v>
      </c>
    </row>
    <row r="45" spans="1:95" s="5" customFormat="1" ht="15" customHeight="1" x14ac:dyDescent="0.25">
      <c r="A45" s="97" t="s">
        <v>89</v>
      </c>
      <c r="B45" s="14">
        <f t="shared" si="25"/>
        <v>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25"/>
      <c r="T45" s="99"/>
      <c r="U45" s="100"/>
      <c r="V45" s="99"/>
      <c r="W45" s="100"/>
      <c r="X45" s="99"/>
      <c r="Y45" s="100"/>
      <c r="Z45" s="97">
        <f t="shared" si="10"/>
        <v>0</v>
      </c>
      <c r="AA45" s="99"/>
      <c r="AB45" s="101"/>
      <c r="AC45" s="101"/>
      <c r="AD45" s="100"/>
      <c r="AE45" s="97">
        <f t="shared" si="11"/>
        <v>0</v>
      </c>
      <c r="AF45" s="99"/>
      <c r="AG45" s="101"/>
      <c r="AH45" s="101"/>
      <c r="AI45" s="10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5" t="str">
        <f t="shared" si="15"/>
        <v/>
      </c>
      <c r="CA45" s="22" t="str">
        <f t="shared" si="16"/>
        <v/>
      </c>
      <c r="CB45" s="22" t="str">
        <f t="shared" si="17"/>
        <v/>
      </c>
      <c r="CC45" s="22" t="str">
        <f t="shared" si="18"/>
        <v/>
      </c>
      <c r="CD45" s="22" t="str">
        <f t="shared" si="19"/>
        <v/>
      </c>
      <c r="CE45" s="22" t="str">
        <f t="shared" si="20"/>
        <v/>
      </c>
      <c r="CF45" s="22" t="str">
        <f t="shared" si="21"/>
        <v/>
      </c>
      <c r="CG45" s="22" t="str">
        <f t="shared" si="22"/>
        <v/>
      </c>
      <c r="CK45" s="23">
        <f t="shared" si="12"/>
        <v>0</v>
      </c>
      <c r="CL45" s="23">
        <f t="shared" si="13"/>
        <v>0</v>
      </c>
      <c r="CM45" s="23">
        <f t="shared" si="14"/>
        <v>0</v>
      </c>
      <c r="CN45" s="23">
        <f t="shared" si="23"/>
        <v>0</v>
      </c>
      <c r="CO45" s="23">
        <f t="shared" si="24"/>
        <v>0</v>
      </c>
      <c r="CP45" s="23">
        <f t="shared" si="24"/>
        <v>0</v>
      </c>
      <c r="CQ45" s="23">
        <f t="shared" si="24"/>
        <v>0</v>
      </c>
    </row>
    <row r="46" spans="1:95" s="5" customFormat="1" ht="15" customHeight="1" x14ac:dyDescent="0.25">
      <c r="A46" s="97" t="s">
        <v>90</v>
      </c>
      <c r="B46" s="14">
        <f t="shared" si="25"/>
        <v>0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25"/>
      <c r="T46" s="99"/>
      <c r="U46" s="100"/>
      <c r="V46" s="99"/>
      <c r="W46" s="100"/>
      <c r="X46" s="99"/>
      <c r="Y46" s="100"/>
      <c r="Z46" s="97">
        <f t="shared" si="10"/>
        <v>0</v>
      </c>
      <c r="AA46" s="99"/>
      <c r="AB46" s="101"/>
      <c r="AC46" s="101"/>
      <c r="AD46" s="100"/>
      <c r="AE46" s="97">
        <f t="shared" si="11"/>
        <v>0</v>
      </c>
      <c r="AF46" s="99"/>
      <c r="AG46" s="101"/>
      <c r="AH46" s="101"/>
      <c r="AI46" s="10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5" t="str">
        <f t="shared" si="15"/>
        <v/>
      </c>
      <c r="CA46" s="22" t="str">
        <f t="shared" si="16"/>
        <v/>
      </c>
      <c r="CB46" s="22" t="str">
        <f t="shared" si="17"/>
        <v/>
      </c>
      <c r="CC46" s="22" t="str">
        <f t="shared" si="18"/>
        <v/>
      </c>
      <c r="CD46" s="22" t="str">
        <f t="shared" si="19"/>
        <v/>
      </c>
      <c r="CE46" s="22" t="str">
        <f t="shared" si="20"/>
        <v/>
      </c>
      <c r="CF46" s="22" t="str">
        <f t="shared" si="21"/>
        <v/>
      </c>
      <c r="CG46" s="22" t="str">
        <f t="shared" si="22"/>
        <v/>
      </c>
      <c r="CK46" s="23">
        <f t="shared" si="12"/>
        <v>0</v>
      </c>
      <c r="CL46" s="23">
        <f t="shared" si="13"/>
        <v>0</v>
      </c>
      <c r="CM46" s="23">
        <f t="shared" si="14"/>
        <v>0</v>
      </c>
      <c r="CN46" s="23">
        <f t="shared" si="23"/>
        <v>0</v>
      </c>
      <c r="CO46" s="23">
        <f t="shared" si="24"/>
        <v>0</v>
      </c>
      <c r="CP46" s="23">
        <f t="shared" si="24"/>
        <v>0</v>
      </c>
      <c r="CQ46" s="23">
        <f t="shared" si="24"/>
        <v>0</v>
      </c>
    </row>
    <row r="47" spans="1:95" s="5" customFormat="1" ht="15" customHeight="1" x14ac:dyDescent="0.15">
      <c r="A47" s="105" t="s">
        <v>91</v>
      </c>
      <c r="B47" s="14">
        <f t="shared" si="25"/>
        <v>0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25"/>
      <c r="T47" s="99"/>
      <c r="U47" s="100"/>
      <c r="V47" s="99"/>
      <c r="W47" s="100"/>
      <c r="X47" s="99"/>
      <c r="Y47" s="100"/>
      <c r="Z47" s="97">
        <f t="shared" si="10"/>
        <v>0</v>
      </c>
      <c r="AA47" s="99"/>
      <c r="AB47" s="101"/>
      <c r="AC47" s="101"/>
      <c r="AD47" s="100"/>
      <c r="AE47" s="97">
        <f t="shared" si="11"/>
        <v>0</v>
      </c>
      <c r="AF47" s="99"/>
      <c r="AG47" s="101"/>
      <c r="AH47" s="101"/>
      <c r="AI47" s="10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5" t="str">
        <f t="shared" si="15"/>
        <v/>
      </c>
      <c r="CA47" s="22" t="str">
        <f t="shared" si="16"/>
        <v/>
      </c>
      <c r="CB47" s="22" t="str">
        <f t="shared" si="17"/>
        <v/>
      </c>
      <c r="CC47" s="22" t="str">
        <f t="shared" si="18"/>
        <v/>
      </c>
      <c r="CD47" s="22" t="str">
        <f t="shared" si="19"/>
        <v/>
      </c>
      <c r="CE47" s="22" t="str">
        <f t="shared" si="20"/>
        <v/>
      </c>
      <c r="CF47" s="22" t="str">
        <f t="shared" si="21"/>
        <v/>
      </c>
      <c r="CG47" s="22" t="str">
        <f t="shared" si="22"/>
        <v/>
      </c>
      <c r="CK47" s="23">
        <f t="shared" si="12"/>
        <v>0</v>
      </c>
      <c r="CL47" s="23">
        <f t="shared" si="13"/>
        <v>0</v>
      </c>
      <c r="CM47" s="23">
        <f t="shared" si="14"/>
        <v>0</v>
      </c>
      <c r="CN47" s="23">
        <f t="shared" si="23"/>
        <v>0</v>
      </c>
      <c r="CO47" s="23">
        <f t="shared" si="24"/>
        <v>0</v>
      </c>
      <c r="CP47" s="23">
        <f t="shared" si="24"/>
        <v>0</v>
      </c>
      <c r="CQ47" s="23">
        <f t="shared" si="24"/>
        <v>0</v>
      </c>
    </row>
    <row r="48" spans="1:95" s="5" customFormat="1" ht="15" customHeight="1" x14ac:dyDescent="0.15">
      <c r="A48" s="107" t="s">
        <v>92</v>
      </c>
      <c r="B48" s="14">
        <f t="shared" si="25"/>
        <v>0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5"/>
      <c r="T48" s="99"/>
      <c r="U48" s="100"/>
      <c r="V48" s="99"/>
      <c r="W48" s="100"/>
      <c r="X48" s="99"/>
      <c r="Y48" s="100"/>
      <c r="Z48" s="97">
        <f t="shared" si="10"/>
        <v>0</v>
      </c>
      <c r="AA48" s="99"/>
      <c r="AB48" s="101"/>
      <c r="AC48" s="101"/>
      <c r="AD48" s="100"/>
      <c r="AE48" s="97">
        <f t="shared" si="11"/>
        <v>0</v>
      </c>
      <c r="AF48" s="99"/>
      <c r="AG48" s="101"/>
      <c r="AH48" s="101"/>
      <c r="AI48" s="102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5" t="str">
        <f t="shared" si="15"/>
        <v/>
      </c>
      <c r="CA48" s="22" t="str">
        <f t="shared" si="16"/>
        <v/>
      </c>
      <c r="CB48" s="22" t="str">
        <f t="shared" si="17"/>
        <v/>
      </c>
      <c r="CC48" s="22" t="str">
        <f t="shared" si="18"/>
        <v/>
      </c>
      <c r="CD48" s="22" t="str">
        <f t="shared" si="19"/>
        <v/>
      </c>
      <c r="CE48" s="22" t="str">
        <f t="shared" si="20"/>
        <v/>
      </c>
      <c r="CF48" s="22" t="str">
        <f t="shared" si="21"/>
        <v/>
      </c>
      <c r="CG48" s="22" t="str">
        <f t="shared" si="22"/>
        <v/>
      </c>
      <c r="CK48" s="23">
        <f t="shared" si="12"/>
        <v>0</v>
      </c>
      <c r="CL48" s="23">
        <f t="shared" si="13"/>
        <v>0</v>
      </c>
      <c r="CM48" s="23">
        <f t="shared" si="14"/>
        <v>0</v>
      </c>
      <c r="CN48" s="23">
        <f t="shared" si="23"/>
        <v>0</v>
      </c>
      <c r="CO48" s="23">
        <f t="shared" si="24"/>
        <v>0</v>
      </c>
      <c r="CP48" s="23">
        <f t="shared" si="24"/>
        <v>0</v>
      </c>
      <c r="CQ48" s="23">
        <f t="shared" si="24"/>
        <v>0</v>
      </c>
    </row>
    <row r="49" spans="1:95" s="5" customFormat="1" ht="15" customHeight="1" x14ac:dyDescent="0.25">
      <c r="A49" s="97" t="s">
        <v>93</v>
      </c>
      <c r="B49" s="14">
        <f t="shared" si="25"/>
        <v>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25"/>
      <c r="T49" s="99"/>
      <c r="U49" s="100"/>
      <c r="V49" s="99"/>
      <c r="W49" s="100"/>
      <c r="X49" s="99"/>
      <c r="Y49" s="100"/>
      <c r="Z49" s="97">
        <f t="shared" si="10"/>
        <v>0</v>
      </c>
      <c r="AA49" s="99"/>
      <c r="AB49" s="101"/>
      <c r="AC49" s="101"/>
      <c r="AD49" s="100"/>
      <c r="AE49" s="97">
        <f t="shared" si="11"/>
        <v>0</v>
      </c>
      <c r="AF49" s="99"/>
      <c r="AG49" s="101"/>
      <c r="AH49" s="101"/>
      <c r="AI49" s="102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5" t="str">
        <f t="shared" si="15"/>
        <v/>
      </c>
      <c r="CA49" s="22" t="str">
        <f t="shared" si="16"/>
        <v/>
      </c>
      <c r="CB49" s="22" t="str">
        <f t="shared" si="17"/>
        <v/>
      </c>
      <c r="CC49" s="22" t="str">
        <f t="shared" si="18"/>
        <v/>
      </c>
      <c r="CD49" s="22" t="str">
        <f t="shared" si="19"/>
        <v/>
      </c>
      <c r="CE49" s="22" t="str">
        <f t="shared" si="20"/>
        <v/>
      </c>
      <c r="CF49" s="22" t="str">
        <f t="shared" si="21"/>
        <v/>
      </c>
      <c r="CG49" s="22" t="str">
        <f t="shared" si="22"/>
        <v/>
      </c>
      <c r="CK49" s="23">
        <f t="shared" si="12"/>
        <v>0</v>
      </c>
      <c r="CL49" s="23">
        <f t="shared" si="13"/>
        <v>0</v>
      </c>
      <c r="CM49" s="23">
        <f t="shared" si="14"/>
        <v>0</v>
      </c>
      <c r="CN49" s="23">
        <f t="shared" si="23"/>
        <v>0</v>
      </c>
      <c r="CO49" s="23">
        <f t="shared" si="24"/>
        <v>0</v>
      </c>
      <c r="CP49" s="23">
        <f t="shared" si="24"/>
        <v>0</v>
      </c>
      <c r="CQ49" s="23">
        <f t="shared" si="24"/>
        <v>0</v>
      </c>
    </row>
    <row r="50" spans="1:95" s="5" customFormat="1" ht="15" customHeight="1" x14ac:dyDescent="0.25">
      <c r="A50" s="97" t="s">
        <v>94</v>
      </c>
      <c r="B50" s="14">
        <f t="shared" si="25"/>
        <v>0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5"/>
      <c r="T50" s="99"/>
      <c r="U50" s="100"/>
      <c r="V50" s="99"/>
      <c r="W50" s="100"/>
      <c r="X50" s="99"/>
      <c r="Y50" s="100"/>
      <c r="Z50" s="97">
        <f t="shared" si="10"/>
        <v>0</v>
      </c>
      <c r="AA50" s="99"/>
      <c r="AB50" s="101"/>
      <c r="AC50" s="101"/>
      <c r="AD50" s="100"/>
      <c r="AE50" s="97">
        <f t="shared" si="11"/>
        <v>0</v>
      </c>
      <c r="AF50" s="99"/>
      <c r="AG50" s="101"/>
      <c r="AH50" s="101"/>
      <c r="AI50" s="102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5" t="str">
        <f t="shared" si="15"/>
        <v/>
      </c>
      <c r="CA50" s="22" t="str">
        <f t="shared" si="16"/>
        <v/>
      </c>
      <c r="CB50" s="22" t="str">
        <f t="shared" si="17"/>
        <v/>
      </c>
      <c r="CC50" s="22" t="str">
        <f t="shared" si="18"/>
        <v/>
      </c>
      <c r="CD50" s="22" t="str">
        <f t="shared" si="19"/>
        <v/>
      </c>
      <c r="CE50" s="22" t="str">
        <f t="shared" si="20"/>
        <v/>
      </c>
      <c r="CF50" s="22" t="str">
        <f t="shared" si="21"/>
        <v/>
      </c>
      <c r="CG50" s="22" t="str">
        <f t="shared" si="22"/>
        <v/>
      </c>
      <c r="CK50" s="23">
        <f t="shared" si="12"/>
        <v>0</v>
      </c>
      <c r="CL50" s="23">
        <f t="shared" si="13"/>
        <v>0</v>
      </c>
      <c r="CM50" s="23">
        <f t="shared" si="14"/>
        <v>0</v>
      </c>
      <c r="CN50" s="23">
        <f t="shared" si="23"/>
        <v>0</v>
      </c>
      <c r="CO50" s="23">
        <f t="shared" si="24"/>
        <v>0</v>
      </c>
      <c r="CP50" s="23">
        <f t="shared" si="24"/>
        <v>0</v>
      </c>
      <c r="CQ50" s="23">
        <f t="shared" si="24"/>
        <v>0</v>
      </c>
    </row>
    <row r="51" spans="1:95" s="5" customFormat="1" ht="15" customHeight="1" x14ac:dyDescent="0.15">
      <c r="A51" s="105" t="s">
        <v>95</v>
      </c>
      <c r="B51" s="14">
        <f t="shared" si="25"/>
        <v>0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5"/>
      <c r="T51" s="99"/>
      <c r="U51" s="100"/>
      <c r="V51" s="99"/>
      <c r="W51" s="100"/>
      <c r="X51" s="99"/>
      <c r="Y51" s="100"/>
      <c r="Z51" s="97">
        <f t="shared" si="10"/>
        <v>0</v>
      </c>
      <c r="AA51" s="99"/>
      <c r="AB51" s="101"/>
      <c r="AC51" s="101"/>
      <c r="AD51" s="100"/>
      <c r="AE51" s="97">
        <f t="shared" si="11"/>
        <v>0</v>
      </c>
      <c r="AF51" s="99"/>
      <c r="AG51" s="101"/>
      <c r="AH51" s="101"/>
      <c r="AI51" s="102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5" t="str">
        <f t="shared" si="15"/>
        <v/>
      </c>
      <c r="CA51" s="22" t="str">
        <f t="shared" si="16"/>
        <v/>
      </c>
      <c r="CB51" s="22" t="str">
        <f t="shared" si="17"/>
        <v/>
      </c>
      <c r="CC51" s="22" t="str">
        <f t="shared" si="18"/>
        <v/>
      </c>
      <c r="CD51" s="22" t="str">
        <f t="shared" si="19"/>
        <v/>
      </c>
      <c r="CE51" s="22" t="str">
        <f t="shared" si="20"/>
        <v/>
      </c>
      <c r="CF51" s="22" t="str">
        <f t="shared" si="21"/>
        <v/>
      </c>
      <c r="CG51" s="22" t="str">
        <f t="shared" si="22"/>
        <v/>
      </c>
      <c r="CK51" s="23">
        <f t="shared" si="12"/>
        <v>0</v>
      </c>
      <c r="CL51" s="23">
        <f t="shared" si="13"/>
        <v>0</v>
      </c>
      <c r="CM51" s="23">
        <f t="shared" si="14"/>
        <v>0</v>
      </c>
      <c r="CN51" s="23">
        <f t="shared" si="23"/>
        <v>0</v>
      </c>
      <c r="CO51" s="23">
        <f t="shared" si="24"/>
        <v>0</v>
      </c>
      <c r="CP51" s="23">
        <f t="shared" si="24"/>
        <v>0</v>
      </c>
      <c r="CQ51" s="23">
        <f t="shared" si="24"/>
        <v>0</v>
      </c>
    </row>
    <row r="52" spans="1:95" s="5" customFormat="1" ht="15" customHeight="1" x14ac:dyDescent="0.2">
      <c r="A52" s="106" t="s">
        <v>96</v>
      </c>
      <c r="B52" s="14">
        <f t="shared" si="25"/>
        <v>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25"/>
      <c r="T52" s="99"/>
      <c r="U52" s="100"/>
      <c r="V52" s="99"/>
      <c r="W52" s="100"/>
      <c r="X52" s="99"/>
      <c r="Y52" s="100"/>
      <c r="Z52" s="97">
        <f t="shared" si="10"/>
        <v>0</v>
      </c>
      <c r="AA52" s="99"/>
      <c r="AB52" s="101"/>
      <c r="AC52" s="101"/>
      <c r="AD52" s="100"/>
      <c r="AE52" s="97">
        <f t="shared" si="11"/>
        <v>0</v>
      </c>
      <c r="AF52" s="99"/>
      <c r="AG52" s="101"/>
      <c r="AH52" s="101"/>
      <c r="AI52" s="102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5" t="str">
        <f t="shared" si="15"/>
        <v/>
      </c>
      <c r="CA52" s="22" t="str">
        <f t="shared" si="16"/>
        <v/>
      </c>
      <c r="CB52" s="22" t="str">
        <f t="shared" si="17"/>
        <v/>
      </c>
      <c r="CC52" s="22" t="str">
        <f t="shared" si="18"/>
        <v/>
      </c>
      <c r="CD52" s="22" t="str">
        <f t="shared" si="19"/>
        <v/>
      </c>
      <c r="CE52" s="22" t="str">
        <f t="shared" si="20"/>
        <v/>
      </c>
      <c r="CF52" s="22" t="str">
        <f t="shared" si="21"/>
        <v/>
      </c>
      <c r="CG52" s="22" t="str">
        <f t="shared" si="22"/>
        <v/>
      </c>
      <c r="CK52" s="23">
        <f t="shared" si="12"/>
        <v>0</v>
      </c>
      <c r="CL52" s="23">
        <f t="shared" si="13"/>
        <v>0</v>
      </c>
      <c r="CM52" s="23">
        <f t="shared" si="14"/>
        <v>0</v>
      </c>
      <c r="CN52" s="23">
        <f t="shared" si="23"/>
        <v>0</v>
      </c>
      <c r="CO52" s="23">
        <f t="shared" si="24"/>
        <v>0</v>
      </c>
      <c r="CP52" s="23">
        <f t="shared" si="24"/>
        <v>0</v>
      </c>
      <c r="CQ52" s="23">
        <f t="shared" si="24"/>
        <v>0</v>
      </c>
    </row>
    <row r="53" spans="1:95" s="5" customFormat="1" ht="15" customHeight="1" x14ac:dyDescent="0.15">
      <c r="A53" s="105" t="s">
        <v>97</v>
      </c>
      <c r="B53" s="14">
        <f t="shared" si="25"/>
        <v>0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5"/>
      <c r="T53" s="99"/>
      <c r="U53" s="100"/>
      <c r="V53" s="99"/>
      <c r="W53" s="100"/>
      <c r="X53" s="99"/>
      <c r="Y53" s="100"/>
      <c r="Z53" s="97">
        <f t="shared" si="10"/>
        <v>0</v>
      </c>
      <c r="AA53" s="99"/>
      <c r="AB53" s="101"/>
      <c r="AC53" s="101"/>
      <c r="AD53" s="100"/>
      <c r="AE53" s="97">
        <f t="shared" si="11"/>
        <v>0</v>
      </c>
      <c r="AF53" s="99"/>
      <c r="AG53" s="101"/>
      <c r="AH53" s="101"/>
      <c r="AI53" s="102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5" t="str">
        <f t="shared" si="15"/>
        <v/>
      </c>
      <c r="CA53" s="22" t="str">
        <f t="shared" si="16"/>
        <v/>
      </c>
      <c r="CB53" s="22" t="str">
        <f t="shared" si="17"/>
        <v/>
      </c>
      <c r="CC53" s="22" t="str">
        <f t="shared" si="18"/>
        <v/>
      </c>
      <c r="CD53" s="22" t="str">
        <f t="shared" si="19"/>
        <v/>
      </c>
      <c r="CE53" s="22" t="str">
        <f t="shared" si="20"/>
        <v/>
      </c>
      <c r="CF53" s="22" t="str">
        <f t="shared" si="21"/>
        <v/>
      </c>
      <c r="CG53" s="22" t="str">
        <f t="shared" si="22"/>
        <v/>
      </c>
      <c r="CK53" s="23">
        <f t="shared" si="12"/>
        <v>0</v>
      </c>
      <c r="CL53" s="23">
        <f t="shared" si="13"/>
        <v>0</v>
      </c>
      <c r="CM53" s="23">
        <f t="shared" si="14"/>
        <v>0</v>
      </c>
      <c r="CN53" s="23">
        <f t="shared" si="23"/>
        <v>0</v>
      </c>
      <c r="CO53" s="23">
        <f t="shared" si="24"/>
        <v>0</v>
      </c>
      <c r="CP53" s="23">
        <f t="shared" si="24"/>
        <v>0</v>
      </c>
      <c r="CQ53" s="23">
        <f t="shared" si="24"/>
        <v>0</v>
      </c>
    </row>
    <row r="54" spans="1:95" s="5" customFormat="1" ht="15" customHeight="1" x14ac:dyDescent="0.15">
      <c r="A54" s="105" t="s">
        <v>98</v>
      </c>
      <c r="B54" s="14">
        <f t="shared" si="25"/>
        <v>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5"/>
      <c r="T54" s="99"/>
      <c r="U54" s="100"/>
      <c r="V54" s="99"/>
      <c r="W54" s="100"/>
      <c r="X54" s="99"/>
      <c r="Y54" s="100"/>
      <c r="Z54" s="97">
        <f t="shared" si="10"/>
        <v>0</v>
      </c>
      <c r="AA54" s="99"/>
      <c r="AB54" s="101"/>
      <c r="AC54" s="101"/>
      <c r="AD54" s="100"/>
      <c r="AE54" s="97">
        <f t="shared" si="11"/>
        <v>0</v>
      </c>
      <c r="AF54" s="99"/>
      <c r="AG54" s="101"/>
      <c r="AH54" s="101"/>
      <c r="AI54" s="102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5" t="str">
        <f t="shared" si="15"/>
        <v/>
      </c>
      <c r="CA54" s="22" t="str">
        <f t="shared" si="16"/>
        <v/>
      </c>
      <c r="CB54" s="22" t="str">
        <f t="shared" si="17"/>
        <v/>
      </c>
      <c r="CC54" s="22" t="str">
        <f t="shared" si="18"/>
        <v/>
      </c>
      <c r="CD54" s="22" t="str">
        <f t="shared" si="19"/>
        <v/>
      </c>
      <c r="CE54" s="22" t="str">
        <f t="shared" si="20"/>
        <v/>
      </c>
      <c r="CF54" s="22" t="str">
        <f t="shared" si="21"/>
        <v/>
      </c>
      <c r="CG54" s="22" t="str">
        <f t="shared" si="22"/>
        <v/>
      </c>
      <c r="CK54" s="23">
        <f t="shared" si="12"/>
        <v>0</v>
      </c>
      <c r="CL54" s="23">
        <f t="shared" si="13"/>
        <v>0</v>
      </c>
      <c r="CM54" s="23">
        <f t="shared" si="14"/>
        <v>0</v>
      </c>
      <c r="CN54" s="23">
        <f t="shared" si="23"/>
        <v>0</v>
      </c>
      <c r="CO54" s="23">
        <f t="shared" si="24"/>
        <v>0</v>
      </c>
      <c r="CP54" s="23">
        <f t="shared" si="24"/>
        <v>0</v>
      </c>
      <c r="CQ54" s="23">
        <f t="shared" si="24"/>
        <v>0</v>
      </c>
    </row>
    <row r="55" spans="1:95" s="5" customFormat="1" ht="15" customHeight="1" x14ac:dyDescent="0.25">
      <c r="A55" s="97" t="s">
        <v>99</v>
      </c>
      <c r="B55" s="14">
        <f t="shared" si="25"/>
        <v>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5"/>
      <c r="T55" s="99"/>
      <c r="U55" s="100"/>
      <c r="V55" s="99"/>
      <c r="W55" s="100"/>
      <c r="X55" s="99"/>
      <c r="Y55" s="100"/>
      <c r="Z55" s="97">
        <f t="shared" si="10"/>
        <v>0</v>
      </c>
      <c r="AA55" s="99"/>
      <c r="AB55" s="101"/>
      <c r="AC55" s="101"/>
      <c r="AD55" s="100"/>
      <c r="AE55" s="97">
        <f t="shared" si="11"/>
        <v>0</v>
      </c>
      <c r="AF55" s="99"/>
      <c r="AG55" s="101"/>
      <c r="AH55" s="101"/>
      <c r="AI55" s="102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5" t="str">
        <f t="shared" si="15"/>
        <v/>
      </c>
      <c r="CA55" s="22" t="str">
        <f t="shared" si="16"/>
        <v/>
      </c>
      <c r="CB55" s="22" t="str">
        <f t="shared" si="17"/>
        <v/>
      </c>
      <c r="CC55" s="22" t="str">
        <f t="shared" si="18"/>
        <v/>
      </c>
      <c r="CD55" s="22" t="str">
        <f t="shared" si="19"/>
        <v/>
      </c>
      <c r="CE55" s="22" t="str">
        <f t="shared" si="20"/>
        <v/>
      </c>
      <c r="CF55" s="22" t="str">
        <f t="shared" si="21"/>
        <v/>
      </c>
      <c r="CG55" s="22" t="str">
        <f t="shared" si="22"/>
        <v/>
      </c>
      <c r="CK55" s="23">
        <f t="shared" si="12"/>
        <v>0</v>
      </c>
      <c r="CL55" s="23">
        <f t="shared" si="13"/>
        <v>0</v>
      </c>
      <c r="CM55" s="23">
        <f t="shared" si="14"/>
        <v>0</v>
      </c>
      <c r="CN55" s="23">
        <f t="shared" si="23"/>
        <v>0</v>
      </c>
      <c r="CO55" s="23">
        <f t="shared" si="24"/>
        <v>0</v>
      </c>
      <c r="CP55" s="23">
        <f t="shared" si="24"/>
        <v>0</v>
      </c>
      <c r="CQ55" s="23">
        <f t="shared" si="24"/>
        <v>0</v>
      </c>
    </row>
    <row r="56" spans="1:95" s="5" customFormat="1" ht="15" customHeight="1" x14ac:dyDescent="0.25">
      <c r="A56" s="97" t="s">
        <v>100</v>
      </c>
      <c r="B56" s="14">
        <f t="shared" si="25"/>
        <v>0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5"/>
      <c r="T56" s="99"/>
      <c r="U56" s="100"/>
      <c r="V56" s="99"/>
      <c r="W56" s="100"/>
      <c r="X56" s="99"/>
      <c r="Y56" s="100"/>
      <c r="Z56" s="97">
        <f t="shared" si="10"/>
        <v>0</v>
      </c>
      <c r="AA56" s="99"/>
      <c r="AB56" s="101"/>
      <c r="AC56" s="101"/>
      <c r="AD56" s="100"/>
      <c r="AE56" s="97">
        <f t="shared" si="11"/>
        <v>0</v>
      </c>
      <c r="AF56" s="99"/>
      <c r="AG56" s="101"/>
      <c r="AH56" s="101"/>
      <c r="AI56" s="102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5" t="str">
        <f t="shared" si="15"/>
        <v/>
      </c>
      <c r="CA56" s="22" t="str">
        <f t="shared" si="16"/>
        <v/>
      </c>
      <c r="CB56" s="22" t="str">
        <f t="shared" si="17"/>
        <v/>
      </c>
      <c r="CC56" s="22" t="str">
        <f t="shared" si="18"/>
        <v/>
      </c>
      <c r="CD56" s="22" t="str">
        <f t="shared" si="19"/>
        <v/>
      </c>
      <c r="CE56" s="22" t="str">
        <f t="shared" si="20"/>
        <v/>
      </c>
      <c r="CF56" s="22" t="str">
        <f t="shared" si="21"/>
        <v/>
      </c>
      <c r="CG56" s="22" t="str">
        <f t="shared" si="22"/>
        <v/>
      </c>
      <c r="CK56" s="23">
        <f t="shared" si="12"/>
        <v>0</v>
      </c>
      <c r="CL56" s="23">
        <f t="shared" si="13"/>
        <v>0</v>
      </c>
      <c r="CM56" s="23">
        <f t="shared" si="14"/>
        <v>0</v>
      </c>
      <c r="CN56" s="23">
        <f t="shared" si="23"/>
        <v>0</v>
      </c>
      <c r="CO56" s="23">
        <f t="shared" si="24"/>
        <v>0</v>
      </c>
      <c r="CP56" s="23">
        <f t="shared" si="24"/>
        <v>0</v>
      </c>
      <c r="CQ56" s="23">
        <f t="shared" si="24"/>
        <v>0</v>
      </c>
    </row>
    <row r="57" spans="1:95" s="5" customFormat="1" ht="15" customHeight="1" x14ac:dyDescent="0.25">
      <c r="A57" s="97" t="s">
        <v>101</v>
      </c>
      <c r="B57" s="14">
        <f t="shared" si="25"/>
        <v>0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5"/>
      <c r="T57" s="99"/>
      <c r="U57" s="100"/>
      <c r="V57" s="99"/>
      <c r="W57" s="100"/>
      <c r="X57" s="99"/>
      <c r="Y57" s="100"/>
      <c r="Z57" s="97">
        <f t="shared" si="10"/>
        <v>0</v>
      </c>
      <c r="AA57" s="99"/>
      <c r="AB57" s="101"/>
      <c r="AC57" s="101"/>
      <c r="AD57" s="100"/>
      <c r="AE57" s="97">
        <f t="shared" si="11"/>
        <v>0</v>
      </c>
      <c r="AF57" s="99"/>
      <c r="AG57" s="101"/>
      <c r="AH57" s="101"/>
      <c r="AI57" s="102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5" t="str">
        <f t="shared" si="15"/>
        <v/>
      </c>
      <c r="CA57" s="22" t="str">
        <f t="shared" si="16"/>
        <v/>
      </c>
      <c r="CB57" s="22" t="str">
        <f t="shared" si="17"/>
        <v/>
      </c>
      <c r="CC57" s="22" t="str">
        <f t="shared" si="18"/>
        <v/>
      </c>
      <c r="CD57" s="22" t="str">
        <f t="shared" si="19"/>
        <v/>
      </c>
      <c r="CE57" s="22" t="str">
        <f t="shared" si="20"/>
        <v/>
      </c>
      <c r="CF57" s="22" t="str">
        <f t="shared" si="21"/>
        <v/>
      </c>
      <c r="CG57" s="22" t="str">
        <f t="shared" si="22"/>
        <v/>
      </c>
      <c r="CK57" s="23">
        <f t="shared" si="12"/>
        <v>0</v>
      </c>
      <c r="CL57" s="23">
        <f t="shared" si="13"/>
        <v>0</v>
      </c>
      <c r="CM57" s="23">
        <f t="shared" si="14"/>
        <v>0</v>
      </c>
      <c r="CN57" s="23">
        <f t="shared" si="23"/>
        <v>0</v>
      </c>
      <c r="CO57" s="23">
        <f t="shared" si="24"/>
        <v>0</v>
      </c>
      <c r="CP57" s="23">
        <f t="shared" si="24"/>
        <v>0</v>
      </c>
      <c r="CQ57" s="23">
        <f t="shared" si="24"/>
        <v>0</v>
      </c>
    </row>
    <row r="58" spans="1:95" s="5" customFormat="1" ht="15" customHeight="1" x14ac:dyDescent="0.25">
      <c r="A58" s="97" t="s">
        <v>102</v>
      </c>
      <c r="B58" s="14">
        <f t="shared" si="25"/>
        <v>0</v>
      </c>
      <c r="C58" s="108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6"/>
      <c r="P58" s="16"/>
      <c r="Q58" s="16"/>
      <c r="R58" s="16"/>
      <c r="S58" s="25"/>
      <c r="T58" s="99"/>
      <c r="U58" s="100"/>
      <c r="V58" s="99"/>
      <c r="W58" s="100"/>
      <c r="X58" s="99"/>
      <c r="Y58" s="100"/>
      <c r="Z58" s="97">
        <f t="shared" si="10"/>
        <v>0</v>
      </c>
      <c r="AA58" s="99"/>
      <c r="AB58" s="101"/>
      <c r="AC58" s="101"/>
      <c r="AD58" s="100"/>
      <c r="AE58" s="97">
        <f t="shared" si="11"/>
        <v>0</v>
      </c>
      <c r="AF58" s="99"/>
      <c r="AG58" s="101"/>
      <c r="AH58" s="101"/>
      <c r="AI58" s="102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5" t="str">
        <f t="shared" si="15"/>
        <v/>
      </c>
      <c r="CA58" s="22" t="str">
        <f t="shared" si="16"/>
        <v/>
      </c>
      <c r="CB58" s="22" t="str">
        <f t="shared" si="17"/>
        <v/>
      </c>
      <c r="CC58" s="22" t="str">
        <f t="shared" si="18"/>
        <v/>
      </c>
      <c r="CD58" s="22" t="str">
        <f t="shared" si="19"/>
        <v/>
      </c>
      <c r="CE58" s="22" t="str">
        <f t="shared" si="20"/>
        <v/>
      </c>
      <c r="CF58" s="22" t="str">
        <f t="shared" si="21"/>
        <v/>
      </c>
      <c r="CG58" s="22" t="str">
        <f t="shared" si="22"/>
        <v/>
      </c>
      <c r="CK58" s="23">
        <f t="shared" si="12"/>
        <v>0</v>
      </c>
      <c r="CL58" s="23">
        <f t="shared" si="13"/>
        <v>0</v>
      </c>
      <c r="CM58" s="23">
        <f t="shared" si="14"/>
        <v>0</v>
      </c>
      <c r="CN58" s="23">
        <f t="shared" si="23"/>
        <v>0</v>
      </c>
      <c r="CO58" s="23">
        <f t="shared" si="24"/>
        <v>0</v>
      </c>
      <c r="CP58" s="23">
        <f t="shared" si="24"/>
        <v>0</v>
      </c>
      <c r="CQ58" s="23">
        <f t="shared" si="24"/>
        <v>0</v>
      </c>
    </row>
    <row r="59" spans="1:95" s="5" customFormat="1" ht="15" customHeight="1" x14ac:dyDescent="0.15">
      <c r="A59" s="105" t="s">
        <v>103</v>
      </c>
      <c r="B59" s="14">
        <f t="shared" si="25"/>
        <v>0</v>
      </c>
      <c r="C59" s="15"/>
      <c r="D59" s="16"/>
      <c r="E59" s="16"/>
      <c r="F59" s="109"/>
      <c r="G59" s="109"/>
      <c r="H59" s="109"/>
      <c r="I59" s="109"/>
      <c r="J59" s="109"/>
      <c r="K59" s="109"/>
      <c r="L59" s="16"/>
      <c r="M59" s="16"/>
      <c r="N59" s="16"/>
      <c r="O59" s="16"/>
      <c r="P59" s="16"/>
      <c r="Q59" s="16"/>
      <c r="R59" s="16"/>
      <c r="S59" s="25"/>
      <c r="T59" s="99"/>
      <c r="U59" s="100"/>
      <c r="V59" s="99"/>
      <c r="W59" s="100"/>
      <c r="X59" s="99"/>
      <c r="Y59" s="100"/>
      <c r="Z59" s="97">
        <f t="shared" si="10"/>
        <v>0</v>
      </c>
      <c r="AA59" s="99"/>
      <c r="AB59" s="101"/>
      <c r="AC59" s="101"/>
      <c r="AD59" s="100"/>
      <c r="AE59" s="97">
        <f t="shared" si="11"/>
        <v>0</v>
      </c>
      <c r="AF59" s="99"/>
      <c r="AG59" s="101"/>
      <c r="AH59" s="101"/>
      <c r="AI59" s="102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5" t="str">
        <f t="shared" si="15"/>
        <v/>
      </c>
      <c r="CA59" s="22" t="str">
        <f t="shared" si="16"/>
        <v/>
      </c>
      <c r="CB59" s="22" t="str">
        <f t="shared" si="17"/>
        <v/>
      </c>
      <c r="CC59" s="22" t="str">
        <f t="shared" si="18"/>
        <v/>
      </c>
      <c r="CD59" s="22" t="str">
        <f t="shared" si="19"/>
        <v/>
      </c>
      <c r="CE59" s="22" t="str">
        <f t="shared" si="20"/>
        <v/>
      </c>
      <c r="CF59" s="22" t="str">
        <f t="shared" si="21"/>
        <v/>
      </c>
      <c r="CG59" s="22" t="str">
        <f t="shared" si="22"/>
        <v/>
      </c>
      <c r="CK59" s="23">
        <f t="shared" si="12"/>
        <v>0</v>
      </c>
      <c r="CL59" s="23">
        <f t="shared" si="13"/>
        <v>0</v>
      </c>
      <c r="CM59" s="23">
        <f t="shared" si="14"/>
        <v>0</v>
      </c>
      <c r="CN59" s="23">
        <f t="shared" si="23"/>
        <v>0</v>
      </c>
      <c r="CO59" s="23">
        <f t="shared" si="24"/>
        <v>0</v>
      </c>
      <c r="CP59" s="23">
        <f t="shared" si="24"/>
        <v>0</v>
      </c>
      <c r="CQ59" s="23">
        <f t="shared" si="24"/>
        <v>0</v>
      </c>
    </row>
    <row r="60" spans="1:95" s="5" customFormat="1" ht="15" customHeight="1" x14ac:dyDescent="0.2">
      <c r="A60" s="106" t="s">
        <v>104</v>
      </c>
      <c r="B60" s="14">
        <f t="shared" si="25"/>
        <v>0</v>
      </c>
      <c r="C60" s="110"/>
      <c r="D60" s="109"/>
      <c r="E60" s="109"/>
      <c r="F60" s="10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5"/>
      <c r="T60" s="99"/>
      <c r="U60" s="100"/>
      <c r="V60" s="99"/>
      <c r="W60" s="100"/>
      <c r="X60" s="99"/>
      <c r="Y60" s="100"/>
      <c r="Z60" s="97">
        <f t="shared" si="10"/>
        <v>0</v>
      </c>
      <c r="AA60" s="99"/>
      <c r="AB60" s="101"/>
      <c r="AC60" s="101"/>
      <c r="AD60" s="100"/>
      <c r="AE60" s="97">
        <f t="shared" si="11"/>
        <v>0</v>
      </c>
      <c r="AF60" s="99"/>
      <c r="AG60" s="101"/>
      <c r="AH60" s="101"/>
      <c r="AI60" s="102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5" t="str">
        <f t="shared" si="15"/>
        <v/>
      </c>
      <c r="CA60" s="22" t="str">
        <f t="shared" si="16"/>
        <v/>
      </c>
      <c r="CB60" s="22" t="str">
        <f t="shared" si="17"/>
        <v/>
      </c>
      <c r="CC60" s="22" t="str">
        <f t="shared" si="18"/>
        <v/>
      </c>
      <c r="CD60" s="22" t="str">
        <f t="shared" si="19"/>
        <v/>
      </c>
      <c r="CE60" s="22" t="str">
        <f t="shared" si="20"/>
        <v/>
      </c>
      <c r="CF60" s="22" t="str">
        <f t="shared" si="21"/>
        <v/>
      </c>
      <c r="CG60" s="22" t="str">
        <f t="shared" si="22"/>
        <v/>
      </c>
      <c r="CK60" s="23">
        <f t="shared" si="12"/>
        <v>0</v>
      </c>
      <c r="CL60" s="23">
        <f t="shared" si="13"/>
        <v>0</v>
      </c>
      <c r="CM60" s="23">
        <f t="shared" si="14"/>
        <v>0</v>
      </c>
      <c r="CN60" s="23">
        <f t="shared" si="23"/>
        <v>0</v>
      </c>
      <c r="CO60" s="23">
        <f t="shared" si="24"/>
        <v>0</v>
      </c>
      <c r="CP60" s="23">
        <f t="shared" si="24"/>
        <v>0</v>
      </c>
      <c r="CQ60" s="23">
        <f t="shared" si="24"/>
        <v>0</v>
      </c>
    </row>
    <row r="61" spans="1:95" s="5" customFormat="1" ht="15" customHeight="1" x14ac:dyDescent="0.25">
      <c r="A61" s="97" t="s">
        <v>105</v>
      </c>
      <c r="B61" s="14">
        <f t="shared" si="25"/>
        <v>0</v>
      </c>
      <c r="C61" s="110"/>
      <c r="D61" s="109"/>
      <c r="E61" s="109"/>
      <c r="F61" s="109"/>
      <c r="G61" s="109"/>
      <c r="H61" s="109"/>
      <c r="I61" s="109"/>
      <c r="J61" s="109"/>
      <c r="K61" s="109"/>
      <c r="L61" s="16"/>
      <c r="M61" s="16"/>
      <c r="N61" s="16"/>
      <c r="O61" s="16"/>
      <c r="P61" s="16"/>
      <c r="Q61" s="16"/>
      <c r="R61" s="16"/>
      <c r="S61" s="25"/>
      <c r="T61" s="99"/>
      <c r="U61" s="100"/>
      <c r="V61" s="99"/>
      <c r="W61" s="100"/>
      <c r="X61" s="99"/>
      <c r="Y61" s="100"/>
      <c r="Z61" s="97">
        <f t="shared" si="10"/>
        <v>0</v>
      </c>
      <c r="AA61" s="99"/>
      <c r="AB61" s="101"/>
      <c r="AC61" s="101"/>
      <c r="AD61" s="100"/>
      <c r="AE61" s="97">
        <f t="shared" si="11"/>
        <v>0</v>
      </c>
      <c r="AF61" s="99"/>
      <c r="AG61" s="101"/>
      <c r="AH61" s="101"/>
      <c r="AI61" s="102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5" t="str">
        <f t="shared" si="15"/>
        <v/>
      </c>
      <c r="CA61" s="22" t="str">
        <f t="shared" si="16"/>
        <v/>
      </c>
      <c r="CB61" s="22" t="str">
        <f t="shared" si="17"/>
        <v/>
      </c>
      <c r="CC61" s="22" t="str">
        <f t="shared" si="18"/>
        <v/>
      </c>
      <c r="CD61" s="22" t="str">
        <f t="shared" si="19"/>
        <v/>
      </c>
      <c r="CE61" s="22" t="str">
        <f t="shared" si="20"/>
        <v/>
      </c>
      <c r="CF61" s="22" t="str">
        <f t="shared" si="21"/>
        <v/>
      </c>
      <c r="CG61" s="22" t="str">
        <f t="shared" si="22"/>
        <v/>
      </c>
      <c r="CK61" s="23">
        <f t="shared" si="12"/>
        <v>0</v>
      </c>
      <c r="CL61" s="23">
        <f t="shared" si="13"/>
        <v>0</v>
      </c>
      <c r="CM61" s="23">
        <f t="shared" si="14"/>
        <v>0</v>
      </c>
      <c r="CN61" s="23">
        <f t="shared" si="23"/>
        <v>0</v>
      </c>
      <c r="CO61" s="23">
        <f t="shared" si="24"/>
        <v>0</v>
      </c>
      <c r="CP61" s="23">
        <f t="shared" si="24"/>
        <v>0</v>
      </c>
      <c r="CQ61" s="23">
        <f t="shared" si="24"/>
        <v>0</v>
      </c>
    </row>
    <row r="62" spans="1:95" s="5" customFormat="1" ht="15" customHeight="1" x14ac:dyDescent="0.25">
      <c r="A62" s="97" t="s">
        <v>106</v>
      </c>
      <c r="B62" s="14">
        <f t="shared" si="25"/>
        <v>0</v>
      </c>
      <c r="C62" s="110"/>
      <c r="D62" s="109"/>
      <c r="E62" s="109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5"/>
      <c r="T62" s="99"/>
      <c r="U62" s="100"/>
      <c r="V62" s="99"/>
      <c r="W62" s="100"/>
      <c r="X62" s="99"/>
      <c r="Y62" s="100"/>
      <c r="Z62" s="97">
        <f t="shared" si="10"/>
        <v>0</v>
      </c>
      <c r="AA62" s="99"/>
      <c r="AB62" s="101"/>
      <c r="AC62" s="101"/>
      <c r="AD62" s="100"/>
      <c r="AE62" s="97">
        <f t="shared" si="11"/>
        <v>0</v>
      </c>
      <c r="AF62" s="99"/>
      <c r="AG62" s="101"/>
      <c r="AH62" s="101"/>
      <c r="AI62" s="102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5" t="str">
        <f t="shared" si="15"/>
        <v/>
      </c>
      <c r="CA62" s="22" t="str">
        <f t="shared" si="16"/>
        <v/>
      </c>
      <c r="CB62" s="22" t="str">
        <f t="shared" si="17"/>
        <v/>
      </c>
      <c r="CC62" s="22" t="str">
        <f t="shared" si="18"/>
        <v/>
      </c>
      <c r="CD62" s="22" t="str">
        <f t="shared" si="19"/>
        <v/>
      </c>
      <c r="CE62" s="22" t="str">
        <f t="shared" si="20"/>
        <v/>
      </c>
      <c r="CF62" s="22" t="str">
        <f t="shared" si="21"/>
        <v/>
      </c>
      <c r="CG62" s="22" t="str">
        <f t="shared" si="22"/>
        <v/>
      </c>
      <c r="CK62" s="23">
        <f t="shared" si="12"/>
        <v>0</v>
      </c>
      <c r="CL62" s="23">
        <f t="shared" si="13"/>
        <v>0</v>
      </c>
      <c r="CM62" s="23">
        <f t="shared" si="14"/>
        <v>0</v>
      </c>
      <c r="CN62" s="23">
        <f t="shared" si="23"/>
        <v>0</v>
      </c>
      <c r="CO62" s="23">
        <f t="shared" si="24"/>
        <v>0</v>
      </c>
      <c r="CP62" s="23">
        <f t="shared" si="24"/>
        <v>0</v>
      </c>
      <c r="CQ62" s="23">
        <f t="shared" si="24"/>
        <v>0</v>
      </c>
    </row>
    <row r="63" spans="1:95" s="5" customFormat="1" ht="15" customHeight="1" x14ac:dyDescent="0.25">
      <c r="A63" s="97" t="s">
        <v>107</v>
      </c>
      <c r="B63" s="14">
        <f t="shared" si="25"/>
        <v>0</v>
      </c>
      <c r="C63" s="110"/>
      <c r="D63" s="109"/>
      <c r="E63" s="10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5"/>
      <c r="T63" s="99"/>
      <c r="U63" s="100"/>
      <c r="V63" s="99"/>
      <c r="W63" s="100"/>
      <c r="X63" s="99"/>
      <c r="Y63" s="100"/>
      <c r="Z63" s="97">
        <f t="shared" si="10"/>
        <v>0</v>
      </c>
      <c r="AA63" s="99"/>
      <c r="AB63" s="101"/>
      <c r="AC63" s="101"/>
      <c r="AD63" s="100"/>
      <c r="AE63" s="97">
        <f t="shared" si="11"/>
        <v>0</v>
      </c>
      <c r="AF63" s="99"/>
      <c r="AG63" s="101"/>
      <c r="AH63" s="101"/>
      <c r="AI63" s="102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5" t="str">
        <f t="shared" si="15"/>
        <v/>
      </c>
      <c r="CA63" s="22" t="str">
        <f t="shared" si="16"/>
        <v/>
      </c>
      <c r="CB63" s="22" t="str">
        <f t="shared" si="17"/>
        <v/>
      </c>
      <c r="CC63" s="22" t="str">
        <f t="shared" si="18"/>
        <v/>
      </c>
      <c r="CD63" s="22" t="str">
        <f t="shared" si="19"/>
        <v/>
      </c>
      <c r="CE63" s="22" t="str">
        <f t="shared" si="20"/>
        <v/>
      </c>
      <c r="CF63" s="22" t="str">
        <f t="shared" si="21"/>
        <v/>
      </c>
      <c r="CG63" s="22" t="str">
        <f t="shared" si="22"/>
        <v/>
      </c>
      <c r="CK63" s="23">
        <f t="shared" si="12"/>
        <v>0</v>
      </c>
      <c r="CL63" s="23">
        <f t="shared" si="13"/>
        <v>0</v>
      </c>
      <c r="CM63" s="23">
        <f t="shared" si="14"/>
        <v>0</v>
      </c>
      <c r="CN63" s="23">
        <f t="shared" si="23"/>
        <v>0</v>
      </c>
      <c r="CO63" s="23">
        <f t="shared" si="24"/>
        <v>0</v>
      </c>
      <c r="CP63" s="23">
        <f t="shared" si="24"/>
        <v>0</v>
      </c>
      <c r="CQ63" s="23">
        <f t="shared" si="24"/>
        <v>0</v>
      </c>
    </row>
    <row r="64" spans="1:95" s="5" customFormat="1" ht="15" customHeight="1" x14ac:dyDescent="0.25">
      <c r="A64" s="97" t="s">
        <v>108</v>
      </c>
      <c r="B64" s="14">
        <f t="shared" si="25"/>
        <v>0</v>
      </c>
      <c r="C64" s="110"/>
      <c r="D64" s="109"/>
      <c r="E64" s="109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5"/>
      <c r="T64" s="99"/>
      <c r="U64" s="100"/>
      <c r="V64" s="99"/>
      <c r="W64" s="100"/>
      <c r="X64" s="99"/>
      <c r="Y64" s="100"/>
      <c r="Z64" s="97">
        <f t="shared" si="10"/>
        <v>0</v>
      </c>
      <c r="AA64" s="99"/>
      <c r="AB64" s="101"/>
      <c r="AC64" s="101"/>
      <c r="AD64" s="100"/>
      <c r="AE64" s="97">
        <f t="shared" si="11"/>
        <v>0</v>
      </c>
      <c r="AF64" s="99"/>
      <c r="AG64" s="101"/>
      <c r="AH64" s="101"/>
      <c r="AI64" s="102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5" t="str">
        <f t="shared" si="15"/>
        <v/>
      </c>
      <c r="CA64" s="22" t="str">
        <f t="shared" si="16"/>
        <v/>
      </c>
      <c r="CB64" s="22" t="str">
        <f t="shared" si="17"/>
        <v/>
      </c>
      <c r="CC64" s="22" t="str">
        <f t="shared" si="18"/>
        <v/>
      </c>
      <c r="CD64" s="22" t="str">
        <f t="shared" si="19"/>
        <v/>
      </c>
      <c r="CE64" s="22" t="str">
        <f t="shared" si="20"/>
        <v/>
      </c>
      <c r="CF64" s="22" t="str">
        <f t="shared" si="21"/>
        <v/>
      </c>
      <c r="CG64" s="22" t="str">
        <f t="shared" si="22"/>
        <v/>
      </c>
      <c r="CK64" s="23">
        <f t="shared" si="12"/>
        <v>0</v>
      </c>
      <c r="CL64" s="23">
        <f t="shared" si="13"/>
        <v>0</v>
      </c>
      <c r="CM64" s="23">
        <f t="shared" si="14"/>
        <v>0</v>
      </c>
      <c r="CN64" s="23">
        <f t="shared" si="23"/>
        <v>0</v>
      </c>
      <c r="CO64" s="23">
        <f t="shared" si="24"/>
        <v>0</v>
      </c>
      <c r="CP64" s="23">
        <f t="shared" si="24"/>
        <v>0</v>
      </c>
      <c r="CQ64" s="23">
        <f t="shared" si="24"/>
        <v>0</v>
      </c>
    </row>
    <row r="65" spans="1:95" s="5" customFormat="1" ht="15" customHeight="1" x14ac:dyDescent="0.25">
      <c r="A65" s="97" t="s">
        <v>109</v>
      </c>
      <c r="B65" s="14">
        <f t="shared" si="25"/>
        <v>0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25"/>
      <c r="T65" s="99"/>
      <c r="U65" s="100"/>
      <c r="V65" s="99"/>
      <c r="W65" s="100"/>
      <c r="X65" s="99"/>
      <c r="Y65" s="100"/>
      <c r="Z65" s="97">
        <f t="shared" si="10"/>
        <v>0</v>
      </c>
      <c r="AA65" s="99"/>
      <c r="AB65" s="101"/>
      <c r="AC65" s="101"/>
      <c r="AD65" s="100"/>
      <c r="AE65" s="97">
        <f t="shared" si="11"/>
        <v>0</v>
      </c>
      <c r="AF65" s="99"/>
      <c r="AG65" s="101"/>
      <c r="AH65" s="101"/>
      <c r="AI65" s="102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5" t="str">
        <f t="shared" si="15"/>
        <v/>
      </c>
      <c r="CA65" s="22" t="str">
        <f t="shared" si="16"/>
        <v/>
      </c>
      <c r="CB65" s="22" t="str">
        <f t="shared" si="17"/>
        <v/>
      </c>
      <c r="CC65" s="22" t="str">
        <f t="shared" si="18"/>
        <v/>
      </c>
      <c r="CD65" s="22" t="str">
        <f t="shared" si="19"/>
        <v/>
      </c>
      <c r="CE65" s="22" t="str">
        <f t="shared" si="20"/>
        <v/>
      </c>
      <c r="CF65" s="22" t="str">
        <f t="shared" si="21"/>
        <v/>
      </c>
      <c r="CG65" s="22" t="str">
        <f t="shared" si="22"/>
        <v/>
      </c>
      <c r="CK65" s="23">
        <f t="shared" si="12"/>
        <v>0</v>
      </c>
      <c r="CL65" s="23">
        <f t="shared" si="13"/>
        <v>0</v>
      </c>
      <c r="CM65" s="23">
        <f t="shared" si="14"/>
        <v>0</v>
      </c>
      <c r="CN65" s="23">
        <f t="shared" si="23"/>
        <v>0</v>
      </c>
      <c r="CO65" s="23">
        <f t="shared" si="24"/>
        <v>0</v>
      </c>
      <c r="CP65" s="23">
        <f t="shared" si="24"/>
        <v>0</v>
      </c>
      <c r="CQ65" s="23">
        <f t="shared" si="24"/>
        <v>0</v>
      </c>
    </row>
    <row r="66" spans="1:95" s="5" customFormat="1" ht="15" customHeight="1" x14ac:dyDescent="0.25">
      <c r="A66" s="97" t="s">
        <v>110</v>
      </c>
      <c r="B66" s="14">
        <f t="shared" si="25"/>
        <v>0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25"/>
      <c r="T66" s="99"/>
      <c r="U66" s="100"/>
      <c r="V66" s="99"/>
      <c r="W66" s="100"/>
      <c r="X66" s="99"/>
      <c r="Y66" s="100"/>
      <c r="Z66" s="97">
        <f t="shared" ref="Z66:Z89" si="26">SUM(AA66+AB66+AC66+AD66)</f>
        <v>0</v>
      </c>
      <c r="AA66" s="99"/>
      <c r="AB66" s="101"/>
      <c r="AC66" s="101"/>
      <c r="AD66" s="100"/>
      <c r="AE66" s="97">
        <f t="shared" ref="AE66:AE89" si="27">SUM(AF66+AG66+AH66+AI66)</f>
        <v>0</v>
      </c>
      <c r="AF66" s="99"/>
      <c r="AG66" s="101"/>
      <c r="AH66" s="101"/>
      <c r="AI66" s="102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5" t="str">
        <f t="shared" si="15"/>
        <v/>
      </c>
      <c r="CA66" s="22" t="str">
        <f t="shared" si="16"/>
        <v/>
      </c>
      <c r="CB66" s="22" t="str">
        <f t="shared" si="17"/>
        <v/>
      </c>
      <c r="CC66" s="22" t="str">
        <f t="shared" si="18"/>
        <v/>
      </c>
      <c r="CD66" s="22" t="str">
        <f t="shared" si="19"/>
        <v/>
      </c>
      <c r="CE66" s="22" t="str">
        <f t="shared" si="20"/>
        <v/>
      </c>
      <c r="CF66" s="22" t="str">
        <f t="shared" si="21"/>
        <v/>
      </c>
      <c r="CG66" s="22" t="str">
        <f t="shared" si="22"/>
        <v/>
      </c>
      <c r="CK66" s="23">
        <f t="shared" si="12"/>
        <v>0</v>
      </c>
      <c r="CL66" s="23">
        <f t="shared" si="13"/>
        <v>0</v>
      </c>
      <c r="CM66" s="23">
        <f t="shared" si="14"/>
        <v>0</v>
      </c>
      <c r="CN66" s="23">
        <f t="shared" si="23"/>
        <v>0</v>
      </c>
      <c r="CO66" s="23">
        <f t="shared" si="24"/>
        <v>0</v>
      </c>
      <c r="CP66" s="23">
        <f t="shared" si="24"/>
        <v>0</v>
      </c>
      <c r="CQ66" s="23">
        <f t="shared" si="24"/>
        <v>0</v>
      </c>
    </row>
    <row r="67" spans="1:95" s="5" customFormat="1" ht="15" customHeight="1" x14ac:dyDescent="0.15">
      <c r="A67" s="105" t="s">
        <v>111</v>
      </c>
      <c r="B67" s="14">
        <f t="shared" si="25"/>
        <v>0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25"/>
      <c r="T67" s="99"/>
      <c r="U67" s="100"/>
      <c r="V67" s="99"/>
      <c r="W67" s="100"/>
      <c r="X67" s="99"/>
      <c r="Y67" s="100"/>
      <c r="Z67" s="97">
        <f t="shared" si="26"/>
        <v>0</v>
      </c>
      <c r="AA67" s="99"/>
      <c r="AB67" s="101"/>
      <c r="AC67" s="101"/>
      <c r="AD67" s="100"/>
      <c r="AE67" s="97">
        <f t="shared" si="27"/>
        <v>0</v>
      </c>
      <c r="AF67" s="99"/>
      <c r="AG67" s="101"/>
      <c r="AH67" s="101"/>
      <c r="AI67" s="102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5" t="str">
        <f t="shared" si="15"/>
        <v/>
      </c>
      <c r="CA67" s="22" t="str">
        <f t="shared" si="16"/>
        <v/>
      </c>
      <c r="CB67" s="22" t="str">
        <f t="shared" si="17"/>
        <v/>
      </c>
      <c r="CC67" s="22" t="str">
        <f t="shared" si="18"/>
        <v/>
      </c>
      <c r="CD67" s="22" t="str">
        <f t="shared" si="19"/>
        <v/>
      </c>
      <c r="CE67" s="22" t="str">
        <f t="shared" si="20"/>
        <v/>
      </c>
      <c r="CF67" s="22" t="str">
        <f t="shared" si="21"/>
        <v/>
      </c>
      <c r="CG67" s="22" t="str">
        <f t="shared" si="22"/>
        <v/>
      </c>
      <c r="CK67" s="23">
        <f t="shared" si="12"/>
        <v>0</v>
      </c>
      <c r="CL67" s="23">
        <f t="shared" si="13"/>
        <v>0</v>
      </c>
      <c r="CM67" s="23">
        <f t="shared" si="14"/>
        <v>0</v>
      </c>
      <c r="CN67" s="23">
        <f t="shared" si="23"/>
        <v>0</v>
      </c>
      <c r="CO67" s="23">
        <f t="shared" ref="CO67:CQ89" si="28">IF(AND($B67&gt;0,AQ67=""),1,IF(AQ67&gt;$B67,1,0))</f>
        <v>0</v>
      </c>
      <c r="CP67" s="23">
        <f t="shared" si="28"/>
        <v>0</v>
      </c>
      <c r="CQ67" s="23">
        <f t="shared" si="28"/>
        <v>0</v>
      </c>
    </row>
    <row r="68" spans="1:95" s="5" customFormat="1" ht="15" customHeight="1" x14ac:dyDescent="0.25">
      <c r="A68" s="76" t="s">
        <v>112</v>
      </c>
      <c r="B68" s="14">
        <f t="shared" si="25"/>
        <v>0</v>
      </c>
      <c r="C68" s="110"/>
      <c r="D68" s="109"/>
      <c r="E68" s="109"/>
      <c r="F68" s="10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5"/>
      <c r="T68" s="99"/>
      <c r="U68" s="100"/>
      <c r="V68" s="99"/>
      <c r="W68" s="100"/>
      <c r="X68" s="99"/>
      <c r="Y68" s="100"/>
      <c r="Z68" s="97">
        <f t="shared" si="26"/>
        <v>0</v>
      </c>
      <c r="AA68" s="99"/>
      <c r="AB68" s="101"/>
      <c r="AC68" s="101"/>
      <c r="AD68" s="100"/>
      <c r="AE68" s="97">
        <f t="shared" si="27"/>
        <v>0</v>
      </c>
      <c r="AF68" s="99"/>
      <c r="AG68" s="101"/>
      <c r="AH68" s="101"/>
      <c r="AI68" s="102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5" t="str">
        <f t="shared" si="15"/>
        <v/>
      </c>
      <c r="CA68" s="22" t="str">
        <f t="shared" si="16"/>
        <v/>
      </c>
      <c r="CB68" s="22" t="str">
        <f t="shared" si="17"/>
        <v/>
      </c>
      <c r="CC68" s="22" t="str">
        <f t="shared" si="18"/>
        <v/>
      </c>
      <c r="CD68" s="22" t="str">
        <f t="shared" si="19"/>
        <v/>
      </c>
      <c r="CE68" s="22" t="str">
        <f t="shared" si="20"/>
        <v/>
      </c>
      <c r="CF68" s="22" t="str">
        <f t="shared" si="21"/>
        <v/>
      </c>
      <c r="CG68" s="22" t="str">
        <f t="shared" si="22"/>
        <v/>
      </c>
      <c r="CK68" s="23">
        <f t="shared" si="12"/>
        <v>0</v>
      </c>
      <c r="CL68" s="23">
        <f t="shared" si="13"/>
        <v>0</v>
      </c>
      <c r="CM68" s="23">
        <f t="shared" si="14"/>
        <v>0</v>
      </c>
      <c r="CN68" s="23">
        <f t="shared" si="23"/>
        <v>0</v>
      </c>
      <c r="CO68" s="23">
        <f t="shared" si="28"/>
        <v>0</v>
      </c>
      <c r="CP68" s="23">
        <f t="shared" si="28"/>
        <v>0</v>
      </c>
      <c r="CQ68" s="23">
        <f t="shared" si="28"/>
        <v>0</v>
      </c>
    </row>
    <row r="69" spans="1:95" s="5" customFormat="1" ht="15" customHeight="1" x14ac:dyDescent="0.25">
      <c r="A69" s="111" t="s">
        <v>113</v>
      </c>
      <c r="B69" s="14">
        <f t="shared" si="25"/>
        <v>0</v>
      </c>
      <c r="C69" s="110"/>
      <c r="D69" s="109"/>
      <c r="E69" s="109"/>
      <c r="F69" s="10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25"/>
      <c r="T69" s="99"/>
      <c r="U69" s="100"/>
      <c r="V69" s="99"/>
      <c r="W69" s="100"/>
      <c r="X69" s="99"/>
      <c r="Y69" s="100"/>
      <c r="Z69" s="97">
        <f t="shared" si="26"/>
        <v>0</v>
      </c>
      <c r="AA69" s="99"/>
      <c r="AB69" s="101"/>
      <c r="AC69" s="101"/>
      <c r="AD69" s="100"/>
      <c r="AE69" s="97">
        <f t="shared" si="27"/>
        <v>0</v>
      </c>
      <c r="AF69" s="99"/>
      <c r="AG69" s="101"/>
      <c r="AH69" s="101"/>
      <c r="AI69" s="102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5" t="str">
        <f t="shared" si="15"/>
        <v/>
      </c>
      <c r="CA69" s="22" t="str">
        <f t="shared" si="16"/>
        <v/>
      </c>
      <c r="CB69" s="22" t="str">
        <f t="shared" si="17"/>
        <v/>
      </c>
      <c r="CC69" s="22" t="str">
        <f t="shared" si="18"/>
        <v/>
      </c>
      <c r="CD69" s="22" t="str">
        <f t="shared" si="19"/>
        <v/>
      </c>
      <c r="CE69" s="22" t="str">
        <f t="shared" si="20"/>
        <v/>
      </c>
      <c r="CF69" s="22" t="str">
        <f t="shared" si="21"/>
        <v/>
      </c>
      <c r="CG69" s="22" t="str">
        <f t="shared" si="22"/>
        <v/>
      </c>
      <c r="CK69" s="23">
        <f t="shared" si="12"/>
        <v>0</v>
      </c>
      <c r="CL69" s="23">
        <f t="shared" si="13"/>
        <v>0</v>
      </c>
      <c r="CM69" s="23">
        <f t="shared" si="14"/>
        <v>0</v>
      </c>
      <c r="CN69" s="23">
        <f t="shared" si="23"/>
        <v>0</v>
      </c>
      <c r="CO69" s="23">
        <f t="shared" si="28"/>
        <v>0</v>
      </c>
      <c r="CP69" s="23">
        <f t="shared" si="28"/>
        <v>0</v>
      </c>
      <c r="CQ69" s="23">
        <f t="shared" si="28"/>
        <v>0</v>
      </c>
    </row>
    <row r="70" spans="1:95" s="5" customFormat="1" ht="15" customHeight="1" x14ac:dyDescent="0.15">
      <c r="A70" s="105" t="s">
        <v>114</v>
      </c>
      <c r="B70" s="14">
        <f>SUM(C70:S70)</f>
        <v>0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6"/>
      <c r="M70" s="16"/>
      <c r="N70" s="16"/>
      <c r="O70" s="16"/>
      <c r="P70" s="16"/>
      <c r="Q70" s="16"/>
      <c r="R70" s="16"/>
      <c r="S70" s="25"/>
      <c r="T70" s="99"/>
      <c r="U70" s="100"/>
      <c r="V70" s="99"/>
      <c r="W70" s="100"/>
      <c r="X70" s="99"/>
      <c r="Y70" s="100"/>
      <c r="Z70" s="97">
        <f t="shared" si="26"/>
        <v>0</v>
      </c>
      <c r="AA70" s="99"/>
      <c r="AB70" s="101"/>
      <c r="AC70" s="101"/>
      <c r="AD70" s="100"/>
      <c r="AE70" s="97">
        <f t="shared" si="27"/>
        <v>0</v>
      </c>
      <c r="AF70" s="99"/>
      <c r="AG70" s="101"/>
      <c r="AH70" s="101"/>
      <c r="AI70" s="102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5" t="str">
        <f t="shared" si="15"/>
        <v/>
      </c>
      <c r="CA70" s="22" t="str">
        <f t="shared" si="16"/>
        <v/>
      </c>
      <c r="CB70" s="22" t="str">
        <f t="shared" si="17"/>
        <v/>
      </c>
      <c r="CC70" s="22" t="str">
        <f t="shared" si="18"/>
        <v/>
      </c>
      <c r="CD70" s="22" t="str">
        <f t="shared" si="19"/>
        <v/>
      </c>
      <c r="CE70" s="22" t="str">
        <f t="shared" si="20"/>
        <v/>
      </c>
      <c r="CF70" s="22" t="str">
        <f t="shared" si="21"/>
        <v/>
      </c>
      <c r="CG70" s="22" t="str">
        <f t="shared" si="22"/>
        <v/>
      </c>
      <c r="CK70" s="23">
        <f t="shared" si="12"/>
        <v>0</v>
      </c>
      <c r="CL70" s="23">
        <f t="shared" si="13"/>
        <v>0</v>
      </c>
      <c r="CM70" s="23">
        <f t="shared" si="14"/>
        <v>0</v>
      </c>
      <c r="CN70" s="23">
        <f t="shared" si="23"/>
        <v>0</v>
      </c>
      <c r="CO70" s="23">
        <f t="shared" si="28"/>
        <v>0</v>
      </c>
      <c r="CP70" s="23">
        <f t="shared" si="28"/>
        <v>0</v>
      </c>
      <c r="CQ70" s="23">
        <f t="shared" si="28"/>
        <v>0</v>
      </c>
    </row>
    <row r="71" spans="1:95" s="5" customFormat="1" ht="15" customHeight="1" x14ac:dyDescent="0.15">
      <c r="A71" s="105" t="s">
        <v>115</v>
      </c>
      <c r="B71" s="14">
        <f t="shared" si="25"/>
        <v>0</v>
      </c>
      <c r="C71" s="110"/>
      <c r="D71" s="109"/>
      <c r="E71" s="109"/>
      <c r="F71" s="10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5"/>
      <c r="T71" s="99"/>
      <c r="U71" s="100"/>
      <c r="V71" s="99"/>
      <c r="W71" s="100"/>
      <c r="X71" s="99"/>
      <c r="Y71" s="100"/>
      <c r="Z71" s="97">
        <f t="shared" si="26"/>
        <v>0</v>
      </c>
      <c r="AA71" s="99"/>
      <c r="AB71" s="101"/>
      <c r="AC71" s="101"/>
      <c r="AD71" s="100"/>
      <c r="AE71" s="97">
        <f t="shared" si="27"/>
        <v>0</v>
      </c>
      <c r="AF71" s="99"/>
      <c r="AG71" s="101"/>
      <c r="AH71" s="101"/>
      <c r="AI71" s="102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5" t="str">
        <f t="shared" si="15"/>
        <v/>
      </c>
      <c r="CA71" s="22" t="str">
        <f t="shared" si="16"/>
        <v/>
      </c>
      <c r="CB71" s="22" t="str">
        <f t="shared" si="17"/>
        <v/>
      </c>
      <c r="CC71" s="22" t="str">
        <f t="shared" si="18"/>
        <v/>
      </c>
      <c r="CD71" s="22" t="str">
        <f t="shared" si="19"/>
        <v/>
      </c>
      <c r="CE71" s="22" t="str">
        <f t="shared" si="20"/>
        <v/>
      </c>
      <c r="CF71" s="22" t="str">
        <f t="shared" si="21"/>
        <v/>
      </c>
      <c r="CG71" s="22" t="str">
        <f t="shared" si="22"/>
        <v/>
      </c>
      <c r="CK71" s="23">
        <f t="shared" si="12"/>
        <v>0</v>
      </c>
      <c r="CL71" s="23">
        <f t="shared" si="13"/>
        <v>0</v>
      </c>
      <c r="CM71" s="23">
        <f t="shared" si="14"/>
        <v>0</v>
      </c>
      <c r="CN71" s="23">
        <f t="shared" si="23"/>
        <v>0</v>
      </c>
      <c r="CO71" s="23">
        <f t="shared" si="28"/>
        <v>0</v>
      </c>
      <c r="CP71" s="23">
        <f t="shared" si="28"/>
        <v>0</v>
      </c>
      <c r="CQ71" s="23">
        <f t="shared" si="28"/>
        <v>0</v>
      </c>
    </row>
    <row r="72" spans="1:95" s="5" customFormat="1" ht="15" customHeight="1" x14ac:dyDescent="0.25">
      <c r="A72" s="97" t="s">
        <v>116</v>
      </c>
      <c r="B72" s="14">
        <f t="shared" si="25"/>
        <v>0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25"/>
      <c r="T72" s="99"/>
      <c r="U72" s="100"/>
      <c r="V72" s="99"/>
      <c r="W72" s="100"/>
      <c r="X72" s="99"/>
      <c r="Y72" s="100"/>
      <c r="Z72" s="97">
        <f t="shared" si="26"/>
        <v>0</v>
      </c>
      <c r="AA72" s="99"/>
      <c r="AB72" s="101"/>
      <c r="AC72" s="101"/>
      <c r="AD72" s="100"/>
      <c r="AE72" s="97">
        <f t="shared" si="27"/>
        <v>0</v>
      </c>
      <c r="AF72" s="99"/>
      <c r="AG72" s="101"/>
      <c r="AH72" s="101"/>
      <c r="AI72" s="102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5" t="str">
        <f t="shared" si="15"/>
        <v/>
      </c>
      <c r="CA72" s="22" t="str">
        <f t="shared" si="16"/>
        <v/>
      </c>
      <c r="CB72" s="22" t="str">
        <f t="shared" si="17"/>
        <v/>
      </c>
      <c r="CC72" s="22" t="str">
        <f t="shared" si="18"/>
        <v/>
      </c>
      <c r="CD72" s="22" t="str">
        <f t="shared" si="19"/>
        <v/>
      </c>
      <c r="CE72" s="22" t="str">
        <f t="shared" si="20"/>
        <v/>
      </c>
      <c r="CF72" s="22" t="str">
        <f t="shared" si="21"/>
        <v/>
      </c>
      <c r="CG72" s="22" t="str">
        <f t="shared" si="22"/>
        <v/>
      </c>
      <c r="CK72" s="23">
        <f t="shared" si="12"/>
        <v>0</v>
      </c>
      <c r="CL72" s="23">
        <f t="shared" si="13"/>
        <v>0</v>
      </c>
      <c r="CM72" s="23">
        <f t="shared" si="14"/>
        <v>0</v>
      </c>
      <c r="CN72" s="23">
        <f t="shared" si="23"/>
        <v>0</v>
      </c>
      <c r="CO72" s="23">
        <f t="shared" si="28"/>
        <v>0</v>
      </c>
      <c r="CP72" s="23">
        <f t="shared" si="28"/>
        <v>0</v>
      </c>
      <c r="CQ72" s="23">
        <f t="shared" si="28"/>
        <v>0</v>
      </c>
    </row>
    <row r="73" spans="1:95" s="5" customFormat="1" ht="15" customHeight="1" x14ac:dyDescent="0.25">
      <c r="A73" s="97" t="s">
        <v>117</v>
      </c>
      <c r="B73" s="14">
        <f t="shared" si="25"/>
        <v>0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25"/>
      <c r="T73" s="99"/>
      <c r="U73" s="100"/>
      <c r="V73" s="99"/>
      <c r="W73" s="100"/>
      <c r="X73" s="99"/>
      <c r="Y73" s="100"/>
      <c r="Z73" s="97">
        <f t="shared" si="26"/>
        <v>0</v>
      </c>
      <c r="AA73" s="99"/>
      <c r="AB73" s="101"/>
      <c r="AC73" s="101"/>
      <c r="AD73" s="100"/>
      <c r="AE73" s="97">
        <f t="shared" si="27"/>
        <v>0</v>
      </c>
      <c r="AF73" s="99"/>
      <c r="AG73" s="101"/>
      <c r="AH73" s="101"/>
      <c r="AI73" s="102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5" t="str">
        <f t="shared" si="15"/>
        <v/>
      </c>
      <c r="CA73" s="22" t="str">
        <f t="shared" si="16"/>
        <v/>
      </c>
      <c r="CB73" s="22" t="str">
        <f t="shared" si="17"/>
        <v/>
      </c>
      <c r="CC73" s="22" t="str">
        <f t="shared" si="18"/>
        <v/>
      </c>
      <c r="CD73" s="22" t="str">
        <f t="shared" si="19"/>
        <v/>
      </c>
      <c r="CE73" s="22" t="str">
        <f t="shared" si="20"/>
        <v/>
      </c>
      <c r="CF73" s="22" t="str">
        <f t="shared" si="21"/>
        <v/>
      </c>
      <c r="CG73" s="22" t="str">
        <f t="shared" si="22"/>
        <v/>
      </c>
      <c r="CK73" s="23">
        <f t="shared" si="12"/>
        <v>0</v>
      </c>
      <c r="CL73" s="23">
        <f t="shared" si="13"/>
        <v>0</v>
      </c>
      <c r="CM73" s="23">
        <f t="shared" si="14"/>
        <v>0</v>
      </c>
      <c r="CN73" s="23">
        <f t="shared" si="23"/>
        <v>0</v>
      </c>
      <c r="CO73" s="23">
        <f t="shared" si="28"/>
        <v>0</v>
      </c>
      <c r="CP73" s="23">
        <f t="shared" si="28"/>
        <v>0</v>
      </c>
      <c r="CQ73" s="23">
        <f t="shared" si="28"/>
        <v>0</v>
      </c>
    </row>
    <row r="74" spans="1:95" s="5" customFormat="1" ht="15" customHeight="1" x14ac:dyDescent="0.25">
      <c r="A74" s="97" t="s">
        <v>118</v>
      </c>
      <c r="B74" s="14">
        <f t="shared" si="25"/>
        <v>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5"/>
      <c r="T74" s="99"/>
      <c r="U74" s="100"/>
      <c r="V74" s="99"/>
      <c r="W74" s="100"/>
      <c r="X74" s="99"/>
      <c r="Y74" s="100"/>
      <c r="Z74" s="97">
        <f t="shared" si="26"/>
        <v>0</v>
      </c>
      <c r="AA74" s="99"/>
      <c r="AB74" s="101"/>
      <c r="AC74" s="101"/>
      <c r="AD74" s="100"/>
      <c r="AE74" s="97">
        <f t="shared" si="27"/>
        <v>0</v>
      </c>
      <c r="AF74" s="99"/>
      <c r="AG74" s="101"/>
      <c r="AH74" s="101"/>
      <c r="AI74" s="102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5" t="str">
        <f t="shared" si="15"/>
        <v/>
      </c>
      <c r="CA74" s="22" t="str">
        <f t="shared" si="16"/>
        <v/>
      </c>
      <c r="CB74" s="22" t="str">
        <f t="shared" si="17"/>
        <v/>
      </c>
      <c r="CC74" s="22" t="str">
        <f t="shared" si="18"/>
        <v/>
      </c>
      <c r="CD74" s="22" t="str">
        <f t="shared" si="19"/>
        <v/>
      </c>
      <c r="CE74" s="22" t="str">
        <f t="shared" si="20"/>
        <v/>
      </c>
      <c r="CF74" s="22" t="str">
        <f t="shared" si="21"/>
        <v/>
      </c>
      <c r="CG74" s="22" t="str">
        <f t="shared" si="22"/>
        <v/>
      </c>
      <c r="CK74" s="23">
        <f t="shared" si="12"/>
        <v>0</v>
      </c>
      <c r="CL74" s="23">
        <f t="shared" si="13"/>
        <v>0</v>
      </c>
      <c r="CM74" s="23">
        <f t="shared" si="14"/>
        <v>0</v>
      </c>
      <c r="CN74" s="23">
        <f t="shared" si="23"/>
        <v>0</v>
      </c>
      <c r="CO74" s="23">
        <f t="shared" si="28"/>
        <v>0</v>
      </c>
      <c r="CP74" s="23">
        <f t="shared" si="28"/>
        <v>0</v>
      </c>
      <c r="CQ74" s="23">
        <f t="shared" si="28"/>
        <v>0</v>
      </c>
    </row>
    <row r="75" spans="1:95" s="5" customFormat="1" ht="15" customHeight="1" x14ac:dyDescent="0.25">
      <c r="A75" s="97" t="s">
        <v>119</v>
      </c>
      <c r="B75" s="14">
        <f t="shared" si="25"/>
        <v>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5"/>
      <c r="T75" s="15"/>
      <c r="U75" s="25"/>
      <c r="V75" s="15"/>
      <c r="W75" s="25"/>
      <c r="X75" s="15"/>
      <c r="Y75" s="25"/>
      <c r="Z75" s="97">
        <f t="shared" si="26"/>
        <v>0</v>
      </c>
      <c r="AA75" s="15"/>
      <c r="AB75" s="16"/>
      <c r="AC75" s="16"/>
      <c r="AD75" s="25"/>
      <c r="AE75" s="97">
        <f t="shared" si="27"/>
        <v>0</v>
      </c>
      <c r="AF75" s="15"/>
      <c r="AG75" s="16"/>
      <c r="AH75" s="16"/>
      <c r="AI75" s="112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5" t="str">
        <f t="shared" si="15"/>
        <v/>
      </c>
      <c r="CA75" s="22" t="str">
        <f t="shared" si="16"/>
        <v/>
      </c>
      <c r="CB75" s="22" t="str">
        <f t="shared" si="17"/>
        <v/>
      </c>
      <c r="CC75" s="22" t="str">
        <f t="shared" si="18"/>
        <v/>
      </c>
      <c r="CD75" s="22" t="str">
        <f t="shared" si="19"/>
        <v/>
      </c>
      <c r="CE75" s="22" t="str">
        <f t="shared" si="20"/>
        <v/>
      </c>
      <c r="CF75" s="22" t="str">
        <f t="shared" si="21"/>
        <v/>
      </c>
      <c r="CG75" s="22" t="str">
        <f t="shared" si="22"/>
        <v/>
      </c>
      <c r="CK75" s="23">
        <f t="shared" si="12"/>
        <v>0</v>
      </c>
      <c r="CL75" s="23">
        <f t="shared" si="13"/>
        <v>0</v>
      </c>
      <c r="CM75" s="23">
        <f t="shared" si="14"/>
        <v>0</v>
      </c>
      <c r="CN75" s="23">
        <f t="shared" si="23"/>
        <v>0</v>
      </c>
      <c r="CO75" s="23">
        <f t="shared" si="28"/>
        <v>0</v>
      </c>
      <c r="CP75" s="23">
        <f t="shared" si="28"/>
        <v>0</v>
      </c>
      <c r="CQ75" s="23">
        <f t="shared" si="28"/>
        <v>0</v>
      </c>
    </row>
    <row r="76" spans="1:95" s="5" customFormat="1" ht="15" customHeight="1" x14ac:dyDescent="0.25">
      <c r="A76" s="97" t="s">
        <v>120</v>
      </c>
      <c r="B76" s="14">
        <f t="shared" si="25"/>
        <v>0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5"/>
      <c r="T76" s="15"/>
      <c r="U76" s="25"/>
      <c r="V76" s="15"/>
      <c r="W76" s="25"/>
      <c r="X76" s="15"/>
      <c r="Y76" s="25"/>
      <c r="Z76" s="97">
        <f t="shared" si="26"/>
        <v>0</v>
      </c>
      <c r="AA76" s="15"/>
      <c r="AB76" s="16"/>
      <c r="AC76" s="16"/>
      <c r="AD76" s="25"/>
      <c r="AE76" s="97">
        <f t="shared" si="27"/>
        <v>0</v>
      </c>
      <c r="AF76" s="15"/>
      <c r="AG76" s="16"/>
      <c r="AH76" s="16"/>
      <c r="AI76" s="112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5" t="str">
        <f t="shared" si="15"/>
        <v/>
      </c>
      <c r="CA76" s="22" t="str">
        <f t="shared" si="16"/>
        <v/>
      </c>
      <c r="CB76" s="22" t="str">
        <f t="shared" si="17"/>
        <v/>
      </c>
      <c r="CC76" s="22" t="str">
        <f t="shared" si="18"/>
        <v/>
      </c>
      <c r="CD76" s="22" t="str">
        <f t="shared" si="19"/>
        <v/>
      </c>
      <c r="CE76" s="22" t="str">
        <f t="shared" si="20"/>
        <v/>
      </c>
      <c r="CF76" s="22" t="str">
        <f t="shared" si="21"/>
        <v/>
      </c>
      <c r="CG76" s="22" t="str">
        <f t="shared" si="22"/>
        <v/>
      </c>
      <c r="CK76" s="23">
        <f t="shared" si="12"/>
        <v>0</v>
      </c>
      <c r="CL76" s="23">
        <f t="shared" si="13"/>
        <v>0</v>
      </c>
      <c r="CM76" s="23">
        <f t="shared" si="14"/>
        <v>0</v>
      </c>
      <c r="CN76" s="23">
        <f t="shared" si="23"/>
        <v>0</v>
      </c>
      <c r="CO76" s="23">
        <f t="shared" si="28"/>
        <v>0</v>
      </c>
      <c r="CP76" s="23">
        <f t="shared" si="28"/>
        <v>0</v>
      </c>
      <c r="CQ76" s="23">
        <f t="shared" si="28"/>
        <v>0</v>
      </c>
    </row>
    <row r="77" spans="1:95" s="5" customFormat="1" ht="15" customHeight="1" x14ac:dyDescent="0.25">
      <c r="A77" s="94" t="s">
        <v>121</v>
      </c>
      <c r="B77" s="14">
        <f t="shared" si="25"/>
        <v>0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5"/>
      <c r="T77" s="15"/>
      <c r="U77" s="25"/>
      <c r="V77" s="15"/>
      <c r="W77" s="25"/>
      <c r="X77" s="15"/>
      <c r="Y77" s="25"/>
      <c r="Z77" s="97">
        <f t="shared" si="26"/>
        <v>0</v>
      </c>
      <c r="AA77" s="15"/>
      <c r="AB77" s="16"/>
      <c r="AC77" s="16"/>
      <c r="AD77" s="25"/>
      <c r="AE77" s="97">
        <f t="shared" si="27"/>
        <v>0</v>
      </c>
      <c r="AF77" s="15"/>
      <c r="AG77" s="16"/>
      <c r="AH77" s="16"/>
      <c r="AI77" s="112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5" t="str">
        <f t="shared" si="15"/>
        <v/>
      </c>
      <c r="CA77" s="22" t="str">
        <f t="shared" si="16"/>
        <v/>
      </c>
      <c r="CB77" s="22" t="str">
        <f t="shared" si="17"/>
        <v/>
      </c>
      <c r="CC77" s="22" t="str">
        <f t="shared" si="18"/>
        <v/>
      </c>
      <c r="CD77" s="22" t="str">
        <f t="shared" si="19"/>
        <v/>
      </c>
      <c r="CE77" s="22" t="str">
        <f t="shared" si="20"/>
        <v/>
      </c>
      <c r="CF77" s="22" t="str">
        <f t="shared" si="21"/>
        <v/>
      </c>
      <c r="CG77" s="22" t="str">
        <f t="shared" si="22"/>
        <v/>
      </c>
      <c r="CK77" s="23">
        <f t="shared" si="12"/>
        <v>0</v>
      </c>
      <c r="CL77" s="23">
        <f t="shared" si="13"/>
        <v>0</v>
      </c>
      <c r="CM77" s="23">
        <f t="shared" si="14"/>
        <v>0</v>
      </c>
      <c r="CN77" s="23">
        <f t="shared" si="23"/>
        <v>0</v>
      </c>
      <c r="CO77" s="23">
        <f t="shared" si="28"/>
        <v>0</v>
      </c>
      <c r="CP77" s="23">
        <f t="shared" si="28"/>
        <v>0</v>
      </c>
      <c r="CQ77" s="23">
        <f t="shared" si="28"/>
        <v>0</v>
      </c>
    </row>
    <row r="78" spans="1:95" s="5" customFormat="1" ht="15" customHeight="1" x14ac:dyDescent="0.15">
      <c r="A78" s="113" t="s">
        <v>122</v>
      </c>
      <c r="B78" s="14">
        <f t="shared" si="25"/>
        <v>0</v>
      </c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25"/>
      <c r="T78" s="15"/>
      <c r="U78" s="25"/>
      <c r="V78" s="15"/>
      <c r="W78" s="25"/>
      <c r="X78" s="15"/>
      <c r="Y78" s="25"/>
      <c r="Z78" s="97">
        <f t="shared" si="26"/>
        <v>0</v>
      </c>
      <c r="AA78" s="15"/>
      <c r="AB78" s="16"/>
      <c r="AC78" s="16"/>
      <c r="AD78" s="25"/>
      <c r="AE78" s="97">
        <f t="shared" si="27"/>
        <v>0</v>
      </c>
      <c r="AF78" s="15"/>
      <c r="AG78" s="16"/>
      <c r="AH78" s="16"/>
      <c r="AI78" s="112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5" t="str">
        <f t="shared" si="15"/>
        <v/>
      </c>
      <c r="CA78" s="22" t="str">
        <f t="shared" si="16"/>
        <v/>
      </c>
      <c r="CB78" s="22" t="str">
        <f t="shared" si="17"/>
        <v/>
      </c>
      <c r="CC78" s="22" t="str">
        <f t="shared" si="18"/>
        <v/>
      </c>
      <c r="CD78" s="22" t="str">
        <f t="shared" si="19"/>
        <v/>
      </c>
      <c r="CE78" s="22" t="str">
        <f t="shared" si="20"/>
        <v/>
      </c>
      <c r="CF78" s="22" t="str">
        <f t="shared" si="21"/>
        <v/>
      </c>
      <c r="CG78" s="22" t="str">
        <f t="shared" si="22"/>
        <v/>
      </c>
      <c r="CK78" s="23">
        <f t="shared" si="12"/>
        <v>0</v>
      </c>
      <c r="CL78" s="23">
        <f t="shared" si="13"/>
        <v>0</v>
      </c>
      <c r="CM78" s="23">
        <f t="shared" si="14"/>
        <v>0</v>
      </c>
      <c r="CN78" s="23">
        <f t="shared" si="23"/>
        <v>0</v>
      </c>
      <c r="CO78" s="23">
        <f t="shared" si="28"/>
        <v>0</v>
      </c>
      <c r="CP78" s="23">
        <f t="shared" si="28"/>
        <v>0</v>
      </c>
      <c r="CQ78" s="23">
        <f t="shared" si="28"/>
        <v>0</v>
      </c>
    </row>
    <row r="79" spans="1:95" s="5" customFormat="1" ht="15" customHeight="1" x14ac:dyDescent="0.15">
      <c r="A79" s="113" t="s">
        <v>123</v>
      </c>
      <c r="B79" s="14">
        <f t="shared" si="25"/>
        <v>0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5"/>
      <c r="T79" s="15"/>
      <c r="U79" s="25"/>
      <c r="V79" s="15"/>
      <c r="W79" s="25"/>
      <c r="X79" s="15"/>
      <c r="Y79" s="25"/>
      <c r="Z79" s="97">
        <f t="shared" si="26"/>
        <v>0</v>
      </c>
      <c r="AA79" s="15"/>
      <c r="AB79" s="16"/>
      <c r="AC79" s="16"/>
      <c r="AD79" s="25"/>
      <c r="AE79" s="97">
        <f t="shared" si="27"/>
        <v>0</v>
      </c>
      <c r="AF79" s="15"/>
      <c r="AG79" s="16"/>
      <c r="AH79" s="16"/>
      <c r="AI79" s="112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5" t="str">
        <f t="shared" si="15"/>
        <v/>
      </c>
      <c r="CA79" s="22" t="str">
        <f t="shared" si="16"/>
        <v/>
      </c>
      <c r="CB79" s="22" t="str">
        <f t="shared" si="17"/>
        <v/>
      </c>
      <c r="CC79" s="22" t="str">
        <f t="shared" si="18"/>
        <v/>
      </c>
      <c r="CD79" s="22" t="str">
        <f t="shared" si="19"/>
        <v/>
      </c>
      <c r="CE79" s="22" t="str">
        <f t="shared" si="20"/>
        <v/>
      </c>
      <c r="CF79" s="22" t="str">
        <f t="shared" si="21"/>
        <v/>
      </c>
      <c r="CG79" s="22" t="str">
        <f t="shared" si="22"/>
        <v/>
      </c>
      <c r="CK79" s="23">
        <f t="shared" si="12"/>
        <v>0</v>
      </c>
      <c r="CL79" s="23">
        <f t="shared" si="13"/>
        <v>0</v>
      </c>
      <c r="CM79" s="23">
        <f t="shared" si="14"/>
        <v>0</v>
      </c>
      <c r="CN79" s="23">
        <f t="shared" si="23"/>
        <v>0</v>
      </c>
      <c r="CO79" s="23">
        <f t="shared" si="28"/>
        <v>0</v>
      </c>
      <c r="CP79" s="23">
        <f t="shared" si="28"/>
        <v>0</v>
      </c>
      <c r="CQ79" s="23">
        <f t="shared" si="28"/>
        <v>0</v>
      </c>
    </row>
    <row r="80" spans="1:95" s="5" customFormat="1" ht="15" customHeight="1" x14ac:dyDescent="0.15">
      <c r="A80" s="113" t="s">
        <v>124</v>
      </c>
      <c r="B80" s="14">
        <f t="shared" si="25"/>
        <v>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5"/>
      <c r="T80" s="15"/>
      <c r="U80" s="25"/>
      <c r="V80" s="15"/>
      <c r="W80" s="25"/>
      <c r="X80" s="15"/>
      <c r="Y80" s="25"/>
      <c r="Z80" s="97">
        <f t="shared" si="26"/>
        <v>0</v>
      </c>
      <c r="AA80" s="15"/>
      <c r="AB80" s="16"/>
      <c r="AC80" s="16"/>
      <c r="AD80" s="25"/>
      <c r="AE80" s="97">
        <f t="shared" si="27"/>
        <v>0</v>
      </c>
      <c r="AF80" s="15"/>
      <c r="AG80" s="16"/>
      <c r="AH80" s="16"/>
      <c r="AI80" s="112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5" t="str">
        <f t="shared" si="15"/>
        <v/>
      </c>
      <c r="CA80" s="22" t="str">
        <f t="shared" si="16"/>
        <v/>
      </c>
      <c r="CB80" s="22" t="str">
        <f t="shared" si="17"/>
        <v/>
      </c>
      <c r="CC80" s="22" t="str">
        <f t="shared" si="18"/>
        <v/>
      </c>
      <c r="CD80" s="22" t="str">
        <f t="shared" si="19"/>
        <v/>
      </c>
      <c r="CE80" s="22" t="str">
        <f t="shared" si="20"/>
        <v/>
      </c>
      <c r="CF80" s="22" t="str">
        <f t="shared" si="21"/>
        <v/>
      </c>
      <c r="CG80" s="22" t="str">
        <f t="shared" si="22"/>
        <v/>
      </c>
      <c r="CK80" s="23">
        <f t="shared" si="12"/>
        <v>0</v>
      </c>
      <c r="CL80" s="23">
        <f t="shared" si="13"/>
        <v>0</v>
      </c>
      <c r="CM80" s="23">
        <f t="shared" si="14"/>
        <v>0</v>
      </c>
      <c r="CN80" s="23">
        <f t="shared" si="23"/>
        <v>0</v>
      </c>
      <c r="CO80" s="23">
        <f t="shared" si="28"/>
        <v>0</v>
      </c>
      <c r="CP80" s="23">
        <f t="shared" si="28"/>
        <v>0</v>
      </c>
      <c r="CQ80" s="23">
        <f t="shared" si="28"/>
        <v>0</v>
      </c>
    </row>
    <row r="81" spans="1:95" s="5" customFormat="1" ht="15" customHeight="1" x14ac:dyDescent="0.25">
      <c r="A81" s="97" t="s">
        <v>125</v>
      </c>
      <c r="B81" s="14">
        <f t="shared" si="25"/>
        <v>0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5"/>
      <c r="T81" s="15"/>
      <c r="U81" s="25"/>
      <c r="V81" s="15"/>
      <c r="W81" s="25"/>
      <c r="X81" s="15"/>
      <c r="Y81" s="25"/>
      <c r="Z81" s="97">
        <f t="shared" si="26"/>
        <v>0</v>
      </c>
      <c r="AA81" s="15"/>
      <c r="AB81" s="16"/>
      <c r="AC81" s="16"/>
      <c r="AD81" s="25"/>
      <c r="AE81" s="97">
        <f t="shared" si="27"/>
        <v>0</v>
      </c>
      <c r="AF81" s="15"/>
      <c r="AG81" s="16"/>
      <c r="AH81" s="16"/>
      <c r="AI81" s="112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5" t="str">
        <f t="shared" si="15"/>
        <v/>
      </c>
      <c r="CA81" s="22" t="str">
        <f t="shared" si="16"/>
        <v/>
      </c>
      <c r="CB81" s="22" t="str">
        <f t="shared" si="17"/>
        <v/>
      </c>
      <c r="CC81" s="22" t="str">
        <f t="shared" si="18"/>
        <v/>
      </c>
      <c r="CD81" s="22" t="str">
        <f t="shared" si="19"/>
        <v/>
      </c>
      <c r="CE81" s="22" t="str">
        <f t="shared" si="20"/>
        <v/>
      </c>
      <c r="CF81" s="22" t="str">
        <f t="shared" si="21"/>
        <v/>
      </c>
      <c r="CG81" s="22" t="str">
        <f t="shared" si="22"/>
        <v/>
      </c>
      <c r="CK81" s="23">
        <f t="shared" si="12"/>
        <v>0</v>
      </c>
      <c r="CL81" s="23">
        <f t="shared" si="13"/>
        <v>0</v>
      </c>
      <c r="CM81" s="23">
        <f t="shared" si="14"/>
        <v>0</v>
      </c>
      <c r="CN81" s="23">
        <f t="shared" si="23"/>
        <v>0</v>
      </c>
      <c r="CO81" s="23">
        <f t="shared" si="28"/>
        <v>0</v>
      </c>
      <c r="CP81" s="23">
        <f t="shared" si="28"/>
        <v>0</v>
      </c>
      <c r="CQ81" s="23">
        <f t="shared" si="28"/>
        <v>0</v>
      </c>
    </row>
    <row r="82" spans="1:95" s="5" customFormat="1" ht="15" customHeight="1" x14ac:dyDescent="0.25">
      <c r="A82" s="97" t="s">
        <v>126</v>
      </c>
      <c r="B82" s="14">
        <f t="shared" si="25"/>
        <v>0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5"/>
      <c r="T82" s="15"/>
      <c r="U82" s="25"/>
      <c r="V82" s="15"/>
      <c r="W82" s="25"/>
      <c r="X82" s="15"/>
      <c r="Y82" s="25"/>
      <c r="Z82" s="97">
        <f t="shared" si="26"/>
        <v>0</v>
      </c>
      <c r="AA82" s="15"/>
      <c r="AB82" s="16"/>
      <c r="AC82" s="16"/>
      <c r="AD82" s="25"/>
      <c r="AE82" s="97">
        <f t="shared" si="27"/>
        <v>0</v>
      </c>
      <c r="AF82" s="15"/>
      <c r="AG82" s="16"/>
      <c r="AH82" s="16"/>
      <c r="AI82" s="112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5" t="str">
        <f t="shared" si="15"/>
        <v/>
      </c>
      <c r="CA82" s="22" t="str">
        <f t="shared" si="16"/>
        <v/>
      </c>
      <c r="CB82" s="22" t="str">
        <f t="shared" si="17"/>
        <v/>
      </c>
      <c r="CC82" s="22" t="str">
        <f t="shared" si="18"/>
        <v/>
      </c>
      <c r="CD82" s="22" t="str">
        <f t="shared" si="19"/>
        <v/>
      </c>
      <c r="CE82" s="22" t="str">
        <f t="shared" si="20"/>
        <v/>
      </c>
      <c r="CF82" s="22" t="str">
        <f t="shared" si="21"/>
        <v/>
      </c>
      <c r="CG82" s="22" t="str">
        <f t="shared" si="22"/>
        <v/>
      </c>
      <c r="CK82" s="23">
        <f t="shared" si="12"/>
        <v>0</v>
      </c>
      <c r="CL82" s="23">
        <f t="shared" si="13"/>
        <v>0</v>
      </c>
      <c r="CM82" s="23">
        <f t="shared" si="14"/>
        <v>0</v>
      </c>
      <c r="CN82" s="23">
        <f t="shared" si="23"/>
        <v>0</v>
      </c>
      <c r="CO82" s="23">
        <f t="shared" si="28"/>
        <v>0</v>
      </c>
      <c r="CP82" s="23">
        <f t="shared" si="28"/>
        <v>0</v>
      </c>
      <c r="CQ82" s="23">
        <f t="shared" si="28"/>
        <v>0</v>
      </c>
    </row>
    <row r="83" spans="1:95" s="5" customFormat="1" ht="15" customHeight="1" x14ac:dyDescent="0.15">
      <c r="A83" s="105" t="s">
        <v>127</v>
      </c>
      <c r="B83" s="14">
        <f t="shared" si="25"/>
        <v>0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5"/>
      <c r="T83" s="15"/>
      <c r="U83" s="25"/>
      <c r="V83" s="15"/>
      <c r="W83" s="25"/>
      <c r="X83" s="15"/>
      <c r="Y83" s="25"/>
      <c r="Z83" s="97">
        <f t="shared" si="26"/>
        <v>0</v>
      </c>
      <c r="AA83" s="15"/>
      <c r="AB83" s="16"/>
      <c r="AC83" s="16"/>
      <c r="AD83" s="25"/>
      <c r="AE83" s="97">
        <f t="shared" si="27"/>
        <v>0</v>
      </c>
      <c r="AF83" s="15"/>
      <c r="AG83" s="16"/>
      <c r="AH83" s="16"/>
      <c r="AI83" s="112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5" t="str">
        <f t="shared" si="15"/>
        <v/>
      </c>
      <c r="CA83" s="22" t="str">
        <f t="shared" si="16"/>
        <v/>
      </c>
      <c r="CB83" s="22" t="str">
        <f t="shared" si="17"/>
        <v/>
      </c>
      <c r="CC83" s="22" t="str">
        <f t="shared" si="18"/>
        <v/>
      </c>
      <c r="CD83" s="22" t="str">
        <f t="shared" si="19"/>
        <v/>
      </c>
      <c r="CE83" s="22" t="str">
        <f t="shared" si="20"/>
        <v/>
      </c>
      <c r="CF83" s="22" t="str">
        <f t="shared" si="21"/>
        <v/>
      </c>
      <c r="CG83" s="22" t="str">
        <f t="shared" si="22"/>
        <v/>
      </c>
      <c r="CK83" s="23">
        <f t="shared" si="12"/>
        <v>0</v>
      </c>
      <c r="CL83" s="23">
        <f t="shared" si="13"/>
        <v>0</v>
      </c>
      <c r="CM83" s="23">
        <f t="shared" si="14"/>
        <v>0</v>
      </c>
      <c r="CN83" s="23">
        <f t="shared" si="23"/>
        <v>0</v>
      </c>
      <c r="CO83" s="23">
        <f t="shared" si="28"/>
        <v>0</v>
      </c>
      <c r="CP83" s="23">
        <f t="shared" si="28"/>
        <v>0</v>
      </c>
      <c r="CQ83" s="23">
        <f t="shared" si="28"/>
        <v>0</v>
      </c>
    </row>
    <row r="84" spans="1:95" s="5" customFormat="1" ht="15" customHeight="1" x14ac:dyDescent="0.15">
      <c r="A84" s="105" t="s">
        <v>128</v>
      </c>
      <c r="B84" s="14">
        <f t="shared" si="25"/>
        <v>0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5"/>
      <c r="T84" s="15"/>
      <c r="U84" s="25"/>
      <c r="V84" s="15"/>
      <c r="W84" s="25"/>
      <c r="X84" s="15"/>
      <c r="Y84" s="25"/>
      <c r="Z84" s="97">
        <f t="shared" si="26"/>
        <v>0</v>
      </c>
      <c r="AA84" s="15"/>
      <c r="AB84" s="16"/>
      <c r="AC84" s="16"/>
      <c r="AD84" s="25"/>
      <c r="AE84" s="97">
        <f t="shared" si="27"/>
        <v>0</v>
      </c>
      <c r="AF84" s="15"/>
      <c r="AG84" s="16"/>
      <c r="AH84" s="16"/>
      <c r="AI84" s="112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5" t="str">
        <f t="shared" si="15"/>
        <v/>
      </c>
      <c r="CA84" s="22" t="str">
        <f t="shared" si="16"/>
        <v/>
      </c>
      <c r="CB84" s="22" t="str">
        <f t="shared" si="17"/>
        <v/>
      </c>
      <c r="CC84" s="22" t="str">
        <f t="shared" si="18"/>
        <v/>
      </c>
      <c r="CD84" s="22" t="str">
        <f t="shared" si="19"/>
        <v/>
      </c>
      <c r="CE84" s="22" t="str">
        <f t="shared" si="20"/>
        <v/>
      </c>
      <c r="CF84" s="22" t="str">
        <f t="shared" si="21"/>
        <v/>
      </c>
      <c r="CG84" s="22" t="str">
        <f t="shared" si="22"/>
        <v/>
      </c>
      <c r="CK84" s="23">
        <f t="shared" si="12"/>
        <v>0</v>
      </c>
      <c r="CL84" s="23">
        <f t="shared" si="13"/>
        <v>0</v>
      </c>
      <c r="CM84" s="23">
        <f t="shared" si="14"/>
        <v>0</v>
      </c>
      <c r="CN84" s="23">
        <f t="shared" si="23"/>
        <v>0</v>
      </c>
      <c r="CO84" s="23">
        <f t="shared" si="28"/>
        <v>0</v>
      </c>
      <c r="CP84" s="23">
        <f t="shared" si="28"/>
        <v>0</v>
      </c>
      <c r="CQ84" s="23">
        <f t="shared" si="28"/>
        <v>0</v>
      </c>
    </row>
    <row r="85" spans="1:95" s="5" customFormat="1" ht="15" customHeight="1" x14ac:dyDescent="0.15">
      <c r="A85" s="105" t="s">
        <v>129</v>
      </c>
      <c r="B85" s="14">
        <f t="shared" si="25"/>
        <v>0</v>
      </c>
      <c r="C85" s="15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25"/>
      <c r="T85" s="15"/>
      <c r="U85" s="25"/>
      <c r="V85" s="15"/>
      <c r="W85" s="25"/>
      <c r="X85" s="15"/>
      <c r="Y85" s="25"/>
      <c r="Z85" s="97">
        <f t="shared" si="26"/>
        <v>0</v>
      </c>
      <c r="AA85" s="15"/>
      <c r="AB85" s="16"/>
      <c r="AC85" s="16"/>
      <c r="AD85" s="25"/>
      <c r="AE85" s="97">
        <f t="shared" si="27"/>
        <v>0</v>
      </c>
      <c r="AF85" s="15"/>
      <c r="AG85" s="16"/>
      <c r="AH85" s="16"/>
      <c r="AI85" s="112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5" t="str">
        <f t="shared" si="15"/>
        <v/>
      </c>
      <c r="CA85" s="22" t="str">
        <f t="shared" si="16"/>
        <v/>
      </c>
      <c r="CB85" s="22" t="str">
        <f t="shared" si="17"/>
        <v/>
      </c>
      <c r="CC85" s="22" t="str">
        <f t="shared" si="18"/>
        <v/>
      </c>
      <c r="CD85" s="22" t="str">
        <f t="shared" si="19"/>
        <v/>
      </c>
      <c r="CE85" s="22" t="str">
        <f t="shared" si="20"/>
        <v/>
      </c>
      <c r="CF85" s="22" t="str">
        <f t="shared" si="21"/>
        <v/>
      </c>
      <c r="CG85" s="22" t="str">
        <f t="shared" si="22"/>
        <v/>
      </c>
      <c r="CK85" s="23">
        <f t="shared" si="12"/>
        <v>0</v>
      </c>
      <c r="CL85" s="23">
        <f t="shared" si="13"/>
        <v>0</v>
      </c>
      <c r="CM85" s="23">
        <f t="shared" si="14"/>
        <v>0</v>
      </c>
      <c r="CN85" s="23">
        <f t="shared" si="23"/>
        <v>0</v>
      </c>
      <c r="CO85" s="23">
        <f t="shared" si="28"/>
        <v>0</v>
      </c>
      <c r="CP85" s="23">
        <f t="shared" si="28"/>
        <v>0</v>
      </c>
      <c r="CQ85" s="23">
        <f t="shared" si="28"/>
        <v>0</v>
      </c>
    </row>
    <row r="86" spans="1:95" s="5" customFormat="1" ht="15" customHeight="1" x14ac:dyDescent="0.25">
      <c r="A86" s="97" t="s">
        <v>130</v>
      </c>
      <c r="B86" s="14">
        <f t="shared" si="25"/>
        <v>0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5"/>
      <c r="T86" s="15"/>
      <c r="U86" s="25"/>
      <c r="V86" s="15"/>
      <c r="W86" s="25"/>
      <c r="X86" s="15"/>
      <c r="Y86" s="25"/>
      <c r="Z86" s="97">
        <f t="shared" si="26"/>
        <v>0</v>
      </c>
      <c r="AA86" s="15"/>
      <c r="AB86" s="16"/>
      <c r="AC86" s="16"/>
      <c r="AD86" s="25"/>
      <c r="AE86" s="97">
        <f t="shared" si="27"/>
        <v>0</v>
      </c>
      <c r="AF86" s="15"/>
      <c r="AG86" s="16"/>
      <c r="AH86" s="16"/>
      <c r="AI86" s="112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5" t="str">
        <f t="shared" si="15"/>
        <v/>
      </c>
      <c r="CA86" s="22" t="str">
        <f t="shared" si="16"/>
        <v/>
      </c>
      <c r="CB86" s="22" t="str">
        <f t="shared" si="17"/>
        <v/>
      </c>
      <c r="CC86" s="22" t="str">
        <f t="shared" si="18"/>
        <v/>
      </c>
      <c r="CD86" s="22" t="str">
        <f t="shared" si="19"/>
        <v/>
      </c>
      <c r="CE86" s="22" t="str">
        <f t="shared" si="20"/>
        <v/>
      </c>
      <c r="CF86" s="22" t="str">
        <f t="shared" si="21"/>
        <v/>
      </c>
      <c r="CG86" s="22" t="str">
        <f t="shared" si="22"/>
        <v/>
      </c>
      <c r="CK86" s="23">
        <f t="shared" si="12"/>
        <v>0</v>
      </c>
      <c r="CL86" s="23">
        <f t="shared" si="13"/>
        <v>0</v>
      </c>
      <c r="CM86" s="23">
        <f t="shared" si="14"/>
        <v>0</v>
      </c>
      <c r="CN86" s="23">
        <f t="shared" si="23"/>
        <v>0</v>
      </c>
      <c r="CO86" s="23">
        <f t="shared" si="28"/>
        <v>0</v>
      </c>
      <c r="CP86" s="23">
        <f t="shared" si="28"/>
        <v>0</v>
      </c>
      <c r="CQ86" s="23">
        <f t="shared" si="28"/>
        <v>0</v>
      </c>
    </row>
    <row r="87" spans="1:95" s="5" customFormat="1" ht="15" customHeight="1" x14ac:dyDescent="0.25">
      <c r="A87" s="97" t="s">
        <v>131</v>
      </c>
      <c r="B87" s="14">
        <f t="shared" si="25"/>
        <v>0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5"/>
      <c r="T87" s="15"/>
      <c r="U87" s="25"/>
      <c r="V87" s="15"/>
      <c r="W87" s="25"/>
      <c r="X87" s="15"/>
      <c r="Y87" s="25"/>
      <c r="Z87" s="97">
        <f t="shared" si="26"/>
        <v>0</v>
      </c>
      <c r="AA87" s="15"/>
      <c r="AB87" s="16"/>
      <c r="AC87" s="16"/>
      <c r="AD87" s="25"/>
      <c r="AE87" s="97">
        <f t="shared" si="27"/>
        <v>0</v>
      </c>
      <c r="AF87" s="15"/>
      <c r="AG87" s="16"/>
      <c r="AH87" s="16"/>
      <c r="AI87" s="112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5" t="str">
        <f t="shared" si="15"/>
        <v/>
      </c>
      <c r="CA87" s="22" t="str">
        <f t="shared" si="16"/>
        <v/>
      </c>
      <c r="CB87" s="22" t="str">
        <f t="shared" si="17"/>
        <v/>
      </c>
      <c r="CC87" s="22" t="str">
        <f t="shared" si="18"/>
        <v/>
      </c>
      <c r="CD87" s="22" t="str">
        <f t="shared" si="19"/>
        <v/>
      </c>
      <c r="CE87" s="22" t="str">
        <f t="shared" si="20"/>
        <v/>
      </c>
      <c r="CF87" s="22" t="str">
        <f t="shared" si="21"/>
        <v/>
      </c>
      <c r="CG87" s="22" t="str">
        <f t="shared" si="22"/>
        <v/>
      </c>
      <c r="CK87" s="23">
        <f t="shared" si="12"/>
        <v>0</v>
      </c>
      <c r="CL87" s="23">
        <f t="shared" si="13"/>
        <v>0</v>
      </c>
      <c r="CM87" s="23">
        <f t="shared" si="14"/>
        <v>0</v>
      </c>
      <c r="CN87" s="23">
        <f t="shared" si="23"/>
        <v>0</v>
      </c>
      <c r="CO87" s="23">
        <f t="shared" si="28"/>
        <v>0</v>
      </c>
      <c r="CP87" s="23">
        <f t="shared" si="28"/>
        <v>0</v>
      </c>
      <c r="CQ87" s="23">
        <f t="shared" si="28"/>
        <v>0</v>
      </c>
    </row>
    <row r="88" spans="1:95" s="5" customFormat="1" ht="15" customHeight="1" x14ac:dyDescent="0.25">
      <c r="A88" s="94" t="s">
        <v>132</v>
      </c>
      <c r="B88" s="14">
        <f t="shared" si="25"/>
        <v>0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5"/>
      <c r="T88" s="15"/>
      <c r="U88" s="25"/>
      <c r="V88" s="15"/>
      <c r="W88" s="25"/>
      <c r="X88" s="15"/>
      <c r="Y88" s="25"/>
      <c r="Z88" s="97">
        <f t="shared" si="26"/>
        <v>0</v>
      </c>
      <c r="AA88" s="15"/>
      <c r="AB88" s="16"/>
      <c r="AC88" s="16"/>
      <c r="AD88" s="25"/>
      <c r="AE88" s="97">
        <f t="shared" si="27"/>
        <v>0</v>
      </c>
      <c r="AF88" s="15"/>
      <c r="AG88" s="16"/>
      <c r="AH88" s="16"/>
      <c r="AI88" s="112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5" t="str">
        <f t="shared" si="15"/>
        <v/>
      </c>
      <c r="CA88" s="22" t="str">
        <f t="shared" si="16"/>
        <v/>
      </c>
      <c r="CB88" s="22" t="str">
        <f t="shared" si="17"/>
        <v/>
      </c>
      <c r="CC88" s="22" t="str">
        <f t="shared" si="18"/>
        <v/>
      </c>
      <c r="CD88" s="22" t="str">
        <f t="shared" si="19"/>
        <v/>
      </c>
      <c r="CE88" s="22" t="str">
        <f t="shared" si="20"/>
        <v/>
      </c>
      <c r="CF88" s="22" t="str">
        <f t="shared" si="21"/>
        <v/>
      </c>
      <c r="CG88" s="22" t="str">
        <f t="shared" si="22"/>
        <v/>
      </c>
      <c r="CK88" s="23">
        <f t="shared" si="12"/>
        <v>0</v>
      </c>
      <c r="CL88" s="23">
        <f t="shared" si="13"/>
        <v>0</v>
      </c>
      <c r="CM88" s="23">
        <f t="shared" si="14"/>
        <v>0</v>
      </c>
      <c r="CN88" s="23">
        <f t="shared" si="23"/>
        <v>0</v>
      </c>
      <c r="CO88" s="23">
        <f t="shared" si="28"/>
        <v>0</v>
      </c>
      <c r="CP88" s="23">
        <f t="shared" si="28"/>
        <v>0</v>
      </c>
      <c r="CQ88" s="23">
        <f t="shared" si="28"/>
        <v>0</v>
      </c>
    </row>
    <row r="89" spans="1:95" s="5" customFormat="1" ht="15" customHeight="1" x14ac:dyDescent="0.25">
      <c r="A89" s="114" t="s">
        <v>133</v>
      </c>
      <c r="B89" s="14">
        <f t="shared" si="25"/>
        <v>0</v>
      </c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7"/>
      <c r="T89" s="15"/>
      <c r="U89" s="25"/>
      <c r="V89" s="15"/>
      <c r="W89" s="25"/>
      <c r="X89" s="15"/>
      <c r="Y89" s="25"/>
      <c r="Z89" s="97">
        <f t="shared" si="26"/>
        <v>0</v>
      </c>
      <c r="AA89" s="15"/>
      <c r="AB89" s="16"/>
      <c r="AC89" s="16"/>
      <c r="AD89" s="25"/>
      <c r="AE89" s="97">
        <f t="shared" si="27"/>
        <v>0</v>
      </c>
      <c r="AF89" s="15"/>
      <c r="AG89" s="16"/>
      <c r="AH89" s="16"/>
      <c r="AI89" s="112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5" t="str">
        <f t="shared" si="15"/>
        <v/>
      </c>
      <c r="CA89" s="22" t="str">
        <f t="shared" si="16"/>
        <v/>
      </c>
      <c r="CB89" s="22" t="str">
        <f t="shared" si="17"/>
        <v/>
      </c>
      <c r="CC89" s="22" t="str">
        <f t="shared" si="18"/>
        <v/>
      </c>
      <c r="CD89" s="22" t="str">
        <f t="shared" si="19"/>
        <v/>
      </c>
      <c r="CE89" s="22" t="str">
        <f t="shared" si="20"/>
        <v/>
      </c>
      <c r="CF89" s="2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22" t="str">
        <f t="shared" si="22"/>
        <v/>
      </c>
      <c r="CK89" s="23">
        <f t="shared" si="12"/>
        <v>0</v>
      </c>
      <c r="CL89" s="23">
        <f t="shared" si="13"/>
        <v>0</v>
      </c>
      <c r="CM89" s="23">
        <f t="shared" si="14"/>
        <v>0</v>
      </c>
      <c r="CN89" s="23">
        <f t="shared" si="23"/>
        <v>0</v>
      </c>
      <c r="CO89" s="23">
        <f t="shared" si="28"/>
        <v>0</v>
      </c>
      <c r="CP89" s="23">
        <f t="shared" si="28"/>
        <v>0</v>
      </c>
      <c r="CQ89" s="23">
        <f t="shared" si="28"/>
        <v>0</v>
      </c>
    </row>
    <row r="90" spans="1:95" s="5" customFormat="1" ht="15" customHeight="1" x14ac:dyDescent="0.25">
      <c r="A90" s="1007" t="s">
        <v>4</v>
      </c>
      <c r="B90" s="572">
        <f t="shared" si="25"/>
        <v>2</v>
      </c>
      <c r="C90" s="573">
        <f t="shared" ref="C90:AS90" si="29">SUM(C35:C89)</f>
        <v>1</v>
      </c>
      <c r="D90" s="574">
        <f t="shared" si="29"/>
        <v>0</v>
      </c>
      <c r="E90" s="574">
        <f t="shared" si="29"/>
        <v>0</v>
      </c>
      <c r="F90" s="574">
        <f t="shared" si="29"/>
        <v>0</v>
      </c>
      <c r="G90" s="574">
        <f t="shared" si="29"/>
        <v>0</v>
      </c>
      <c r="H90" s="1008">
        <f t="shared" si="29"/>
        <v>0</v>
      </c>
      <c r="I90" s="574">
        <f t="shared" si="29"/>
        <v>0</v>
      </c>
      <c r="J90" s="574">
        <f t="shared" si="29"/>
        <v>0</v>
      </c>
      <c r="K90" s="574">
        <f t="shared" si="29"/>
        <v>0</v>
      </c>
      <c r="L90" s="574">
        <f t="shared" si="29"/>
        <v>0</v>
      </c>
      <c r="M90" s="574">
        <f t="shared" si="29"/>
        <v>0</v>
      </c>
      <c r="N90" s="574">
        <f t="shared" si="29"/>
        <v>0</v>
      </c>
      <c r="O90" s="574">
        <f t="shared" si="29"/>
        <v>0</v>
      </c>
      <c r="P90" s="574">
        <f t="shared" si="29"/>
        <v>0</v>
      </c>
      <c r="Q90" s="574">
        <f t="shared" si="29"/>
        <v>0</v>
      </c>
      <c r="R90" s="574">
        <f t="shared" si="29"/>
        <v>0</v>
      </c>
      <c r="S90" s="1009">
        <f t="shared" si="29"/>
        <v>1</v>
      </c>
      <c r="T90" s="573">
        <f t="shared" si="29"/>
        <v>1</v>
      </c>
      <c r="U90" s="1009">
        <f t="shared" si="29"/>
        <v>1</v>
      </c>
      <c r="V90" s="573">
        <f t="shared" si="29"/>
        <v>0</v>
      </c>
      <c r="W90" s="1009">
        <f t="shared" si="29"/>
        <v>0</v>
      </c>
      <c r="X90" s="573">
        <f t="shared" si="29"/>
        <v>0</v>
      </c>
      <c r="Y90" s="1009">
        <f t="shared" si="29"/>
        <v>0</v>
      </c>
      <c r="Z90" s="572">
        <f t="shared" si="29"/>
        <v>0</v>
      </c>
      <c r="AA90" s="573">
        <f t="shared" si="29"/>
        <v>0</v>
      </c>
      <c r="AB90" s="574">
        <f t="shared" si="29"/>
        <v>0</v>
      </c>
      <c r="AC90" s="574">
        <f t="shared" si="29"/>
        <v>0</v>
      </c>
      <c r="AD90" s="1008">
        <f t="shared" si="29"/>
        <v>0</v>
      </c>
      <c r="AE90" s="572">
        <f t="shared" si="29"/>
        <v>0</v>
      </c>
      <c r="AF90" s="573">
        <f t="shared" si="29"/>
        <v>0</v>
      </c>
      <c r="AG90" s="574">
        <f t="shared" si="29"/>
        <v>0</v>
      </c>
      <c r="AH90" s="574">
        <f t="shared" si="29"/>
        <v>0</v>
      </c>
      <c r="AI90" s="1010">
        <f t="shared" si="29"/>
        <v>0</v>
      </c>
      <c r="AJ90" s="1009">
        <f t="shared" si="29"/>
        <v>0</v>
      </c>
      <c r="AK90" s="1009">
        <f t="shared" si="29"/>
        <v>0</v>
      </c>
      <c r="AL90" s="1009">
        <f t="shared" si="29"/>
        <v>2</v>
      </c>
      <c r="AM90" s="1009">
        <f t="shared" si="29"/>
        <v>0</v>
      </c>
      <c r="AN90" s="1009">
        <f t="shared" si="29"/>
        <v>0</v>
      </c>
      <c r="AO90" s="1009">
        <f t="shared" si="29"/>
        <v>0</v>
      </c>
      <c r="AP90" s="1009">
        <f t="shared" si="29"/>
        <v>0</v>
      </c>
      <c r="AQ90" s="1009">
        <f t="shared" si="29"/>
        <v>0</v>
      </c>
      <c r="AR90" s="1009">
        <f t="shared" si="29"/>
        <v>0</v>
      </c>
      <c r="AS90" s="1009">
        <f t="shared" si="29"/>
        <v>0</v>
      </c>
    </row>
    <row r="91" spans="1:95" s="4" customFormat="1" ht="17.100000000000001" customHeight="1" x14ac:dyDescent="0.25">
      <c r="A91" s="1918" t="s">
        <v>134</v>
      </c>
      <c r="B91" s="1918"/>
      <c r="C91" s="1918"/>
      <c r="D91" s="1918"/>
      <c r="E91" s="1918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5" s="5" customFormat="1" ht="15" customHeight="1" x14ac:dyDescent="0.25">
      <c r="A92" s="2060" t="s">
        <v>3</v>
      </c>
      <c r="B92" s="1664"/>
      <c r="C92" s="2060" t="s">
        <v>36</v>
      </c>
      <c r="D92" s="1690"/>
      <c r="E92" s="1664"/>
      <c r="F92" s="1868" t="s">
        <v>135</v>
      </c>
      <c r="G92" s="1869"/>
      <c r="H92" s="1869"/>
      <c r="I92" s="1869"/>
      <c r="J92" s="1869"/>
      <c r="K92" s="1869"/>
      <c r="L92" s="1869"/>
      <c r="M92" s="1869"/>
      <c r="N92" s="1869"/>
      <c r="O92" s="1869"/>
      <c r="P92" s="1869"/>
      <c r="Q92" s="1869"/>
      <c r="R92" s="1869"/>
      <c r="S92" s="1869"/>
      <c r="T92" s="1869"/>
      <c r="U92" s="1869"/>
      <c r="V92" s="1869"/>
      <c r="W92" s="1869"/>
      <c r="X92" s="1869"/>
      <c r="Y92" s="1869"/>
      <c r="Z92" s="1869"/>
      <c r="AA92" s="1869"/>
      <c r="AB92" s="1869"/>
      <c r="AC92" s="1869"/>
      <c r="AD92" s="1869"/>
      <c r="AE92" s="1869"/>
      <c r="AF92" s="1869"/>
      <c r="AG92" s="1869"/>
      <c r="AH92" s="1869"/>
      <c r="AI92" s="1869"/>
      <c r="AJ92" s="1869"/>
      <c r="AK92" s="1869"/>
      <c r="AL92" s="1869"/>
      <c r="AM92" s="1912"/>
      <c r="AN92" s="2075" t="s">
        <v>136</v>
      </c>
      <c r="AO92" s="1921"/>
      <c r="AP92" s="2067" t="s">
        <v>137</v>
      </c>
      <c r="AQ92" s="2072" t="s">
        <v>138</v>
      </c>
      <c r="AR92" s="1913" t="s">
        <v>9</v>
      </c>
      <c r="AS92" s="1913" t="s">
        <v>10</v>
      </c>
      <c r="AT92" s="1913" t="s">
        <v>139</v>
      </c>
      <c r="AU92" s="1680" t="s">
        <v>140</v>
      </c>
    </row>
    <row r="93" spans="1:95" s="5" customFormat="1" ht="15" customHeight="1" x14ac:dyDescent="0.25">
      <c r="A93" s="1192"/>
      <c r="B93" s="1193"/>
      <c r="C93" s="1122"/>
      <c r="D93" s="1195"/>
      <c r="E93" s="1123"/>
      <c r="F93" s="1873" t="s">
        <v>12</v>
      </c>
      <c r="G93" s="1874"/>
      <c r="H93" s="1873" t="s">
        <v>13</v>
      </c>
      <c r="I93" s="1874"/>
      <c r="J93" s="1873" t="s">
        <v>141</v>
      </c>
      <c r="K93" s="1874"/>
      <c r="L93" s="1873" t="s">
        <v>15</v>
      </c>
      <c r="M93" s="1874"/>
      <c r="N93" s="1873" t="s">
        <v>16</v>
      </c>
      <c r="O93" s="1874"/>
      <c r="P93" s="1868" t="s">
        <v>17</v>
      </c>
      <c r="Q93" s="1870"/>
      <c r="R93" s="1868" t="s">
        <v>18</v>
      </c>
      <c r="S93" s="1870"/>
      <c r="T93" s="1868" t="s">
        <v>19</v>
      </c>
      <c r="U93" s="1870"/>
      <c r="V93" s="1868" t="s">
        <v>20</v>
      </c>
      <c r="W93" s="1870"/>
      <c r="X93" s="1868" t="s">
        <v>21</v>
      </c>
      <c r="Y93" s="1870"/>
      <c r="Z93" s="1868" t="s">
        <v>22</v>
      </c>
      <c r="AA93" s="1870"/>
      <c r="AB93" s="1868" t="s">
        <v>23</v>
      </c>
      <c r="AC93" s="1870"/>
      <c r="AD93" s="1868" t="s">
        <v>24</v>
      </c>
      <c r="AE93" s="1870"/>
      <c r="AF93" s="1868" t="s">
        <v>25</v>
      </c>
      <c r="AG93" s="1870"/>
      <c r="AH93" s="1868" t="s">
        <v>26</v>
      </c>
      <c r="AI93" s="1870"/>
      <c r="AJ93" s="1868" t="s">
        <v>27</v>
      </c>
      <c r="AK93" s="1870"/>
      <c r="AL93" s="1868" t="s">
        <v>28</v>
      </c>
      <c r="AM93" s="1912"/>
      <c r="AN93" s="1198"/>
      <c r="AO93" s="1199"/>
      <c r="AP93" s="1157"/>
      <c r="AQ93" s="1187"/>
      <c r="AR93" s="1164"/>
      <c r="AS93" s="1164"/>
      <c r="AT93" s="1164"/>
      <c r="AU93" s="1134"/>
    </row>
    <row r="94" spans="1:95" s="5" customFormat="1" ht="50.25" customHeight="1" x14ac:dyDescent="0.25">
      <c r="A94" s="1122"/>
      <c r="B94" s="1123"/>
      <c r="C94" s="571" t="s">
        <v>142</v>
      </c>
      <c r="D94" s="1017" t="s">
        <v>29</v>
      </c>
      <c r="E94" s="1016" t="s">
        <v>30</v>
      </c>
      <c r="F94" s="1060" t="s">
        <v>29</v>
      </c>
      <c r="G94" s="857" t="s">
        <v>30</v>
      </c>
      <c r="H94" s="1060" t="s">
        <v>29</v>
      </c>
      <c r="I94" s="857" t="s">
        <v>30</v>
      </c>
      <c r="J94" s="1060" t="s">
        <v>29</v>
      </c>
      <c r="K94" s="857" t="s">
        <v>30</v>
      </c>
      <c r="L94" s="1060" t="s">
        <v>29</v>
      </c>
      <c r="M94" s="857" t="s">
        <v>30</v>
      </c>
      <c r="N94" s="1060" t="s">
        <v>29</v>
      </c>
      <c r="O94" s="857" t="s">
        <v>30</v>
      </c>
      <c r="P94" s="1060" t="s">
        <v>29</v>
      </c>
      <c r="Q94" s="857" t="s">
        <v>30</v>
      </c>
      <c r="R94" s="1060" t="s">
        <v>29</v>
      </c>
      <c r="S94" s="857" t="s">
        <v>30</v>
      </c>
      <c r="T94" s="1060" t="s">
        <v>29</v>
      </c>
      <c r="U94" s="857" t="s">
        <v>30</v>
      </c>
      <c r="V94" s="1060" t="s">
        <v>29</v>
      </c>
      <c r="W94" s="857" t="s">
        <v>30</v>
      </c>
      <c r="X94" s="1060" t="s">
        <v>29</v>
      </c>
      <c r="Y94" s="857" t="s">
        <v>30</v>
      </c>
      <c r="Z94" s="1060" t="s">
        <v>29</v>
      </c>
      <c r="AA94" s="857" t="s">
        <v>30</v>
      </c>
      <c r="AB94" s="1060" t="s">
        <v>29</v>
      </c>
      <c r="AC94" s="857" t="s">
        <v>30</v>
      </c>
      <c r="AD94" s="1060" t="s">
        <v>29</v>
      </c>
      <c r="AE94" s="857" t="s">
        <v>30</v>
      </c>
      <c r="AF94" s="1060" t="s">
        <v>29</v>
      </c>
      <c r="AG94" s="857" t="s">
        <v>30</v>
      </c>
      <c r="AH94" s="1060" t="s">
        <v>29</v>
      </c>
      <c r="AI94" s="857" t="s">
        <v>30</v>
      </c>
      <c r="AJ94" s="1060" t="s">
        <v>29</v>
      </c>
      <c r="AK94" s="857" t="s">
        <v>30</v>
      </c>
      <c r="AL94" s="1060" t="s">
        <v>29</v>
      </c>
      <c r="AM94" s="1012" t="s">
        <v>30</v>
      </c>
      <c r="AN94" s="682" t="s">
        <v>143</v>
      </c>
      <c r="AO94" s="1019" t="s">
        <v>144</v>
      </c>
      <c r="AP94" s="1158"/>
      <c r="AQ94" s="1188"/>
      <c r="AR94" s="1165"/>
      <c r="AS94" s="1165"/>
      <c r="AT94" s="1165"/>
      <c r="AU94" s="1135"/>
    </row>
    <row r="95" spans="1:95" s="5" customFormat="1" ht="15" customHeight="1" x14ac:dyDescent="0.25">
      <c r="A95" s="1062" t="s">
        <v>32</v>
      </c>
      <c r="B95" s="861"/>
      <c r="C95" s="578">
        <f>SUM(D95+E95)</f>
        <v>122</v>
      </c>
      <c r="D95" s="1064">
        <f>SUM(F95+H95+J95+L95+N95+P95+R95+T95+V95+X95+Z95+AB95+AD95+AF95+AH95+AJ95+AL95)</f>
        <v>66</v>
      </c>
      <c r="E95" s="863">
        <f>SUM(G95+I95+K95+M95+O95+Q95+S95+U95+W95+Y95+AA95+AC95+AE95+AG95+AI95+AK95+AM95)</f>
        <v>56</v>
      </c>
      <c r="F95" s="1066"/>
      <c r="G95" s="865"/>
      <c r="H95" s="1066"/>
      <c r="I95" s="865"/>
      <c r="J95" s="1066">
        <v>1</v>
      </c>
      <c r="K95" s="865"/>
      <c r="L95" s="1066"/>
      <c r="M95" s="865"/>
      <c r="N95" s="1066">
        <v>1</v>
      </c>
      <c r="O95" s="865"/>
      <c r="P95" s="1066">
        <v>1</v>
      </c>
      <c r="Q95" s="865"/>
      <c r="R95" s="1066"/>
      <c r="S95" s="865">
        <v>1</v>
      </c>
      <c r="T95" s="1066">
        <v>3</v>
      </c>
      <c r="U95" s="865">
        <v>4</v>
      </c>
      <c r="V95" s="1066">
        <v>2</v>
      </c>
      <c r="W95" s="865">
        <v>3</v>
      </c>
      <c r="X95" s="1066">
        <v>2</v>
      </c>
      <c r="Y95" s="865">
        <v>3</v>
      </c>
      <c r="Z95" s="1066">
        <v>4</v>
      </c>
      <c r="AA95" s="865">
        <v>6</v>
      </c>
      <c r="AB95" s="1066">
        <v>4</v>
      </c>
      <c r="AC95" s="865">
        <v>4</v>
      </c>
      <c r="AD95" s="1066">
        <v>8</v>
      </c>
      <c r="AE95" s="865">
        <v>11</v>
      </c>
      <c r="AF95" s="1066">
        <v>7</v>
      </c>
      <c r="AG95" s="865">
        <v>3</v>
      </c>
      <c r="AH95" s="1066">
        <v>8</v>
      </c>
      <c r="AI95" s="865">
        <v>11</v>
      </c>
      <c r="AJ95" s="1066">
        <v>13</v>
      </c>
      <c r="AK95" s="865">
        <v>5</v>
      </c>
      <c r="AL95" s="1066">
        <v>12</v>
      </c>
      <c r="AM95" s="1026">
        <v>5</v>
      </c>
      <c r="AN95" s="688">
        <v>0</v>
      </c>
      <c r="AO95" s="579">
        <v>122</v>
      </c>
      <c r="AP95" s="688">
        <v>122</v>
      </c>
      <c r="AQ95" s="1027">
        <v>58</v>
      </c>
      <c r="AR95" s="580">
        <v>0</v>
      </c>
      <c r="AS95" s="580">
        <v>0</v>
      </c>
      <c r="AT95" s="580">
        <v>0</v>
      </c>
      <c r="AU95" s="1028">
        <v>0</v>
      </c>
      <c r="AV95" s="5" t="str">
        <f>CA95&amp;CB95&amp;CC95&amp;CD95&amp;CE95&amp;CF95</f>
        <v/>
      </c>
      <c r="CA95" s="22" t="str">
        <f>IF(AND(AP95="",C95&gt;0)," * No olvide digitar la columna Beneficiarios. Digite cero si no tiene.",IF(AP95&gt;C95," * La variable Beneficiarios no puede ser mayor al Total.",""))</f>
        <v/>
      </c>
      <c r="CB95" s="22" t="str">
        <f>IF(AQ95&gt;C95," * El Total Controles no puede ser mayor que el Total Ambos Sexos.","")</f>
        <v/>
      </c>
      <c r="CC95" s="22" t="str">
        <f>IF(AND(C95&gt;0,AR95="")," * No olvide digitar la variable Pueblos originarios. Digite cero si no tiene.",IF(AR95&gt;C95," * La variable Pueblos originarios no puede ser mayor al Total.",""))</f>
        <v/>
      </c>
      <c r="CD95" s="22" t="str">
        <f>IF(AND(C95&gt;0,AS95="")," * No olvide digitar la variable Migrantes. Digite cero si no tiene.",IF(AS95&gt;C95," * La variable Migrantes no puede ser mayor al Total.",""))</f>
        <v/>
      </c>
      <c r="CE95" s="22" t="str">
        <f>IF(AT95&gt;C95," * El Total Atención Remota consulta abreviada PNM no puede ser mayor que el Total Ambos Sexos.","")</f>
        <v/>
      </c>
      <c r="CF95" s="22" t="str">
        <f>IF(AU95&gt;C95," * El Total Consultorías resueltas vía remota no puede ser mayor que el Total Ambos Sexos.","")</f>
        <v/>
      </c>
      <c r="CI95" s="46"/>
      <c r="CK95" s="23">
        <f t="shared" ref="CK95:CK103" si="30">IF(AND(AP95="",C95&gt;0),1,IF(AP95&gt;C95,1,0))</f>
        <v>0</v>
      </c>
      <c r="CL95" s="23">
        <f>IF(AQ95&gt;C95,1,0)</f>
        <v>0</v>
      </c>
      <c r="CM95" s="23">
        <f t="shared" ref="CM95:CM103" si="31">IF(AND(C95&gt;0,AR95=""),1,IF(AR95&gt;C95,1,0))</f>
        <v>0</v>
      </c>
      <c r="CN95" s="23">
        <f>IF(AND($C95&gt;0,AS95=""),1,IF(AS95&gt;$C95,1,0))</f>
        <v>0</v>
      </c>
      <c r="CO95" s="23">
        <f t="shared" ref="CO95:CP103" si="32">IF(AND($C95&gt;0,AT95=""),1,IF(AT95&gt;$C95,1,0))</f>
        <v>0</v>
      </c>
      <c r="CP95" s="23">
        <f>IF(AND($C95&gt;0,AU95=""),1,IF(AU95&gt;$C95,1,0))</f>
        <v>0</v>
      </c>
    </row>
    <row r="96" spans="1:95" s="5" customFormat="1" ht="15" customHeight="1" x14ac:dyDescent="0.25">
      <c r="A96" s="1070" t="s">
        <v>33</v>
      </c>
      <c r="B96" s="691" t="s">
        <v>145</v>
      </c>
      <c r="C96" s="139">
        <f>SUM(D96:E96)</f>
        <v>0</v>
      </c>
      <c r="D96" s="692"/>
      <c r="E96" s="863">
        <f>SUM(K96+M96+O96+Q96+S96+U96+W96+Y96+AA96+AC96+AE96+AG96+AI96+AK96+AM96)</f>
        <v>0</v>
      </c>
      <c r="F96" s="693"/>
      <c r="G96" s="581"/>
      <c r="H96" s="693"/>
      <c r="I96" s="581"/>
      <c r="J96" s="693"/>
      <c r="K96" s="553"/>
      <c r="L96" s="693"/>
      <c r="M96" s="553"/>
      <c r="N96" s="693"/>
      <c r="O96" s="553"/>
      <c r="P96" s="693"/>
      <c r="Q96" s="553"/>
      <c r="R96" s="693"/>
      <c r="S96" s="553"/>
      <c r="T96" s="693"/>
      <c r="U96" s="553"/>
      <c r="V96" s="693"/>
      <c r="W96" s="553"/>
      <c r="X96" s="693"/>
      <c r="Y96" s="553"/>
      <c r="Z96" s="693"/>
      <c r="AA96" s="553"/>
      <c r="AB96" s="693"/>
      <c r="AC96" s="18"/>
      <c r="AD96" s="693"/>
      <c r="AE96" s="553"/>
      <c r="AF96" s="693"/>
      <c r="AG96" s="553"/>
      <c r="AH96" s="693"/>
      <c r="AI96" s="553"/>
      <c r="AJ96" s="693"/>
      <c r="AK96" s="553"/>
      <c r="AL96" s="693"/>
      <c r="AM96" s="98"/>
      <c r="AN96" s="142"/>
      <c r="AO96" s="102"/>
      <c r="AP96" s="142"/>
      <c r="AQ96" s="143"/>
      <c r="AR96" s="101"/>
      <c r="AS96" s="101"/>
      <c r="AT96" s="101"/>
      <c r="AU96" s="20"/>
      <c r="AV96" s="5" t="str">
        <f t="shared" ref="AV96:AV103" si="33">CA96&amp;CB96&amp;CC96&amp;CD96&amp;CE96&amp;CF96</f>
        <v/>
      </c>
      <c r="CA96" s="2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22" t="str">
        <f t="shared" ref="CB96:CB103" si="35">IF(AQ96&gt;C96," * El Total Controles no puede ser mayor que el Total Ambos Sexos.","")</f>
        <v/>
      </c>
      <c r="CC96" s="2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2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22" t="str">
        <f t="shared" ref="CE96:CE103" si="38">IF(AT96&gt;C96," * El Total Atención Remota consulta abreviada PNM no puede ser mayor que el Total Ambos Sexos.","")</f>
        <v/>
      </c>
      <c r="CF96" s="22" t="str">
        <f t="shared" ref="CF96:CF103" si="39">IF(AU96&gt;C96," * El Total Consultorías resueltas vía remota no puede ser mayor que el Total Ambos Sexos.","")</f>
        <v/>
      </c>
      <c r="CI96" s="46"/>
      <c r="CK96" s="23">
        <f t="shared" si="30"/>
        <v>0</v>
      </c>
      <c r="CL96" s="23">
        <f t="shared" ref="CL96:CL103" si="40">IF(AQ96&gt;C96,1,0)</f>
        <v>0</v>
      </c>
      <c r="CM96" s="23">
        <f t="shared" si="31"/>
        <v>0</v>
      </c>
      <c r="CN96" s="23">
        <f t="shared" ref="CN96:CN103" si="41">IF(AND(C96&gt;0,AS96=""),1,IF(AS96&gt;C96,1,0))</f>
        <v>0</v>
      </c>
      <c r="CO96" s="23">
        <f t="shared" si="32"/>
        <v>0</v>
      </c>
      <c r="CP96" s="23">
        <f t="shared" si="32"/>
        <v>0</v>
      </c>
    </row>
    <row r="97" spans="1:96" s="5" customFormat="1" ht="15" customHeight="1" x14ac:dyDescent="0.25">
      <c r="A97" s="144"/>
      <c r="B97" s="111" t="s">
        <v>146</v>
      </c>
      <c r="C97" s="145">
        <f t="shared" ref="C97:C103" si="42">SUM(D97+E97)</f>
        <v>2</v>
      </c>
      <c r="D97" s="146">
        <f>SUM(F97+H97+J97+L97+N97+P97+R97+T97+V97+X97+Z97+AB97+AD97+AF97+AH97+AJ97+AL97)</f>
        <v>0</v>
      </c>
      <c r="E97" s="147">
        <f>SUM(G97+I97+K97+M97+O97+Q97+S97+U97+W97+Y97+AA97+AC97+AE97+AG97+AI97+AK97+AM97)</f>
        <v>2</v>
      </c>
      <c r="F97" s="15"/>
      <c r="G97" s="28"/>
      <c r="H97" s="15"/>
      <c r="I97" s="28"/>
      <c r="J97" s="15"/>
      <c r="K97" s="28"/>
      <c r="L97" s="15"/>
      <c r="M97" s="28"/>
      <c r="N97" s="15"/>
      <c r="O97" s="28">
        <v>1</v>
      </c>
      <c r="P97" s="15"/>
      <c r="Q97" s="25"/>
      <c r="R97" s="15"/>
      <c r="S97" s="25"/>
      <c r="T97" s="15"/>
      <c r="U97" s="25"/>
      <c r="V97" s="15"/>
      <c r="W97" s="25"/>
      <c r="X97" s="15"/>
      <c r="Y97" s="25"/>
      <c r="Z97" s="15"/>
      <c r="AA97" s="25"/>
      <c r="AB97" s="15"/>
      <c r="AC97" s="25">
        <v>1</v>
      </c>
      <c r="AD97" s="15"/>
      <c r="AE97" s="25"/>
      <c r="AF97" s="15"/>
      <c r="AG97" s="25"/>
      <c r="AH97" s="15"/>
      <c r="AI97" s="25"/>
      <c r="AJ97" s="15"/>
      <c r="AK97" s="25"/>
      <c r="AL97" s="148"/>
      <c r="AM97" s="112"/>
      <c r="AN97" s="149"/>
      <c r="AO97" s="112">
        <v>2</v>
      </c>
      <c r="AP97" s="149">
        <v>2</v>
      </c>
      <c r="AQ97" s="24">
        <v>1</v>
      </c>
      <c r="AR97" s="16">
        <v>0</v>
      </c>
      <c r="AS97" s="16">
        <v>0</v>
      </c>
      <c r="AT97" s="16">
        <v>0</v>
      </c>
      <c r="AU97" s="28">
        <v>0</v>
      </c>
      <c r="AV97" s="5" t="str">
        <f t="shared" si="33"/>
        <v/>
      </c>
      <c r="CA97" s="22" t="str">
        <f t="shared" si="34"/>
        <v/>
      </c>
      <c r="CB97" s="22" t="str">
        <f t="shared" si="35"/>
        <v/>
      </c>
      <c r="CC97" s="22" t="str">
        <f t="shared" si="36"/>
        <v/>
      </c>
      <c r="CD97" s="22" t="str">
        <f t="shared" si="37"/>
        <v/>
      </c>
      <c r="CE97" s="22" t="str">
        <f t="shared" si="38"/>
        <v/>
      </c>
      <c r="CF97" s="22" t="str">
        <f t="shared" si="39"/>
        <v/>
      </c>
      <c r="CI97" s="46"/>
      <c r="CK97" s="23">
        <f t="shared" si="30"/>
        <v>0</v>
      </c>
      <c r="CL97" s="23">
        <f t="shared" si="40"/>
        <v>0</v>
      </c>
      <c r="CM97" s="23">
        <f t="shared" si="31"/>
        <v>0</v>
      </c>
      <c r="CN97" s="23">
        <f t="shared" si="41"/>
        <v>0</v>
      </c>
      <c r="CO97" s="23">
        <f t="shared" si="32"/>
        <v>0</v>
      </c>
      <c r="CP97" s="23">
        <f t="shared" si="32"/>
        <v>0</v>
      </c>
    </row>
    <row r="98" spans="1:96" s="5" customFormat="1" ht="15" customHeight="1" x14ac:dyDescent="0.25">
      <c r="A98" s="150"/>
      <c r="B98" s="151" t="s">
        <v>147</v>
      </c>
      <c r="C98" s="152">
        <f t="shared" si="42"/>
        <v>0</v>
      </c>
      <c r="D98" s="153">
        <f>SUM(N98+P98+R98+T98+V98+X98+Z98+AB98)</f>
        <v>0</v>
      </c>
      <c r="E98" s="154">
        <f>SUM(O98+Q98+S98+U98+W98+Y98+AA98+AC98)</f>
        <v>0</v>
      </c>
      <c r="F98" s="155"/>
      <c r="G98" s="156"/>
      <c r="H98" s="155"/>
      <c r="I98" s="156"/>
      <c r="J98" s="155"/>
      <c r="K98" s="156"/>
      <c r="L98" s="155"/>
      <c r="M98" s="156"/>
      <c r="N98" s="115"/>
      <c r="O98" s="117"/>
      <c r="P98" s="115"/>
      <c r="Q98" s="117"/>
      <c r="R98" s="115"/>
      <c r="S98" s="117"/>
      <c r="T98" s="115"/>
      <c r="U98" s="117"/>
      <c r="V98" s="115"/>
      <c r="W98" s="117"/>
      <c r="X98" s="115"/>
      <c r="Y98" s="117"/>
      <c r="Z98" s="115"/>
      <c r="AA98" s="157"/>
      <c r="AB98" s="115"/>
      <c r="AC98" s="117"/>
      <c r="AD98" s="155"/>
      <c r="AE98" s="156"/>
      <c r="AF98" s="155"/>
      <c r="AG98" s="156"/>
      <c r="AH98" s="155"/>
      <c r="AI98" s="156"/>
      <c r="AJ98" s="155"/>
      <c r="AK98" s="156"/>
      <c r="AL98" s="155"/>
      <c r="AM98" s="158"/>
      <c r="AN98" s="159"/>
      <c r="AO98" s="160"/>
      <c r="AP98" s="159"/>
      <c r="AQ98" s="161"/>
      <c r="AR98" s="116"/>
      <c r="AS98" s="116"/>
      <c r="AT98" s="116"/>
      <c r="AU98" s="157"/>
      <c r="AV98" s="5" t="str">
        <f t="shared" si="33"/>
        <v/>
      </c>
      <c r="CA98" s="22" t="str">
        <f t="shared" si="34"/>
        <v/>
      </c>
      <c r="CB98" s="22" t="str">
        <f t="shared" si="35"/>
        <v/>
      </c>
      <c r="CC98" s="22" t="str">
        <f t="shared" si="36"/>
        <v/>
      </c>
      <c r="CD98" s="22" t="str">
        <f t="shared" si="37"/>
        <v/>
      </c>
      <c r="CE98" s="22" t="str">
        <f t="shared" si="38"/>
        <v/>
      </c>
      <c r="CF98" s="22" t="str">
        <f t="shared" si="39"/>
        <v/>
      </c>
      <c r="CI98" s="46"/>
      <c r="CK98" s="23">
        <f t="shared" si="30"/>
        <v>0</v>
      </c>
      <c r="CL98" s="23">
        <f t="shared" si="40"/>
        <v>0</v>
      </c>
      <c r="CM98" s="23">
        <f t="shared" si="31"/>
        <v>0</v>
      </c>
      <c r="CN98" s="23">
        <f t="shared" si="41"/>
        <v>0</v>
      </c>
      <c r="CO98" s="23">
        <f t="shared" si="32"/>
        <v>0</v>
      </c>
      <c r="CP98" s="23">
        <f t="shared" si="32"/>
        <v>0</v>
      </c>
    </row>
    <row r="99" spans="1:96" s="5" customFormat="1" ht="15" customHeight="1" x14ac:dyDescent="0.25">
      <c r="A99" s="94" t="s">
        <v>34</v>
      </c>
      <c r="B99" s="162"/>
      <c r="C99" s="163">
        <f t="shared" si="42"/>
        <v>0</v>
      </c>
      <c r="D99" s="164">
        <f t="shared" ref="D99:E103" si="43">SUM(F99+H99+J99+L99+N99+P99+R99+T99+V99+X99+Z99+AB99+AD99+AF99+AH99+AJ99+AL99)</f>
        <v>0</v>
      </c>
      <c r="E99" s="165">
        <f t="shared" si="43"/>
        <v>0</v>
      </c>
      <c r="F99" s="99"/>
      <c r="G99" s="20"/>
      <c r="H99" s="99"/>
      <c r="I99" s="20"/>
      <c r="J99" s="99"/>
      <c r="K99" s="100"/>
      <c r="L99" s="99"/>
      <c r="M99" s="100"/>
      <c r="N99" s="99"/>
      <c r="O99" s="100"/>
      <c r="P99" s="99"/>
      <c r="Q99" s="100"/>
      <c r="R99" s="99"/>
      <c r="S99" s="100"/>
      <c r="T99" s="99"/>
      <c r="U99" s="100"/>
      <c r="V99" s="99"/>
      <c r="W99" s="100"/>
      <c r="X99" s="99"/>
      <c r="Y99" s="100"/>
      <c r="Z99" s="99"/>
      <c r="AA99" s="100"/>
      <c r="AB99" s="99"/>
      <c r="AC99" s="100"/>
      <c r="AD99" s="99"/>
      <c r="AE99" s="100"/>
      <c r="AF99" s="99"/>
      <c r="AG99" s="100"/>
      <c r="AH99" s="99"/>
      <c r="AI99" s="20"/>
      <c r="AJ99" s="99"/>
      <c r="AK99" s="20"/>
      <c r="AL99" s="166"/>
      <c r="AM99" s="102"/>
      <c r="AN99" s="142"/>
      <c r="AO99" s="102"/>
      <c r="AP99" s="142"/>
      <c r="AQ99" s="143"/>
      <c r="AR99" s="101"/>
      <c r="AS99" s="101"/>
      <c r="AT99" s="101"/>
      <c r="AU99" s="20"/>
      <c r="AV99" s="5" t="str">
        <f t="shared" si="33"/>
        <v/>
      </c>
      <c r="CA99" s="22" t="str">
        <f t="shared" si="34"/>
        <v/>
      </c>
      <c r="CB99" s="22" t="str">
        <f t="shared" si="35"/>
        <v/>
      </c>
      <c r="CC99" s="22" t="str">
        <f t="shared" si="36"/>
        <v/>
      </c>
      <c r="CD99" s="22" t="str">
        <f t="shared" si="37"/>
        <v/>
      </c>
      <c r="CE99" s="22" t="str">
        <f t="shared" si="38"/>
        <v/>
      </c>
      <c r="CF99" s="22" t="str">
        <f t="shared" si="39"/>
        <v/>
      </c>
      <c r="CI99" s="46"/>
      <c r="CK99" s="23">
        <f t="shared" si="30"/>
        <v>0</v>
      </c>
      <c r="CL99" s="23">
        <f t="shared" si="40"/>
        <v>0</v>
      </c>
      <c r="CM99" s="23">
        <f t="shared" si="31"/>
        <v>0</v>
      </c>
      <c r="CN99" s="23">
        <f t="shared" si="41"/>
        <v>0</v>
      </c>
      <c r="CO99" s="23">
        <f t="shared" si="32"/>
        <v>0</v>
      </c>
      <c r="CP99" s="23">
        <f t="shared" si="32"/>
        <v>0</v>
      </c>
    </row>
    <row r="100" spans="1:96" s="5" customFormat="1" ht="15" customHeight="1" x14ac:dyDescent="0.25">
      <c r="A100" s="97" t="s">
        <v>148</v>
      </c>
      <c r="B100" s="167"/>
      <c r="C100" s="168">
        <f t="shared" si="42"/>
        <v>0</v>
      </c>
      <c r="D100" s="146">
        <f t="shared" si="43"/>
        <v>0</v>
      </c>
      <c r="E100" s="147">
        <f t="shared" si="43"/>
        <v>0</v>
      </c>
      <c r="F100" s="15"/>
      <c r="G100" s="28"/>
      <c r="H100" s="15"/>
      <c r="I100" s="28"/>
      <c r="J100" s="15"/>
      <c r="K100" s="25"/>
      <c r="L100" s="15"/>
      <c r="M100" s="25"/>
      <c r="N100" s="15"/>
      <c r="O100" s="25"/>
      <c r="P100" s="15"/>
      <c r="Q100" s="25"/>
      <c r="R100" s="15"/>
      <c r="S100" s="25"/>
      <c r="T100" s="15"/>
      <c r="U100" s="25"/>
      <c r="V100" s="15"/>
      <c r="W100" s="25"/>
      <c r="X100" s="15"/>
      <c r="Y100" s="25"/>
      <c r="Z100" s="15"/>
      <c r="AA100" s="25"/>
      <c r="AB100" s="15"/>
      <c r="AC100" s="28"/>
      <c r="AD100" s="15"/>
      <c r="AE100" s="28"/>
      <c r="AF100" s="15"/>
      <c r="AG100" s="28"/>
      <c r="AH100" s="15"/>
      <c r="AI100" s="28"/>
      <c r="AJ100" s="15"/>
      <c r="AK100" s="28"/>
      <c r="AL100" s="148"/>
      <c r="AM100" s="112"/>
      <c r="AN100" s="149"/>
      <c r="AO100" s="112"/>
      <c r="AP100" s="149"/>
      <c r="AQ100" s="24"/>
      <c r="AR100" s="16"/>
      <c r="AS100" s="16"/>
      <c r="AT100" s="16"/>
      <c r="AU100" s="28"/>
      <c r="AV100" s="5" t="str">
        <f t="shared" si="33"/>
        <v/>
      </c>
      <c r="CA100" s="22" t="str">
        <f t="shared" si="34"/>
        <v/>
      </c>
      <c r="CB100" s="22" t="str">
        <f t="shared" si="35"/>
        <v/>
      </c>
      <c r="CC100" s="22" t="str">
        <f t="shared" si="36"/>
        <v/>
      </c>
      <c r="CD100" s="22" t="str">
        <f t="shared" si="37"/>
        <v/>
      </c>
      <c r="CE100" s="22" t="str">
        <f t="shared" si="38"/>
        <v/>
      </c>
      <c r="CF100" s="22" t="str">
        <f t="shared" si="39"/>
        <v/>
      </c>
      <c r="CI100" s="46"/>
      <c r="CK100" s="23">
        <f t="shared" si="30"/>
        <v>0</v>
      </c>
      <c r="CL100" s="23">
        <f t="shared" si="40"/>
        <v>0</v>
      </c>
      <c r="CM100" s="23">
        <f t="shared" si="31"/>
        <v>0</v>
      </c>
      <c r="CN100" s="23">
        <f t="shared" si="41"/>
        <v>0</v>
      </c>
      <c r="CO100" s="23">
        <f t="shared" si="32"/>
        <v>0</v>
      </c>
      <c r="CP100" s="23">
        <f t="shared" si="32"/>
        <v>0</v>
      </c>
    </row>
    <row r="101" spans="1:96" s="5" customFormat="1" ht="15" customHeight="1" x14ac:dyDescent="0.25">
      <c r="A101" s="169" t="s">
        <v>149</v>
      </c>
      <c r="B101" s="170"/>
      <c r="C101" s="171">
        <f t="shared" si="42"/>
        <v>0</v>
      </c>
      <c r="D101" s="172">
        <f t="shared" si="43"/>
        <v>0</v>
      </c>
      <c r="E101" s="147">
        <f t="shared" si="43"/>
        <v>0</v>
      </c>
      <c r="F101" s="15"/>
      <c r="G101" s="28"/>
      <c r="H101" s="15"/>
      <c r="I101" s="28"/>
      <c r="J101" s="15"/>
      <c r="K101" s="25"/>
      <c r="L101" s="15"/>
      <c r="M101" s="25"/>
      <c r="N101" s="15"/>
      <c r="O101" s="25"/>
      <c r="P101" s="15"/>
      <c r="Q101" s="25"/>
      <c r="R101" s="15"/>
      <c r="S101" s="25"/>
      <c r="T101" s="15"/>
      <c r="U101" s="25"/>
      <c r="V101" s="15"/>
      <c r="W101" s="25"/>
      <c r="X101" s="15"/>
      <c r="Y101" s="25"/>
      <c r="Z101" s="15"/>
      <c r="AA101" s="25"/>
      <c r="AB101" s="15"/>
      <c r="AC101" s="28"/>
      <c r="AD101" s="15"/>
      <c r="AE101" s="28"/>
      <c r="AF101" s="15"/>
      <c r="AG101" s="28"/>
      <c r="AH101" s="15"/>
      <c r="AI101" s="28"/>
      <c r="AJ101" s="15"/>
      <c r="AK101" s="28"/>
      <c r="AL101" s="148"/>
      <c r="AM101" s="112"/>
      <c r="AN101" s="149"/>
      <c r="AO101" s="112"/>
      <c r="AP101" s="149"/>
      <c r="AQ101" s="24"/>
      <c r="AR101" s="16"/>
      <c r="AS101" s="16"/>
      <c r="AT101" s="16"/>
      <c r="AU101" s="28"/>
      <c r="AV101" s="5" t="str">
        <f t="shared" si="33"/>
        <v/>
      </c>
      <c r="CA101" s="22" t="str">
        <f t="shared" si="34"/>
        <v/>
      </c>
      <c r="CB101" s="22" t="str">
        <f t="shared" si="35"/>
        <v/>
      </c>
      <c r="CC101" s="22" t="str">
        <f t="shared" si="36"/>
        <v/>
      </c>
      <c r="CD101" s="22" t="str">
        <f t="shared" si="37"/>
        <v/>
      </c>
      <c r="CE101" s="22" t="str">
        <f t="shared" si="38"/>
        <v/>
      </c>
      <c r="CF101" s="22" t="str">
        <f t="shared" si="39"/>
        <v/>
      </c>
      <c r="CI101" s="46"/>
      <c r="CK101" s="23">
        <f t="shared" si="30"/>
        <v>0</v>
      </c>
      <c r="CL101" s="23">
        <f t="shared" si="40"/>
        <v>0</v>
      </c>
      <c r="CM101" s="23">
        <f t="shared" si="31"/>
        <v>0</v>
      </c>
      <c r="CN101" s="23">
        <f t="shared" si="41"/>
        <v>0</v>
      </c>
      <c r="CO101" s="23">
        <f t="shared" si="32"/>
        <v>0</v>
      </c>
      <c r="CP101" s="23">
        <f t="shared" si="32"/>
        <v>0</v>
      </c>
    </row>
    <row r="102" spans="1:96" s="5" customFormat="1" ht="15" customHeight="1" x14ac:dyDescent="0.25">
      <c r="A102" s="97" t="s">
        <v>150</v>
      </c>
      <c r="B102" s="167"/>
      <c r="C102" s="168">
        <f t="shared" si="42"/>
        <v>0</v>
      </c>
      <c r="D102" s="146">
        <f t="shared" si="43"/>
        <v>0</v>
      </c>
      <c r="E102" s="147">
        <f t="shared" si="43"/>
        <v>0</v>
      </c>
      <c r="F102" s="15"/>
      <c r="G102" s="28"/>
      <c r="H102" s="15"/>
      <c r="I102" s="28"/>
      <c r="J102" s="15"/>
      <c r="K102" s="25"/>
      <c r="L102" s="15"/>
      <c r="M102" s="25"/>
      <c r="N102" s="15"/>
      <c r="O102" s="25"/>
      <c r="P102" s="15"/>
      <c r="Q102" s="25"/>
      <c r="R102" s="15"/>
      <c r="S102" s="25"/>
      <c r="T102" s="15"/>
      <c r="U102" s="25"/>
      <c r="V102" s="15"/>
      <c r="W102" s="25"/>
      <c r="X102" s="15"/>
      <c r="Y102" s="25"/>
      <c r="Z102" s="15"/>
      <c r="AA102" s="25"/>
      <c r="AB102" s="15"/>
      <c r="AC102" s="25"/>
      <c r="AD102" s="15"/>
      <c r="AE102" s="25"/>
      <c r="AF102" s="15"/>
      <c r="AG102" s="25"/>
      <c r="AH102" s="15"/>
      <c r="AI102" s="28"/>
      <c r="AJ102" s="15"/>
      <c r="AK102" s="28"/>
      <c r="AL102" s="148"/>
      <c r="AM102" s="112"/>
      <c r="AN102" s="149"/>
      <c r="AO102" s="112"/>
      <c r="AP102" s="149"/>
      <c r="AQ102" s="24"/>
      <c r="AR102" s="16"/>
      <c r="AS102" s="16"/>
      <c r="AT102" s="16"/>
      <c r="AU102" s="28"/>
      <c r="AV102" s="5" t="str">
        <f t="shared" si="33"/>
        <v/>
      </c>
      <c r="CA102" s="22" t="str">
        <f t="shared" si="34"/>
        <v/>
      </c>
      <c r="CB102" s="22" t="str">
        <f t="shared" si="35"/>
        <v/>
      </c>
      <c r="CC102" s="22" t="str">
        <f t="shared" si="36"/>
        <v/>
      </c>
      <c r="CD102" s="22" t="str">
        <f t="shared" si="37"/>
        <v/>
      </c>
      <c r="CE102" s="22" t="str">
        <f t="shared" si="38"/>
        <v/>
      </c>
      <c r="CF102" s="22" t="str">
        <f t="shared" si="39"/>
        <v/>
      </c>
      <c r="CI102" s="46"/>
      <c r="CK102" s="23">
        <f t="shared" si="30"/>
        <v>0</v>
      </c>
      <c r="CL102" s="23">
        <f t="shared" si="40"/>
        <v>0</v>
      </c>
      <c r="CM102" s="23">
        <f t="shared" si="31"/>
        <v>0</v>
      </c>
      <c r="CN102" s="23">
        <f t="shared" si="41"/>
        <v>0</v>
      </c>
      <c r="CO102" s="23">
        <f t="shared" si="32"/>
        <v>0</v>
      </c>
      <c r="CP102" s="23">
        <f t="shared" si="32"/>
        <v>0</v>
      </c>
    </row>
    <row r="103" spans="1:96" s="5" customFormat="1" ht="15" customHeight="1" x14ac:dyDescent="0.25">
      <c r="A103" s="173" t="s">
        <v>151</v>
      </c>
      <c r="B103" s="174"/>
      <c r="C103" s="175">
        <f t="shared" si="42"/>
        <v>0</v>
      </c>
      <c r="D103" s="176">
        <f t="shared" si="43"/>
        <v>0</v>
      </c>
      <c r="E103" s="177">
        <f t="shared" si="43"/>
        <v>0</v>
      </c>
      <c r="F103" s="115"/>
      <c r="G103" s="157"/>
      <c r="H103" s="115"/>
      <c r="I103" s="157"/>
      <c r="J103" s="115"/>
      <c r="K103" s="117"/>
      <c r="L103" s="115"/>
      <c r="M103" s="117"/>
      <c r="N103" s="115"/>
      <c r="O103" s="117"/>
      <c r="P103" s="115"/>
      <c r="Q103" s="117"/>
      <c r="R103" s="115"/>
      <c r="S103" s="117"/>
      <c r="T103" s="115"/>
      <c r="U103" s="117"/>
      <c r="V103" s="115"/>
      <c r="W103" s="117"/>
      <c r="X103" s="115"/>
      <c r="Y103" s="117"/>
      <c r="Z103" s="115"/>
      <c r="AA103" s="117"/>
      <c r="AB103" s="115"/>
      <c r="AC103" s="117"/>
      <c r="AD103" s="115"/>
      <c r="AE103" s="117"/>
      <c r="AF103" s="115"/>
      <c r="AG103" s="117"/>
      <c r="AH103" s="115"/>
      <c r="AI103" s="117"/>
      <c r="AJ103" s="115"/>
      <c r="AK103" s="117"/>
      <c r="AL103" s="178"/>
      <c r="AM103" s="160"/>
      <c r="AN103" s="159"/>
      <c r="AO103" s="160"/>
      <c r="AP103" s="159"/>
      <c r="AQ103" s="161"/>
      <c r="AR103" s="116"/>
      <c r="AS103" s="116"/>
      <c r="AT103" s="116"/>
      <c r="AU103" s="157"/>
      <c r="AV103" s="5" t="str">
        <f t="shared" si="33"/>
        <v/>
      </c>
      <c r="CA103" s="22" t="str">
        <f t="shared" si="34"/>
        <v/>
      </c>
      <c r="CB103" s="22" t="str">
        <f t="shared" si="35"/>
        <v/>
      </c>
      <c r="CC103" s="22" t="str">
        <f t="shared" si="36"/>
        <v/>
      </c>
      <c r="CD103" s="22" t="str">
        <f t="shared" si="37"/>
        <v/>
      </c>
      <c r="CE103" s="22" t="str">
        <f t="shared" si="38"/>
        <v/>
      </c>
      <c r="CF103" s="22" t="str">
        <f t="shared" si="39"/>
        <v/>
      </c>
      <c r="CI103" s="46"/>
      <c r="CK103" s="23">
        <f t="shared" si="30"/>
        <v>0</v>
      </c>
      <c r="CL103" s="23">
        <f t="shared" si="40"/>
        <v>0</v>
      </c>
      <c r="CM103" s="23">
        <f t="shared" si="31"/>
        <v>0</v>
      </c>
      <c r="CN103" s="23">
        <f t="shared" si="41"/>
        <v>0</v>
      </c>
      <c r="CO103" s="23">
        <f t="shared" si="32"/>
        <v>0</v>
      </c>
      <c r="CP103" s="23">
        <f t="shared" si="32"/>
        <v>0</v>
      </c>
    </row>
    <row r="104" spans="1:96" ht="15" customHeight="1" x14ac:dyDescent="0.25">
      <c r="A104" s="2097" t="s">
        <v>4</v>
      </c>
      <c r="B104" s="2098"/>
      <c r="C104" s="179">
        <f t="shared" ref="C104:AU104" si="44">SUM(C95:C103)</f>
        <v>124</v>
      </c>
      <c r="D104" s="180">
        <f t="shared" si="44"/>
        <v>66</v>
      </c>
      <c r="E104" s="154">
        <f t="shared" si="44"/>
        <v>58</v>
      </c>
      <c r="F104" s="181">
        <f t="shared" si="44"/>
        <v>0</v>
      </c>
      <c r="G104" s="182">
        <f t="shared" si="44"/>
        <v>0</v>
      </c>
      <c r="H104" s="181">
        <f t="shared" si="44"/>
        <v>0</v>
      </c>
      <c r="I104" s="182">
        <f t="shared" si="44"/>
        <v>0</v>
      </c>
      <c r="J104" s="582">
        <f t="shared" si="44"/>
        <v>1</v>
      </c>
      <c r="K104" s="583">
        <f t="shared" si="44"/>
        <v>0</v>
      </c>
      <c r="L104" s="582">
        <f t="shared" si="44"/>
        <v>0</v>
      </c>
      <c r="M104" s="583">
        <f t="shared" si="44"/>
        <v>0</v>
      </c>
      <c r="N104" s="582">
        <f t="shared" si="44"/>
        <v>1</v>
      </c>
      <c r="O104" s="583">
        <f t="shared" si="44"/>
        <v>1</v>
      </c>
      <c r="P104" s="582">
        <f t="shared" si="44"/>
        <v>1</v>
      </c>
      <c r="Q104" s="583">
        <f t="shared" si="44"/>
        <v>0</v>
      </c>
      <c r="R104" s="582">
        <f t="shared" si="44"/>
        <v>0</v>
      </c>
      <c r="S104" s="583">
        <f t="shared" si="44"/>
        <v>1</v>
      </c>
      <c r="T104" s="582">
        <f t="shared" si="44"/>
        <v>3</v>
      </c>
      <c r="U104" s="583">
        <f t="shared" si="44"/>
        <v>4</v>
      </c>
      <c r="V104" s="582">
        <f t="shared" si="44"/>
        <v>2</v>
      </c>
      <c r="W104" s="583">
        <f t="shared" si="44"/>
        <v>3</v>
      </c>
      <c r="X104" s="582">
        <f t="shared" si="44"/>
        <v>2</v>
      </c>
      <c r="Y104" s="583">
        <f t="shared" si="44"/>
        <v>3</v>
      </c>
      <c r="Z104" s="582">
        <f t="shared" si="44"/>
        <v>4</v>
      </c>
      <c r="AA104" s="583">
        <f t="shared" si="44"/>
        <v>6</v>
      </c>
      <c r="AB104" s="582">
        <f t="shared" si="44"/>
        <v>4</v>
      </c>
      <c r="AC104" s="583">
        <f t="shared" si="44"/>
        <v>5</v>
      </c>
      <c r="AD104" s="582">
        <f t="shared" si="44"/>
        <v>8</v>
      </c>
      <c r="AE104" s="583">
        <f t="shared" si="44"/>
        <v>11</v>
      </c>
      <c r="AF104" s="582">
        <f t="shared" si="44"/>
        <v>7</v>
      </c>
      <c r="AG104" s="583">
        <f t="shared" si="44"/>
        <v>3</v>
      </c>
      <c r="AH104" s="582">
        <f t="shared" si="44"/>
        <v>8</v>
      </c>
      <c r="AI104" s="583">
        <f t="shared" si="44"/>
        <v>11</v>
      </c>
      <c r="AJ104" s="582">
        <f t="shared" si="44"/>
        <v>13</v>
      </c>
      <c r="AK104" s="583">
        <f t="shared" si="44"/>
        <v>5</v>
      </c>
      <c r="AL104" s="2099">
        <f t="shared" si="44"/>
        <v>12</v>
      </c>
      <c r="AM104" s="584">
        <f t="shared" si="44"/>
        <v>5</v>
      </c>
      <c r="AN104" s="695">
        <f t="shared" si="44"/>
        <v>0</v>
      </c>
      <c r="AO104" s="188">
        <f t="shared" si="44"/>
        <v>124</v>
      </c>
      <c r="AP104" s="695">
        <f t="shared" si="44"/>
        <v>124</v>
      </c>
      <c r="AQ104" s="189">
        <f t="shared" si="44"/>
        <v>59</v>
      </c>
      <c r="AR104" s="190">
        <f t="shared" si="44"/>
        <v>0</v>
      </c>
      <c r="AS104" s="190">
        <f t="shared" si="44"/>
        <v>0</v>
      </c>
      <c r="AT104" s="190">
        <f t="shared" si="44"/>
        <v>0</v>
      </c>
      <c r="AU104" s="182">
        <f t="shared" si="44"/>
        <v>0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6" s="4" customFormat="1" ht="17.100000000000001" customHeight="1" x14ac:dyDescent="0.25">
      <c r="A105" s="191" t="s">
        <v>152</v>
      </c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6" s="4" customFormat="1" ht="17.100000000000001" customHeight="1" x14ac:dyDescent="0.25">
      <c r="A106" s="1185" t="s">
        <v>153</v>
      </c>
      <c r="B106" s="1185"/>
      <c r="C106" s="1185"/>
      <c r="D106" s="118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6" s="5" customFormat="1" ht="15" customHeight="1" x14ac:dyDescent="0.25">
      <c r="A107" s="2100" t="s">
        <v>154</v>
      </c>
      <c r="B107" s="2097" t="s">
        <v>4</v>
      </c>
      <c r="C107" s="2101"/>
      <c r="D107" s="2098"/>
      <c r="E107" s="2097" t="s">
        <v>5</v>
      </c>
      <c r="F107" s="2101"/>
      <c r="G107" s="2101"/>
      <c r="H107" s="2101"/>
      <c r="I107" s="2101"/>
      <c r="J107" s="2101"/>
      <c r="K107" s="2101"/>
      <c r="L107" s="2101"/>
      <c r="M107" s="2101"/>
      <c r="N107" s="2101"/>
      <c r="O107" s="2101"/>
      <c r="P107" s="2102"/>
      <c r="Q107" s="2103" t="s">
        <v>155</v>
      </c>
      <c r="R107" s="2104" t="s">
        <v>156</v>
      </c>
      <c r="S107" s="2104" t="s">
        <v>157</v>
      </c>
      <c r="T107" s="2105" t="s">
        <v>7</v>
      </c>
      <c r="U107" s="2106" t="s">
        <v>8</v>
      </c>
      <c r="V107" s="2104" t="s">
        <v>9</v>
      </c>
      <c r="W107" s="2104" t="s">
        <v>10</v>
      </c>
    </row>
    <row r="108" spans="1:96" s="5" customFormat="1" ht="39" customHeight="1" x14ac:dyDescent="0.25">
      <c r="A108" s="1125"/>
      <c r="B108" s="532" t="s">
        <v>75</v>
      </c>
      <c r="C108" s="2107" t="s">
        <v>29</v>
      </c>
      <c r="D108" s="534" t="s">
        <v>30</v>
      </c>
      <c r="E108" s="532" t="s">
        <v>158</v>
      </c>
      <c r="F108" s="548" t="s">
        <v>159</v>
      </c>
      <c r="G108" s="548" t="s">
        <v>160</v>
      </c>
      <c r="H108" s="548" t="s">
        <v>161</v>
      </c>
      <c r="I108" s="548" t="s">
        <v>162</v>
      </c>
      <c r="J108" s="548" t="s">
        <v>163</v>
      </c>
      <c r="K108" s="548" t="s">
        <v>164</v>
      </c>
      <c r="L108" s="548" t="s">
        <v>165</v>
      </c>
      <c r="M108" s="548" t="s">
        <v>166</v>
      </c>
      <c r="N108" s="548" t="s">
        <v>167</v>
      </c>
      <c r="O108" s="548" t="s">
        <v>168</v>
      </c>
      <c r="P108" s="585" t="s">
        <v>169</v>
      </c>
      <c r="Q108" s="1145"/>
      <c r="R108" s="1135"/>
      <c r="S108" s="1135"/>
      <c r="T108" s="1096"/>
      <c r="U108" s="1177"/>
      <c r="V108" s="1135"/>
      <c r="W108" s="1135"/>
    </row>
    <row r="109" spans="1:96" s="5" customFormat="1" ht="15" customHeight="1" x14ac:dyDescent="0.25">
      <c r="A109" s="97" t="s">
        <v>170</v>
      </c>
      <c r="B109" s="696">
        <f>SUM(E109:P109)</f>
        <v>0</v>
      </c>
      <c r="C109" s="195"/>
      <c r="D109" s="100"/>
      <c r="E109" s="99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  <c r="Q109" s="196"/>
      <c r="R109" s="20"/>
      <c r="S109" s="20"/>
      <c r="T109" s="20"/>
      <c r="U109" s="20"/>
      <c r="V109" s="20"/>
      <c r="W109" s="20"/>
      <c r="X109" s="5" t="str">
        <f>BY109&amp;BZ109&amp;CA109&amp;CB109&amp;CC109&amp;CD109&amp;CE109&amp;CF109</f>
        <v/>
      </c>
      <c r="BY109" s="22" t="str">
        <f>IF((C109+D109)&lt;&gt;B109,"  * Las atenciones según Sexo (Hombres/Mujeres) deben ser igual al Total de atenciones","")</f>
        <v/>
      </c>
      <c r="BZ109" s="22" t="str">
        <f>IF(AND(D109&gt;0,Q109="")," * No olvide digitar Embarazadas. Digite cero si no tiene.",IF(Q109&gt;D109," * La variable Embarazadas no puede ser mayor al Total.",""))</f>
        <v/>
      </c>
      <c r="CA109" s="2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2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2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2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22" t="str">
        <f>IF(AND(B109&gt;0,V109="")," * No olvide digitar Pueblos originarios. Digite cero si no tiene.",IF(V109&gt;B109," * La variable Pueblos originarios no puede ser mayor al Total.",""))</f>
        <v/>
      </c>
      <c r="CF109" s="22" t="str">
        <f>IF(AND(B109&gt;0,W109="")," * No olvide digitar Migrantes. Digite cero si no tiene.",IF(W109&gt;B109," * La variable Migrantes no puede ser mayor al Total.",""))</f>
        <v/>
      </c>
      <c r="CI109" s="23">
        <f>IF(AND(D109&gt;0,Q109=""),1,IF(Q109&gt;D109,1,0))</f>
        <v>0</v>
      </c>
      <c r="CJ109" s="23">
        <f>IF(AND(O109&gt;0,R109=""),1,IF(R109&gt;O109,1,0))</f>
        <v>0</v>
      </c>
      <c r="CK109" s="23">
        <f>IF(AND(B109&gt;0,S109=""),1,IF(S109&gt;B109,1,0))</f>
        <v>0</v>
      </c>
      <c r="CL109" s="23">
        <f>IF(AND(B109&gt;0,T109=""),1,IF(T109&gt;B109,1,0))</f>
        <v>0</v>
      </c>
      <c r="CM109" s="23">
        <f>IF(AND(B109&gt;0,U109=""),1,IF(U109&gt;B109,1,0))</f>
        <v>0</v>
      </c>
      <c r="CN109" s="23">
        <f>IF(AND(B109&gt;0,V109=""),1,IF(V109&gt;B109,1,0))</f>
        <v>0</v>
      </c>
      <c r="CO109" s="23">
        <f>IF(AND(B109&gt;0,W109=""),1,IF(W109&gt;B109,1,0))</f>
        <v>0</v>
      </c>
      <c r="CP109" s="23">
        <f>IF((C109+D109)&lt;&gt;B109,1,0)</f>
        <v>0</v>
      </c>
    </row>
    <row r="110" spans="1:96" s="5" customFormat="1" ht="15" customHeight="1" x14ac:dyDescent="0.25">
      <c r="A110" s="97" t="s">
        <v>171</v>
      </c>
      <c r="B110" s="168">
        <f>SUM(E110:P110)</f>
        <v>0</v>
      </c>
      <c r="C110" s="195"/>
      <c r="D110" s="100"/>
      <c r="E110" s="99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96"/>
      <c r="R110" s="20"/>
      <c r="S110" s="20"/>
      <c r="T110" s="20"/>
      <c r="U110" s="20"/>
      <c r="V110" s="20"/>
      <c r="W110" s="20"/>
      <c r="X110" s="5" t="str">
        <f>BY110&amp;BZ110&amp;CA110&amp;CB110&amp;CC110&amp;CD110&amp;CE110&amp;CF110</f>
        <v/>
      </c>
      <c r="BY110" s="22" t="str">
        <f>IF((C110+D110)&lt;&gt;B110,"  * Las atenciones según Sexo (Hombres/Mujeres) deben ser igual al Total de atenciones","")</f>
        <v/>
      </c>
      <c r="BZ110" s="22" t="str">
        <f>IF(AND(D110&gt;0,Q110="")," * No olvide digitar Embarazadas. Digite cero si no tiene.",IF(Q110&gt;D110," * La variable Embarazadas no puede ser mayor al Total.",""))</f>
        <v/>
      </c>
      <c r="CA110" s="2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2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2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2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22" t="str">
        <f>IF(AND(B110&gt;0,V110="")," * No olvide digitar Pueblos originarios. Digite cero si no tiene.",IF(V110&gt;B110," * La variable Pueblos originarios no puede ser mayor al Total.",""))</f>
        <v/>
      </c>
      <c r="CF110" s="22" t="str">
        <f>IF(AND(B110&gt;0,W110="")," * No olvide digitar Migrantes. Digite cero si no tiene.",IF(W110&gt;B110," * La variable Migrantes no puede ser mayor al Total.",""))</f>
        <v/>
      </c>
      <c r="CI110" s="23">
        <f>IF(AND(D110&gt;0,Q110=""),1,IF(Q110&gt;D110,1,0))</f>
        <v>0</v>
      </c>
      <c r="CJ110" s="23">
        <f>IF(AND(O110&gt;0,R110=""),1,IF(R110&gt;O110,1,0))</f>
        <v>0</v>
      </c>
      <c r="CK110" s="23">
        <f>IF(AND(B110&gt;0,S110=""),1,IF(S110&gt;B110,1,0))</f>
        <v>0</v>
      </c>
      <c r="CL110" s="23">
        <f>IF(AND(B110&gt;0,T110=""),1,IF(T110&gt;B110,1,0))</f>
        <v>0</v>
      </c>
      <c r="CM110" s="23">
        <f>IF(AND(B110&gt;0,U110=""),1,IF(U110&gt;B110,1,0))</f>
        <v>0</v>
      </c>
      <c r="CN110" s="23">
        <f>IF(AND(B110&gt;0,V110=""),1,IF(V110&gt;B110,1,0))</f>
        <v>0</v>
      </c>
      <c r="CO110" s="23">
        <f>IF(AND(B110&gt;0,W110=""),1,IF(W110&gt;B110,1,0))</f>
        <v>0</v>
      </c>
      <c r="CP110" s="23">
        <f>IF((C110+D110)&lt;&gt;B110,1,0)</f>
        <v>0</v>
      </c>
    </row>
    <row r="111" spans="1:96" s="5" customFormat="1" ht="15" customHeight="1" x14ac:dyDescent="0.25">
      <c r="A111" s="97" t="s">
        <v>172</v>
      </c>
      <c r="B111" s="175">
        <f>SUM(E111:P111)</f>
        <v>0</v>
      </c>
      <c r="C111" s="195"/>
      <c r="D111" s="100"/>
      <c r="E111" s="99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2"/>
      <c r="Q111" s="196"/>
      <c r="R111" s="20"/>
      <c r="S111" s="20"/>
      <c r="T111" s="20"/>
      <c r="U111" s="20"/>
      <c r="V111" s="20"/>
      <c r="W111" s="20"/>
      <c r="X111" s="5" t="str">
        <f>CA111&amp;CB111&amp;CC111&amp;CD111&amp;CE111&amp;CF111&amp;CG111&amp;CH111</f>
        <v/>
      </c>
      <c r="CA111" s="22" t="str">
        <f t="shared" ref="CA111" si="45">IF((C111+D111)&lt;&gt;B111,"  * Las atenciones según Sexo (Hombres/Mujeres) deben ser igual al Total de atenciones","")</f>
        <v/>
      </c>
      <c r="CB111" s="22" t="str">
        <f t="shared" ref="CB111" si="46">IF(AND(D111&gt;0,Q111="")," * No olvide digitar Embarazadas. Digite cero si no tiene.",IF(Q111&gt;D111," * La variable Embarazadas no puede ser mayor al Total.",""))</f>
        <v/>
      </c>
      <c r="CC111" s="2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2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2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2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2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22" t="str">
        <f t="shared" ref="CH111" si="52">IF(AND(B111&gt;0,W111="")," * No olvide digitar Migrantes. Digite cero si no tiene.",IF(W111&gt;B111," * La variable Migrantes no puede ser mayor al Total.",""))</f>
        <v/>
      </c>
      <c r="CK111" s="23">
        <f>IF(AND(D111&gt;0,Q111=""),1,IF(Q111&gt;D111,1,0))</f>
        <v>0</v>
      </c>
      <c r="CL111" s="23">
        <f>IF(AND(O111&gt;0,R111=""),1,IF(R111&gt;O111,1,0))</f>
        <v>0</v>
      </c>
      <c r="CM111" s="23">
        <f>IF(AND(B111&gt;0,S111=""),1,IF(S111&gt;B111,1,0))</f>
        <v>0</v>
      </c>
      <c r="CN111" s="23">
        <f>IF(AND(B111&gt;0,T111=""),1,IF(T111&gt;B111,1,0))</f>
        <v>0</v>
      </c>
      <c r="CO111" s="23">
        <f>IF(AND(B111&gt;0,U111=""),1,IF(U111&gt;B111,1,0))</f>
        <v>0</v>
      </c>
      <c r="CP111" s="23">
        <f>IF(AND(B111&gt;0,V111=""),1,IF(V111&gt;B111,1,0))</f>
        <v>0</v>
      </c>
      <c r="CQ111" s="23">
        <f>IF(AND(B111&gt;0,W111=""),1,IF(W111&gt;B111,1,0))</f>
        <v>0</v>
      </c>
      <c r="CR111" s="23">
        <f>IF((C111+D111)&lt;&gt;B111,1,0)</f>
        <v>0</v>
      </c>
    </row>
    <row r="112" spans="1:96" s="5" customFormat="1" ht="15" customHeight="1" x14ac:dyDescent="0.25">
      <c r="A112" s="2108" t="s">
        <v>4</v>
      </c>
      <c r="B112" s="586">
        <f t="shared" ref="B112:W112" si="53">SUM(B109:B111)</f>
        <v>0</v>
      </c>
      <c r="C112" s="2109">
        <f t="shared" si="53"/>
        <v>0</v>
      </c>
      <c r="D112" s="587">
        <f t="shared" si="53"/>
        <v>0</v>
      </c>
      <c r="E112" s="578">
        <f t="shared" si="53"/>
        <v>0</v>
      </c>
      <c r="F112" s="588">
        <f t="shared" si="53"/>
        <v>0</v>
      </c>
      <c r="G112" s="588">
        <f t="shared" si="53"/>
        <v>0</v>
      </c>
      <c r="H112" s="588">
        <f t="shared" si="53"/>
        <v>0</v>
      </c>
      <c r="I112" s="588">
        <f t="shared" si="53"/>
        <v>0</v>
      </c>
      <c r="J112" s="588">
        <f t="shared" si="53"/>
        <v>0</v>
      </c>
      <c r="K112" s="588">
        <f t="shared" si="53"/>
        <v>0</v>
      </c>
      <c r="L112" s="588">
        <f t="shared" si="53"/>
        <v>0</v>
      </c>
      <c r="M112" s="588">
        <f t="shared" si="53"/>
        <v>0</v>
      </c>
      <c r="N112" s="588">
        <f t="shared" si="53"/>
        <v>0</v>
      </c>
      <c r="O112" s="588">
        <f t="shared" si="53"/>
        <v>0</v>
      </c>
      <c r="P112" s="589">
        <f t="shared" si="53"/>
        <v>0</v>
      </c>
      <c r="Q112" s="698">
        <f t="shared" si="53"/>
        <v>0</v>
      </c>
      <c r="R112" s="2110">
        <f t="shared" si="53"/>
        <v>0</v>
      </c>
      <c r="S112" s="2110">
        <f t="shared" si="53"/>
        <v>0</v>
      </c>
      <c r="T112" s="2110">
        <f t="shared" si="53"/>
        <v>0</v>
      </c>
      <c r="U112" s="2110">
        <f t="shared" si="53"/>
        <v>0</v>
      </c>
      <c r="V112" s="2110">
        <f t="shared" si="53"/>
        <v>0</v>
      </c>
      <c r="W112" s="2110">
        <f t="shared" si="53"/>
        <v>0</v>
      </c>
    </row>
    <row r="113" spans="1:96" s="4" customFormat="1" ht="17.100000000000001" customHeight="1" x14ac:dyDescent="0.25">
      <c r="A113" s="2111" t="s">
        <v>173</v>
      </c>
      <c r="B113" s="2111"/>
      <c r="C113" s="2111"/>
      <c r="D113" s="2111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6" ht="15" customHeight="1" x14ac:dyDescent="0.25">
      <c r="A114" s="2100" t="s">
        <v>154</v>
      </c>
      <c r="B114" s="2097" t="s">
        <v>4</v>
      </c>
      <c r="C114" s="2101"/>
      <c r="D114" s="2098"/>
      <c r="E114" s="2097" t="s">
        <v>5</v>
      </c>
      <c r="F114" s="2101"/>
      <c r="G114" s="2101"/>
      <c r="H114" s="2101"/>
      <c r="I114" s="2101"/>
      <c r="J114" s="2101"/>
      <c r="K114" s="2101"/>
      <c r="L114" s="2102"/>
      <c r="M114" s="2103" t="s">
        <v>174</v>
      </c>
      <c r="N114" s="2104" t="s">
        <v>155</v>
      </c>
      <c r="O114" s="2104" t="s">
        <v>137</v>
      </c>
      <c r="P114" s="2104" t="s">
        <v>175</v>
      </c>
      <c r="Q114" s="2105" t="s">
        <v>7</v>
      </c>
      <c r="R114" s="2106" t="s">
        <v>8</v>
      </c>
      <c r="S114" s="2104" t="s">
        <v>9</v>
      </c>
      <c r="T114" s="2104" t="s">
        <v>10</v>
      </c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6" ht="35.25" customHeight="1" x14ac:dyDescent="0.25">
      <c r="A115" s="1125"/>
      <c r="B115" s="532" t="s">
        <v>75</v>
      </c>
      <c r="C115" s="205" t="s">
        <v>29</v>
      </c>
      <c r="D115" s="534" t="s">
        <v>30</v>
      </c>
      <c r="E115" s="532" t="s">
        <v>176</v>
      </c>
      <c r="F115" s="548" t="s">
        <v>177</v>
      </c>
      <c r="G115" s="548" t="s">
        <v>178</v>
      </c>
      <c r="H115" s="548" t="s">
        <v>179</v>
      </c>
      <c r="I115" s="548" t="s">
        <v>180</v>
      </c>
      <c r="J115" s="548" t="s">
        <v>181</v>
      </c>
      <c r="K115" s="548" t="s">
        <v>182</v>
      </c>
      <c r="L115" s="585" t="s">
        <v>169</v>
      </c>
      <c r="M115" s="1145"/>
      <c r="N115" s="1135"/>
      <c r="O115" s="1135"/>
      <c r="P115" s="1135"/>
      <c r="Q115" s="1096"/>
      <c r="R115" s="1177"/>
      <c r="S115" s="1135"/>
      <c r="T115" s="113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6" ht="15" customHeight="1" x14ac:dyDescent="0.25">
      <c r="A116" s="97" t="s">
        <v>183</v>
      </c>
      <c r="B116" s="168">
        <f>SUM(E116:L116)</f>
        <v>0</v>
      </c>
      <c r="C116" s="195"/>
      <c r="D116" s="100"/>
      <c r="E116" s="99"/>
      <c r="F116" s="101"/>
      <c r="G116" s="101"/>
      <c r="H116" s="101"/>
      <c r="I116" s="101"/>
      <c r="J116" s="101"/>
      <c r="K116" s="101"/>
      <c r="L116" s="102"/>
      <c r="M116" s="196"/>
      <c r="N116" s="20"/>
      <c r="O116" s="20"/>
      <c r="P116" s="20"/>
      <c r="Q116" s="20"/>
      <c r="R116" s="20"/>
      <c r="S116" s="20"/>
      <c r="T116" s="20"/>
      <c r="U116" s="2" t="str">
        <f>CA116&amp;CB116&amp;CC116&amp;CD116&amp;CE116&amp;CF116&amp;CG116&amp;CH116</f>
        <v/>
      </c>
      <c r="CA116" s="22" t="str">
        <f>IF((C116+D116)&lt;&gt;B116,"  * Las atenciones según Sexo (Hombres/Mujeres) deben ser igual al Total.","")</f>
        <v/>
      </c>
      <c r="CB116" s="22" t="str">
        <f>IF(AND(D116&gt;0,N116="")," * No olvide digitar la variable Embarazadas. Digite cero si no tiene.",IF(N116&gt;D116," * La variable Embarazadas no puede ser mayor al Total.",""))</f>
        <v/>
      </c>
      <c r="CC116" s="22" t="str">
        <f>IF(AND(B116&gt;0,O116="")," * No olvide digitar la variable Beneficiarios.",IF(O116&gt;B116," * La variable Beneficiarios no puede ser mayor al Total.",""))</f>
        <v/>
      </c>
      <c r="CD116" s="22" t="str">
        <f>IF(AND(B116&gt;0,P116="")," * No olvide digitar la variable Usuarios con Discapacidad. Digite cero si no tiene.",IF(P116&gt;B116," * La variable Usuarios con Discapacidad no puede ser mayor al Total.",""))</f>
        <v/>
      </c>
      <c r="CE116" s="2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2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22" t="str">
        <f>IF(AND(B116&gt;0,S116="")," * No olvide digitar la variable Pueblos Originarios. Digite cero si no tiene.",IF(S116&gt;B116," * La variable Pueblos Originarios No puede ser mayor al Total.",""))</f>
        <v/>
      </c>
      <c r="CH116" s="22" t="str">
        <f>IF(AND(B116&gt;0,T116="")," * No olvide digitar la variable Migrantes. Digite cero si no tiene.",IF(T116&gt;B116," * La variable Migrantes no puede ser mayor al Total.",""))</f>
        <v/>
      </c>
      <c r="CK116" s="23">
        <f>IF((C116+D116)&lt;&gt;$B116,1,0)</f>
        <v>0</v>
      </c>
      <c r="CL116" s="23">
        <f>IF(AND($D116&gt;0,N116=""),1,IF(N116&gt;$D116,1,0))</f>
        <v>0</v>
      </c>
      <c r="CM116" s="23">
        <f t="shared" ref="CM116:CR117" si="54">IF(AND($B116&gt;0,O116=""),1,IF(O116&gt;$B116,1,0))</f>
        <v>0</v>
      </c>
      <c r="CN116" s="23">
        <f t="shared" si="54"/>
        <v>0</v>
      </c>
      <c r="CO116" s="23">
        <f t="shared" si="54"/>
        <v>0</v>
      </c>
      <c r="CP116" s="23">
        <f t="shared" si="54"/>
        <v>0</v>
      </c>
      <c r="CQ116" s="23">
        <f t="shared" si="54"/>
        <v>0</v>
      </c>
      <c r="CR116" s="23">
        <f t="shared" si="54"/>
        <v>0</v>
      </c>
    </row>
    <row r="117" spans="1:96" ht="15" customHeight="1" x14ac:dyDescent="0.25">
      <c r="A117" s="97" t="s">
        <v>184</v>
      </c>
      <c r="B117" s="168">
        <f>SUM(E117:L117)</f>
        <v>0</v>
      </c>
      <c r="C117" s="206"/>
      <c r="D117" s="25"/>
      <c r="E117" s="15"/>
      <c r="F117" s="16"/>
      <c r="G117" s="16"/>
      <c r="H117" s="16"/>
      <c r="I117" s="16"/>
      <c r="J117" s="16"/>
      <c r="K117" s="16"/>
      <c r="L117" s="112"/>
      <c r="M117" s="196"/>
      <c r="N117" s="20"/>
      <c r="O117" s="20"/>
      <c r="P117" s="20"/>
      <c r="Q117" s="20"/>
      <c r="R117" s="20"/>
      <c r="S117" s="20"/>
      <c r="T117" s="20"/>
      <c r="U117" s="2" t="str">
        <f>CA117&amp;CB117&amp;CC117&amp;CD117&amp;CE117&amp;CF117&amp;CG117&amp;CH117</f>
        <v/>
      </c>
      <c r="CA117" s="22" t="str">
        <f>IF((C117+D117)&lt;&gt;B117,"  * Las atenciones según Sexo (Hombres/Mujeres) deben ser igual al Total de atenciones","")</f>
        <v/>
      </c>
      <c r="CB117" s="22" t="str">
        <f>IF(AND(D117&gt;0,N117="")," * No olvide digitar Embarazadas. Digite cero si no tiene.",IF(N117&gt;D117," * La variable Embarazadas no puede ser mayor al Total.",""))</f>
        <v/>
      </c>
      <c r="CC117" s="22" t="str">
        <f>IF(AND(B117&gt;0,O117="")," * No olvide digitar Beneficiarios.",IF(O117&gt;B117," * Beneficiarios No puede ser mayor al Total.",""))</f>
        <v/>
      </c>
      <c r="CD117" s="22" t="str">
        <f>IF(AND(B117&gt;0,P117="")," * No olvide digitar Usuarios con discapacidad. Digite cero si no tiene.",IF(P117&gt;B117," * Usuarios con discapacidad No puede ser mayor al Total.",""))</f>
        <v/>
      </c>
      <c r="CE117" s="2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2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22" t="str">
        <f>IF(AND(B117&gt;0,S117="")," * No olvide digitar Pueblos originarios. Digite cero si no tiene.",IF(S117&gt;B117," * Pueblos originarios No puede ser mayor al Total.",""))</f>
        <v/>
      </c>
      <c r="CH117" s="22" t="str">
        <f>IF(AND(B117&gt;0,T117="")," * No olvide digitar Migrantes. Digite cero si no tiene.",IF(T117&gt;B117," * Migrantes No puede ser mayor al Total.",""))</f>
        <v/>
      </c>
      <c r="CK117" s="23">
        <f>IF((C117+D117)&lt;&gt;$B117,1,0)</f>
        <v>0</v>
      </c>
      <c r="CL117" s="23">
        <f>IF(AND($D117&gt;0,N117=""),1,IF(N117&gt;$D117,1,0))</f>
        <v>0</v>
      </c>
      <c r="CM117" s="23">
        <f t="shared" si="54"/>
        <v>0</v>
      </c>
      <c r="CN117" s="23">
        <f t="shared" si="54"/>
        <v>0</v>
      </c>
      <c r="CO117" s="23">
        <f t="shared" si="54"/>
        <v>0</v>
      </c>
      <c r="CP117" s="23">
        <f t="shared" si="54"/>
        <v>0</v>
      </c>
      <c r="CQ117" s="23">
        <f t="shared" si="54"/>
        <v>0</v>
      </c>
      <c r="CR117" s="23">
        <f t="shared" si="54"/>
        <v>0</v>
      </c>
    </row>
    <row r="118" spans="1:96" ht="15" customHeight="1" x14ac:dyDescent="0.25">
      <c r="A118" s="542" t="s">
        <v>4</v>
      </c>
      <c r="B118" s="586">
        <f t="shared" ref="B118:T118" si="55">SUM(B116:B117)</f>
        <v>0</v>
      </c>
      <c r="C118" s="2109">
        <f t="shared" si="55"/>
        <v>0</v>
      </c>
      <c r="D118" s="587">
        <f t="shared" si="55"/>
        <v>0</v>
      </c>
      <c r="E118" s="578">
        <f t="shared" si="55"/>
        <v>0</v>
      </c>
      <c r="F118" s="588">
        <f t="shared" si="55"/>
        <v>0</v>
      </c>
      <c r="G118" s="588">
        <f t="shared" si="55"/>
        <v>0</v>
      </c>
      <c r="H118" s="588">
        <f t="shared" si="55"/>
        <v>0</v>
      </c>
      <c r="I118" s="588">
        <f t="shared" si="55"/>
        <v>0</v>
      </c>
      <c r="J118" s="588">
        <f t="shared" si="55"/>
        <v>0</v>
      </c>
      <c r="K118" s="588">
        <f t="shared" si="55"/>
        <v>0</v>
      </c>
      <c r="L118" s="589">
        <f t="shared" si="55"/>
        <v>0</v>
      </c>
      <c r="M118" s="698">
        <f t="shared" si="55"/>
        <v>0</v>
      </c>
      <c r="N118" s="2110">
        <f t="shared" si="55"/>
        <v>0</v>
      </c>
      <c r="O118" s="2110">
        <f t="shared" si="55"/>
        <v>0</v>
      </c>
      <c r="P118" s="2110">
        <f t="shared" si="55"/>
        <v>0</v>
      </c>
      <c r="Q118" s="2110">
        <f t="shared" si="55"/>
        <v>0</v>
      </c>
      <c r="R118" s="2110">
        <f t="shared" si="55"/>
        <v>0</v>
      </c>
      <c r="S118" s="2110">
        <f t="shared" si="55"/>
        <v>0</v>
      </c>
      <c r="T118" s="2110">
        <f t="shared" si="55"/>
        <v>0</v>
      </c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6" s="4" customFormat="1" ht="17.100000000000001" customHeight="1" x14ac:dyDescent="0.25">
      <c r="A119" s="1171" t="s">
        <v>185</v>
      </c>
      <c r="B119" s="1171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6" s="4" customFormat="1" ht="17.100000000000001" customHeight="1" x14ac:dyDescent="0.25">
      <c r="A120" s="1171" t="s">
        <v>186</v>
      </c>
      <c r="B120" s="1171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6" s="5" customFormat="1" ht="15" customHeight="1" x14ac:dyDescent="0.25">
      <c r="A121" s="1422" t="s">
        <v>187</v>
      </c>
      <c r="B121" s="1422" t="s">
        <v>188</v>
      </c>
      <c r="C121" s="2112" t="s">
        <v>5</v>
      </c>
      <c r="D121" s="2113"/>
      <c r="E121" s="2113"/>
      <c r="F121" s="2113"/>
      <c r="G121" s="2113"/>
      <c r="H121" s="2113"/>
      <c r="I121" s="2113"/>
      <c r="J121" s="2113"/>
      <c r="K121" s="2113"/>
      <c r="L121" s="2113"/>
      <c r="M121" s="2113"/>
      <c r="N121" s="2113"/>
      <c r="O121" s="2113"/>
      <c r="P121" s="2113"/>
      <c r="Q121" s="2113"/>
      <c r="R121" s="2113"/>
      <c r="S121" s="2114"/>
      <c r="T121" s="1509" t="s">
        <v>48</v>
      </c>
      <c r="U121" s="1510"/>
      <c r="V121" s="2106" t="s">
        <v>7</v>
      </c>
      <c r="W121" s="2106" t="s">
        <v>8</v>
      </c>
      <c r="X121" s="2100" t="s">
        <v>9</v>
      </c>
      <c r="Y121" s="2100" t="s">
        <v>10</v>
      </c>
      <c r="Z121" s="2104" t="s">
        <v>189</v>
      </c>
      <c r="AA121" s="2115" t="s">
        <v>190</v>
      </c>
    </row>
    <row r="122" spans="1:96" s="5" customFormat="1" ht="36.75" customHeight="1" x14ac:dyDescent="0.25">
      <c r="A122" s="1422"/>
      <c r="B122" s="1422"/>
      <c r="C122" s="532" t="s">
        <v>12</v>
      </c>
      <c r="D122" s="548" t="s">
        <v>13</v>
      </c>
      <c r="E122" s="2116" t="s">
        <v>14</v>
      </c>
      <c r="F122" s="548" t="s">
        <v>15</v>
      </c>
      <c r="G122" s="549" t="s">
        <v>16</v>
      </c>
      <c r="H122" s="549" t="s">
        <v>17</v>
      </c>
      <c r="I122" s="549" t="s">
        <v>18</v>
      </c>
      <c r="J122" s="549" t="s">
        <v>19</v>
      </c>
      <c r="K122" s="549" t="s">
        <v>20</v>
      </c>
      <c r="L122" s="549" t="s">
        <v>21</v>
      </c>
      <c r="M122" s="549" t="s">
        <v>22</v>
      </c>
      <c r="N122" s="549" t="s">
        <v>23</v>
      </c>
      <c r="O122" s="549" t="s">
        <v>24</v>
      </c>
      <c r="P122" s="549" t="s">
        <v>25</v>
      </c>
      <c r="Q122" s="549" t="s">
        <v>26</v>
      </c>
      <c r="R122" s="549" t="s">
        <v>27</v>
      </c>
      <c r="S122" s="590" t="s">
        <v>28</v>
      </c>
      <c r="T122" s="682" t="s">
        <v>29</v>
      </c>
      <c r="U122" s="2117" t="s">
        <v>30</v>
      </c>
      <c r="V122" s="1177"/>
      <c r="W122" s="1177"/>
      <c r="X122" s="1125"/>
      <c r="Y122" s="1125"/>
      <c r="Z122" s="1135"/>
      <c r="AA122" s="1168"/>
    </row>
    <row r="123" spans="1:96" s="5" customFormat="1" ht="15" customHeight="1" x14ac:dyDescent="0.25">
      <c r="A123" s="591" t="s">
        <v>191</v>
      </c>
      <c r="B123" s="700">
        <f>SUM(C123:S123)</f>
        <v>20</v>
      </c>
      <c r="C123" s="212"/>
      <c r="D123" s="213">
        <v>4</v>
      </c>
      <c r="E123" s="213">
        <v>7</v>
      </c>
      <c r="F123" s="213">
        <v>9</v>
      </c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4"/>
      <c r="T123" s="215">
        <v>7</v>
      </c>
      <c r="U123" s="216">
        <v>13</v>
      </c>
      <c r="V123" s="217">
        <v>0</v>
      </c>
      <c r="W123" s="218">
        <v>0</v>
      </c>
      <c r="X123" s="218">
        <v>0</v>
      </c>
      <c r="Y123" s="218">
        <v>0</v>
      </c>
      <c r="Z123" s="219">
        <v>0</v>
      </c>
      <c r="AA123" s="219">
        <v>0</v>
      </c>
      <c r="AB123" s="5" t="str">
        <f>BY123&amp;BZ123&amp;CA123&amp;CB123&amp;CC123&amp;CD123&amp;CE123</f>
        <v/>
      </c>
      <c r="BY123" s="22" t="str">
        <f>IF((T123+U123)&lt;&gt;B123,"  * Las acciones según Sexo (Hombres/Mujeres) deben ser igual al Total de acciones","")</f>
        <v/>
      </c>
      <c r="BZ123" s="2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2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22" t="str">
        <f>IF(AND($B123&gt;0,X123="")," * No olvide digitar la variable Pueblos Originarios. Digite cero si no tiene.",IF(X123&gt;$B123," * La variable Pueblos originarios no puede ser mayor que el Total.",""))</f>
        <v/>
      </c>
      <c r="CC123" s="22" t="str">
        <f>IF(AND($B123&gt;0,Y123="")," * No olvide digitar la variable Migrantes. Digite cero si no tiene.",IF(Y123&gt;$B123," * La variableMigrantes no puede ser mayor que el Total.",""))</f>
        <v/>
      </c>
      <c r="CD123" s="22" t="str">
        <f>IF(AND($B123&gt;0,Z123="")," * No olvide digitar la variable el campo  Demencia. Digite cero si no tiene.",IF(Z123&gt;$B123," * La variable Demencia No puede ser mayor que el Total.",""))</f>
        <v/>
      </c>
      <c r="CE123" s="2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23">
        <f>IF((T123+U123)&lt;&gt;B123,1,0)</f>
        <v>0</v>
      </c>
      <c r="CJ123" s="23">
        <f>IF(AND(B123&gt;0,V123=""),1,IF(V123&gt;B123,1,0))</f>
        <v>0</v>
      </c>
      <c r="CK123" s="23">
        <f>IF(AND(B123&gt;0,W123=""),1,IF(W123&gt;B123,1,0))</f>
        <v>0</v>
      </c>
      <c r="CL123" s="23">
        <f>IF(AND(B123&gt;0,X123=""),1,IF(X123&gt;B123,1,0))</f>
        <v>0</v>
      </c>
      <c r="CM123" s="23">
        <f>IF(AND(B123&gt;0,Y123=""),1,IF(Y123&gt;B123,1,0))</f>
        <v>0</v>
      </c>
      <c r="CN123" s="23">
        <f>IF(AND(B123&gt;0,Z123=""),1,IF(Z123&gt;B123,1,0))</f>
        <v>0</v>
      </c>
      <c r="CO123" s="23">
        <f>IF(AND(B123&gt;0,AA123=""),1,IF(AA123&gt;B123,1,0))</f>
        <v>0</v>
      </c>
    </row>
    <row r="124" spans="1:96" s="5" customFormat="1" ht="15" customHeight="1" x14ac:dyDescent="0.25">
      <c r="A124" s="220" t="s">
        <v>192</v>
      </c>
      <c r="B124" s="221">
        <f>SUM(C124:S124)</f>
        <v>0</v>
      </c>
      <c r="C124" s="212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4"/>
      <c r="T124" s="222"/>
      <c r="U124" s="223"/>
      <c r="V124" s="217"/>
      <c r="W124" s="218"/>
      <c r="X124" s="218"/>
      <c r="Y124" s="218"/>
      <c r="Z124" s="219"/>
      <c r="AA124" s="219"/>
      <c r="AB124" s="5" t="str">
        <f>CA124&amp;CB124&amp;CC124&amp;CD124&amp;CE124&amp;CF124&amp;CG124</f>
        <v/>
      </c>
      <c r="CA124" s="22" t="str">
        <f t="shared" ref="CA124:CA125" si="56">IF((T124+U124)&lt;&gt;B124,"  * Las acciones según Sexo (Hombres/Mujeres) deben ser igual al Total de acciones","")</f>
        <v/>
      </c>
      <c r="CB124" s="2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2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2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2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2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2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23">
        <f>IF((T124+U124)&lt;&gt;B124,1,0)</f>
        <v>0</v>
      </c>
      <c r="CL124" s="23">
        <f>IF(AND(B124&gt;0,V124=""),1,IF(V124&gt;B124,1,0))</f>
        <v>0</v>
      </c>
      <c r="CM124" s="23">
        <f>IF(AND(B124&gt;0,W124=""),1,IF(W124&gt;B124,1,0))</f>
        <v>0</v>
      </c>
      <c r="CN124" s="23">
        <f>IF(AND(B124&gt;0,X124=""),1,IF(X124&gt;B124,1,0))</f>
        <v>0</v>
      </c>
      <c r="CO124" s="23">
        <f>IF(AND(B124&gt;0,Y124=""),1,IF(Y124&gt;B124,1,0))</f>
        <v>0</v>
      </c>
      <c r="CP124" s="23">
        <f>IF(AND(B124&gt;0,Z124=""),1,IF(Z124&gt;B124,1,0))</f>
        <v>0</v>
      </c>
      <c r="CQ124" s="23">
        <f>IF(AND(B124&gt;0,AA124=""),1,IF(AA124&gt;B124,1,0))</f>
        <v>0</v>
      </c>
    </row>
    <row r="125" spans="1:96" s="5" customFormat="1" ht="15" customHeight="1" x14ac:dyDescent="0.25">
      <c r="A125" s="224" t="s">
        <v>193</v>
      </c>
      <c r="B125" s="225">
        <f>SUM(C125:S125)</f>
        <v>0</v>
      </c>
      <c r="C125" s="226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8"/>
      <c r="T125" s="229"/>
      <c r="U125" s="230"/>
      <c r="V125" s="231"/>
      <c r="W125" s="232"/>
      <c r="X125" s="232"/>
      <c r="Y125" s="232"/>
      <c r="Z125" s="233"/>
      <c r="AA125" s="233"/>
      <c r="AB125" s="5" t="str">
        <f>CA125&amp;CB125&amp;CC125&amp;CD125&amp;CE125&amp;CF125&amp;CG125</f>
        <v/>
      </c>
      <c r="CA125" s="22" t="str">
        <f t="shared" si="56"/>
        <v/>
      </c>
      <c r="CB125" s="22" t="str">
        <f t="shared" si="57"/>
        <v/>
      </c>
      <c r="CC125" s="22" t="str">
        <f t="shared" si="58"/>
        <v/>
      </c>
      <c r="CD125" s="22" t="str">
        <f t="shared" si="59"/>
        <v/>
      </c>
      <c r="CE125" s="22" t="str">
        <f t="shared" si="60"/>
        <v/>
      </c>
      <c r="CF125" s="22" t="str">
        <f t="shared" si="61"/>
        <v/>
      </c>
      <c r="CG125" s="22" t="str">
        <f t="shared" si="62"/>
        <v/>
      </c>
      <c r="CK125" s="23">
        <f>IF((T125+U125)&lt;&gt;B125,1,0)</f>
        <v>0</v>
      </c>
      <c r="CL125" s="23">
        <f>IF(AND(B125&gt;0,V125=""),1,IF(V125&gt;B125,1,0))</f>
        <v>0</v>
      </c>
      <c r="CM125" s="23">
        <f>IF(AND(B125&gt;0,W125=""),1,IF(W125&gt;B125,1,0))</f>
        <v>0</v>
      </c>
      <c r="CN125" s="23">
        <f>IF(AND(B125&gt;0,X125=""),1,IF(X125&gt;B125,1,0))</f>
        <v>0</v>
      </c>
      <c r="CO125" s="23">
        <f>IF(AND(B125&gt;0,Y125=""),1,IF(Y125&gt;B125,1,0))</f>
        <v>0</v>
      </c>
      <c r="CP125" s="23">
        <f>IF(AND(B125&gt;0,Z125=""),1,IF(Z125&gt;B125,1,0))</f>
        <v>0</v>
      </c>
      <c r="CQ125" s="23">
        <f>IF(AND(B125&gt;0,AA125=""),1,IF(AA125&gt;B125,1,0))</f>
        <v>0</v>
      </c>
    </row>
    <row r="126" spans="1:96" s="4" customFormat="1" ht="18" customHeight="1" x14ac:dyDescent="0.25">
      <c r="A126" s="1171" t="s">
        <v>194</v>
      </c>
      <c r="B126" s="1171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6" s="5" customFormat="1" ht="15" customHeight="1" x14ac:dyDescent="0.25">
      <c r="A127" s="2118" t="s">
        <v>195</v>
      </c>
      <c r="B127" s="2118" t="s">
        <v>3</v>
      </c>
      <c r="C127" s="2119" t="s">
        <v>4</v>
      </c>
      <c r="D127" s="2120"/>
      <c r="E127" s="2104"/>
      <c r="F127" s="2112" t="s">
        <v>135</v>
      </c>
      <c r="G127" s="2113"/>
      <c r="H127" s="2113"/>
      <c r="I127" s="2113"/>
      <c r="J127" s="2113"/>
      <c r="K127" s="2113"/>
      <c r="L127" s="2113"/>
      <c r="M127" s="2113"/>
      <c r="N127" s="2113"/>
      <c r="O127" s="2113"/>
      <c r="P127" s="2113"/>
      <c r="Q127" s="2113"/>
      <c r="R127" s="2113"/>
      <c r="S127" s="2113"/>
      <c r="T127" s="2113"/>
      <c r="U127" s="2113"/>
      <c r="V127" s="2113"/>
      <c r="W127" s="2113"/>
      <c r="X127" s="2113"/>
      <c r="Y127" s="2113"/>
      <c r="Z127" s="2113"/>
      <c r="AA127" s="2113"/>
      <c r="AB127" s="2113"/>
      <c r="AC127" s="2113"/>
      <c r="AD127" s="2113"/>
      <c r="AE127" s="2113"/>
      <c r="AF127" s="2113"/>
      <c r="AG127" s="2113"/>
      <c r="AH127" s="2113"/>
      <c r="AI127" s="2113"/>
      <c r="AJ127" s="2113"/>
      <c r="AK127" s="2113"/>
      <c r="AL127" s="2113"/>
      <c r="AM127" s="2114"/>
      <c r="AN127" s="1507" t="s">
        <v>7</v>
      </c>
      <c r="AO127" s="2121" t="s">
        <v>8</v>
      </c>
      <c r="AP127" s="2122" t="s">
        <v>9</v>
      </c>
      <c r="AQ127" s="2122" t="s">
        <v>10</v>
      </c>
      <c r="AR127" s="2122" t="s">
        <v>189</v>
      </c>
      <c r="AS127" s="2115" t="s">
        <v>190</v>
      </c>
    </row>
    <row r="128" spans="1:96" s="5" customFormat="1" ht="15" customHeight="1" x14ac:dyDescent="0.25">
      <c r="A128" s="1082"/>
      <c r="B128" s="1082"/>
      <c r="C128" s="1139"/>
      <c r="D128" s="1140"/>
      <c r="E128" s="1135"/>
      <c r="F128" s="2097" t="s">
        <v>12</v>
      </c>
      <c r="G128" s="2098"/>
      <c r="H128" s="2097" t="s">
        <v>13</v>
      </c>
      <c r="I128" s="2098"/>
      <c r="J128" s="2097" t="s">
        <v>141</v>
      </c>
      <c r="K128" s="2098"/>
      <c r="L128" s="2097" t="s">
        <v>15</v>
      </c>
      <c r="M128" s="2101"/>
      <c r="N128" s="2097" t="s">
        <v>16</v>
      </c>
      <c r="O128" s="2098"/>
      <c r="P128" s="2112" t="s">
        <v>17</v>
      </c>
      <c r="Q128" s="2123"/>
      <c r="R128" s="2112" t="s">
        <v>18</v>
      </c>
      <c r="S128" s="2123"/>
      <c r="T128" s="2112" t="s">
        <v>19</v>
      </c>
      <c r="U128" s="2123"/>
      <c r="V128" s="2112" t="s">
        <v>20</v>
      </c>
      <c r="W128" s="2123"/>
      <c r="X128" s="2112" t="s">
        <v>21</v>
      </c>
      <c r="Y128" s="2123"/>
      <c r="Z128" s="2112" t="s">
        <v>22</v>
      </c>
      <c r="AA128" s="2123"/>
      <c r="AB128" s="2112" t="s">
        <v>23</v>
      </c>
      <c r="AC128" s="2123"/>
      <c r="AD128" s="2112" t="s">
        <v>24</v>
      </c>
      <c r="AE128" s="2123"/>
      <c r="AF128" s="2112" t="s">
        <v>25</v>
      </c>
      <c r="AG128" s="2123"/>
      <c r="AH128" s="2112" t="s">
        <v>26</v>
      </c>
      <c r="AI128" s="2123"/>
      <c r="AJ128" s="2112" t="s">
        <v>27</v>
      </c>
      <c r="AK128" s="2123"/>
      <c r="AL128" s="2112" t="s">
        <v>28</v>
      </c>
      <c r="AM128" s="2114"/>
      <c r="AN128" s="1507"/>
      <c r="AO128" s="2121"/>
      <c r="AP128" s="1164"/>
      <c r="AQ128" s="1164"/>
      <c r="AR128" s="1164"/>
      <c r="AS128" s="1167"/>
    </row>
    <row r="129" spans="1:95" s="5" customFormat="1" ht="28.5" customHeight="1" x14ac:dyDescent="0.25">
      <c r="A129" s="1083"/>
      <c r="B129" s="1083"/>
      <c r="C129" s="571" t="s">
        <v>142</v>
      </c>
      <c r="D129" s="2116" t="s">
        <v>29</v>
      </c>
      <c r="E129" s="2124" t="s">
        <v>30</v>
      </c>
      <c r="F129" s="532" t="s">
        <v>29</v>
      </c>
      <c r="G129" s="2124" t="s">
        <v>30</v>
      </c>
      <c r="H129" s="532" t="s">
        <v>29</v>
      </c>
      <c r="I129" s="2124" t="s">
        <v>30</v>
      </c>
      <c r="J129" s="532" t="s">
        <v>29</v>
      </c>
      <c r="K129" s="2124" t="s">
        <v>30</v>
      </c>
      <c r="L129" s="2116" t="s">
        <v>29</v>
      </c>
      <c r="M129" s="592" t="s">
        <v>30</v>
      </c>
      <c r="N129" s="532" t="s">
        <v>29</v>
      </c>
      <c r="O129" s="534" t="s">
        <v>30</v>
      </c>
      <c r="P129" s="532" t="s">
        <v>29</v>
      </c>
      <c r="Q129" s="534" t="s">
        <v>30</v>
      </c>
      <c r="R129" s="2116" t="s">
        <v>29</v>
      </c>
      <c r="S129" s="534" t="s">
        <v>30</v>
      </c>
      <c r="T129" s="2116" t="s">
        <v>29</v>
      </c>
      <c r="U129" s="534" t="s">
        <v>30</v>
      </c>
      <c r="V129" s="532" t="s">
        <v>29</v>
      </c>
      <c r="W129" s="534" t="s">
        <v>30</v>
      </c>
      <c r="X129" s="2116" t="s">
        <v>29</v>
      </c>
      <c r="Y129" s="534" t="s">
        <v>30</v>
      </c>
      <c r="Z129" s="2116" t="s">
        <v>29</v>
      </c>
      <c r="AA129" s="534" t="s">
        <v>30</v>
      </c>
      <c r="AB129" s="2116" t="s">
        <v>29</v>
      </c>
      <c r="AC129" s="534" t="s">
        <v>30</v>
      </c>
      <c r="AD129" s="2116" t="s">
        <v>29</v>
      </c>
      <c r="AE129" s="534" t="s">
        <v>30</v>
      </c>
      <c r="AF129" s="2116" t="s">
        <v>29</v>
      </c>
      <c r="AG129" s="534" t="s">
        <v>30</v>
      </c>
      <c r="AH129" s="2116" t="s">
        <v>29</v>
      </c>
      <c r="AI129" s="534" t="s">
        <v>30</v>
      </c>
      <c r="AJ129" s="2116" t="s">
        <v>29</v>
      </c>
      <c r="AK129" s="534" t="s">
        <v>30</v>
      </c>
      <c r="AL129" s="2116" t="s">
        <v>29</v>
      </c>
      <c r="AM129" s="585" t="s">
        <v>30</v>
      </c>
      <c r="AN129" s="1507"/>
      <c r="AO129" s="2121"/>
      <c r="AP129" s="1165"/>
      <c r="AQ129" s="1165"/>
      <c r="AR129" s="1165"/>
      <c r="AS129" s="1168"/>
    </row>
    <row r="130" spans="1:95" s="5" customFormat="1" ht="15" customHeight="1" x14ac:dyDescent="0.25">
      <c r="A130" s="2125" t="s">
        <v>196</v>
      </c>
      <c r="B130" s="701" t="s">
        <v>31</v>
      </c>
      <c r="C130" s="702">
        <f t="shared" ref="C130:C151" si="63">SUM(D130:E130)</f>
        <v>0</v>
      </c>
      <c r="D130" s="238">
        <f t="shared" ref="D130:D139" si="64">SUM(F130+H130+J130+L130+N130+P130+R130+T130+V130+X130+Z130+AB130+AD130+AF130+AH130+AJ130+AL130)</f>
        <v>0</v>
      </c>
      <c r="E130" s="593">
        <f t="shared" ref="E130:E139" si="65">SUM(G130+I130+K130+M130+O130+Q130+S130+U130+W130+Y130+AA130+AC130+AE130+AG130+AI130+AK130+AM130)</f>
        <v>0</v>
      </c>
      <c r="F130" s="703"/>
      <c r="G130" s="594"/>
      <c r="H130" s="703"/>
      <c r="I130" s="594"/>
      <c r="J130" s="703"/>
      <c r="K130" s="594"/>
      <c r="L130" s="704"/>
      <c r="M130" s="595"/>
      <c r="N130" s="703"/>
      <c r="O130" s="241"/>
      <c r="P130" s="703"/>
      <c r="Q130" s="241"/>
      <c r="R130" s="704"/>
      <c r="S130" s="241"/>
      <c r="T130" s="704"/>
      <c r="U130" s="241"/>
      <c r="V130" s="703"/>
      <c r="W130" s="594"/>
      <c r="X130" s="704"/>
      <c r="Y130" s="594"/>
      <c r="Z130" s="704"/>
      <c r="AA130" s="241"/>
      <c r="AB130" s="704"/>
      <c r="AC130" s="241"/>
      <c r="AD130" s="704"/>
      <c r="AE130" s="241"/>
      <c r="AF130" s="704"/>
      <c r="AG130" s="241"/>
      <c r="AH130" s="704"/>
      <c r="AI130" s="241"/>
      <c r="AJ130" s="704"/>
      <c r="AK130" s="241"/>
      <c r="AL130" s="704"/>
      <c r="AM130" s="595"/>
      <c r="AN130" s="596"/>
      <c r="AO130" s="594"/>
      <c r="AP130" s="242"/>
      <c r="AQ130" s="242"/>
      <c r="AR130" s="242"/>
      <c r="AS130" s="241"/>
      <c r="AU130" s="5" t="str">
        <f t="shared" ref="AU130:AU139" si="66">CB130&amp;CC130&amp;CD130&amp;CE130&amp;CF130</f>
        <v/>
      </c>
      <c r="CB130" s="2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22" t="str">
        <f>IF(AND($C130&gt;0,AP130="")," * No olvide digitar la variable Pueblos originarios. Digite cero si no tiene",IF(AP130&gt;$C130," * La variable Pueblos Originarios no puede ser mayor al Total.",""))</f>
        <v/>
      </c>
      <c r="CD130" s="22" t="str">
        <f>IF(AND($C130&gt;0,AQ130="")," * No olvide digitar la variable Migrantes. Digite cero si no tiene.",IF(AQ130&gt;$C130," * La variable Migrantes no puede ser mayor al Total.",""))</f>
        <v/>
      </c>
      <c r="CE130" s="22" t="str">
        <f>IF(AND($C130&gt;0,AR130="")," * No olvide digitar la variable Demencia. Digite cero si no tiene.",IF(AR130&gt;$C130," * La variable Demencia no puede ser mayor al Total.",""))</f>
        <v/>
      </c>
      <c r="CF130" s="2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2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46"/>
      <c r="CK130" s="46"/>
      <c r="CL130" s="23">
        <f t="shared" ref="CL130:CL139" si="69">IF(AND(C130&gt;0,AN130=""),1,IF(AN130&gt;C130,1,0))</f>
        <v>0</v>
      </c>
      <c r="CM130" s="23">
        <f t="shared" ref="CM130:CM139" si="70">IF(AND(C130&gt;0,AP130=""),1,IF(AP130&gt;C130,1,0))</f>
        <v>0</v>
      </c>
      <c r="CN130" s="23">
        <f t="shared" ref="CN130:CN139" si="71">IF(AND(C130&gt;0,AQ130=""),1,IF(AQ130&gt;C130,1,0))</f>
        <v>0</v>
      </c>
      <c r="CO130" s="23">
        <f t="shared" ref="CO130:CO139" si="72">IF(AND(C130&gt;0,AR130=""),1,IF(AR130&gt;C130,1,0))</f>
        <v>0</v>
      </c>
      <c r="CP130" s="23">
        <f t="shared" ref="CP130:CP139" si="73">IF(AND(C130&gt;0,AS130=""),1,IF(AS130&gt;C130,1,0))</f>
        <v>0</v>
      </c>
      <c r="CQ130" s="23">
        <f t="shared" ref="CQ130:CQ139" si="74">IF(AND(C130&gt;0,AO130=""),1,IF(AO130&gt;C130,1,0))</f>
        <v>0</v>
      </c>
    </row>
    <row r="131" spans="1:95" s="5" customFormat="1" ht="15" customHeight="1" x14ac:dyDescent="0.25">
      <c r="A131" s="1106"/>
      <c r="B131" s="111" t="s">
        <v>197</v>
      </c>
      <c r="C131" s="243">
        <f t="shared" si="63"/>
        <v>0</v>
      </c>
      <c r="D131" s="244">
        <f t="shared" si="64"/>
        <v>0</v>
      </c>
      <c r="E131" s="245">
        <f t="shared" si="65"/>
        <v>0</v>
      </c>
      <c r="F131" s="212"/>
      <c r="G131" s="219"/>
      <c r="H131" s="212"/>
      <c r="I131" s="219"/>
      <c r="J131" s="212"/>
      <c r="K131" s="219"/>
      <c r="L131" s="246"/>
      <c r="M131" s="247"/>
      <c r="N131" s="212"/>
      <c r="O131" s="248"/>
      <c r="P131" s="212"/>
      <c r="Q131" s="248"/>
      <c r="R131" s="246"/>
      <c r="S131" s="248"/>
      <c r="T131" s="246"/>
      <c r="U131" s="248"/>
      <c r="V131" s="212"/>
      <c r="W131" s="219"/>
      <c r="X131" s="246"/>
      <c r="Y131" s="219"/>
      <c r="Z131" s="246"/>
      <c r="AA131" s="248"/>
      <c r="AB131" s="246"/>
      <c r="AC131" s="248"/>
      <c r="AD131" s="246"/>
      <c r="AE131" s="248"/>
      <c r="AF131" s="246"/>
      <c r="AG131" s="248"/>
      <c r="AH131" s="246"/>
      <c r="AI131" s="248"/>
      <c r="AJ131" s="246"/>
      <c r="AK131" s="248"/>
      <c r="AL131" s="246"/>
      <c r="AM131" s="247"/>
      <c r="AN131" s="222"/>
      <c r="AO131" s="219"/>
      <c r="AP131" s="213"/>
      <c r="AQ131" s="213"/>
      <c r="AR131" s="213"/>
      <c r="AS131" s="248"/>
      <c r="AU131" s="5" t="str">
        <f t="shared" si="66"/>
        <v/>
      </c>
      <c r="CB131" s="22" t="str">
        <f t="shared" si="67"/>
        <v/>
      </c>
      <c r="CC131" s="2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2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2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2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22" t="str">
        <f t="shared" si="68"/>
        <v/>
      </c>
      <c r="CJ131" s="46"/>
      <c r="CK131" s="46"/>
      <c r="CL131" s="23">
        <f t="shared" si="69"/>
        <v>0</v>
      </c>
      <c r="CM131" s="23">
        <f t="shared" si="70"/>
        <v>0</v>
      </c>
      <c r="CN131" s="23">
        <f t="shared" si="71"/>
        <v>0</v>
      </c>
      <c r="CO131" s="23">
        <f t="shared" si="72"/>
        <v>0</v>
      </c>
      <c r="CP131" s="23">
        <f t="shared" si="73"/>
        <v>0</v>
      </c>
      <c r="CQ131" s="23">
        <f t="shared" si="74"/>
        <v>0</v>
      </c>
    </row>
    <row r="132" spans="1:95" s="5" customFormat="1" ht="15" customHeight="1" x14ac:dyDescent="0.25">
      <c r="A132" s="1106"/>
      <c r="B132" s="111" t="s">
        <v>32</v>
      </c>
      <c r="C132" s="243">
        <f t="shared" si="63"/>
        <v>0</v>
      </c>
      <c r="D132" s="244">
        <f t="shared" si="64"/>
        <v>0</v>
      </c>
      <c r="E132" s="245">
        <f t="shared" si="65"/>
        <v>0</v>
      </c>
      <c r="F132" s="212"/>
      <c r="G132" s="219"/>
      <c r="H132" s="212"/>
      <c r="I132" s="219"/>
      <c r="J132" s="212"/>
      <c r="K132" s="219"/>
      <c r="L132" s="246"/>
      <c r="M132" s="247"/>
      <c r="N132" s="212"/>
      <c r="O132" s="248"/>
      <c r="P132" s="212"/>
      <c r="Q132" s="248"/>
      <c r="R132" s="246"/>
      <c r="S132" s="248"/>
      <c r="T132" s="246"/>
      <c r="U132" s="248"/>
      <c r="V132" s="212"/>
      <c r="W132" s="219"/>
      <c r="X132" s="246"/>
      <c r="Y132" s="219"/>
      <c r="Z132" s="246"/>
      <c r="AA132" s="248"/>
      <c r="AB132" s="246"/>
      <c r="AC132" s="248"/>
      <c r="AD132" s="246"/>
      <c r="AE132" s="248"/>
      <c r="AF132" s="246"/>
      <c r="AG132" s="248"/>
      <c r="AH132" s="246"/>
      <c r="AI132" s="248"/>
      <c r="AJ132" s="246"/>
      <c r="AK132" s="248"/>
      <c r="AL132" s="246"/>
      <c r="AM132" s="247"/>
      <c r="AN132" s="222"/>
      <c r="AO132" s="219"/>
      <c r="AP132" s="213"/>
      <c r="AQ132" s="213"/>
      <c r="AR132" s="213"/>
      <c r="AS132" s="248"/>
      <c r="AU132" s="5" t="str">
        <f t="shared" si="66"/>
        <v/>
      </c>
      <c r="CB132" s="22" t="str">
        <f t="shared" si="67"/>
        <v/>
      </c>
      <c r="CC132" s="22" t="str">
        <f t="shared" si="75"/>
        <v/>
      </c>
      <c r="CD132" s="22" t="str">
        <f t="shared" si="76"/>
        <v/>
      </c>
      <c r="CE132" s="22" t="str">
        <f t="shared" si="77"/>
        <v/>
      </c>
      <c r="CF132" s="22" t="str">
        <f t="shared" si="78"/>
        <v/>
      </c>
      <c r="CG132" s="22" t="str">
        <f t="shared" si="68"/>
        <v/>
      </c>
      <c r="CJ132" s="46"/>
      <c r="CK132" s="46"/>
      <c r="CL132" s="23">
        <f t="shared" si="69"/>
        <v>0</v>
      </c>
      <c r="CM132" s="23">
        <f t="shared" si="70"/>
        <v>0</v>
      </c>
      <c r="CN132" s="23">
        <f t="shared" si="71"/>
        <v>0</v>
      </c>
      <c r="CO132" s="23">
        <f t="shared" si="72"/>
        <v>0</v>
      </c>
      <c r="CP132" s="23">
        <f t="shared" si="73"/>
        <v>0</v>
      </c>
      <c r="CQ132" s="23">
        <f t="shared" si="74"/>
        <v>0</v>
      </c>
    </row>
    <row r="133" spans="1:95" s="5" customFormat="1" ht="15" customHeight="1" x14ac:dyDescent="0.25">
      <c r="A133" s="1106"/>
      <c r="B133" s="111" t="s">
        <v>198</v>
      </c>
      <c r="C133" s="243">
        <f t="shared" si="63"/>
        <v>0</v>
      </c>
      <c r="D133" s="244">
        <f t="shared" si="64"/>
        <v>0</v>
      </c>
      <c r="E133" s="245">
        <f t="shared" si="65"/>
        <v>0</v>
      </c>
      <c r="F133" s="212"/>
      <c r="G133" s="219"/>
      <c r="H133" s="212"/>
      <c r="I133" s="219"/>
      <c r="J133" s="212"/>
      <c r="K133" s="219"/>
      <c r="L133" s="246"/>
      <c r="M133" s="247"/>
      <c r="N133" s="212"/>
      <c r="O133" s="248"/>
      <c r="P133" s="212"/>
      <c r="Q133" s="248"/>
      <c r="R133" s="246"/>
      <c r="S133" s="248"/>
      <c r="T133" s="246"/>
      <c r="U133" s="248"/>
      <c r="V133" s="212"/>
      <c r="W133" s="219"/>
      <c r="X133" s="246"/>
      <c r="Y133" s="219"/>
      <c r="Z133" s="246"/>
      <c r="AA133" s="248"/>
      <c r="AB133" s="246"/>
      <c r="AC133" s="248"/>
      <c r="AD133" s="246"/>
      <c r="AE133" s="248"/>
      <c r="AF133" s="246"/>
      <c r="AG133" s="248"/>
      <c r="AH133" s="246"/>
      <c r="AI133" s="248"/>
      <c r="AJ133" s="246"/>
      <c r="AK133" s="248"/>
      <c r="AL133" s="246"/>
      <c r="AM133" s="247"/>
      <c r="AN133" s="222"/>
      <c r="AO133" s="219"/>
      <c r="AP133" s="213"/>
      <c r="AQ133" s="213"/>
      <c r="AR133" s="213"/>
      <c r="AS133" s="248"/>
      <c r="AU133" s="5" t="str">
        <f t="shared" si="66"/>
        <v/>
      </c>
      <c r="CB133" s="22" t="str">
        <f t="shared" si="67"/>
        <v/>
      </c>
      <c r="CC133" s="22" t="str">
        <f t="shared" si="75"/>
        <v/>
      </c>
      <c r="CD133" s="22" t="str">
        <f t="shared" si="76"/>
        <v/>
      </c>
      <c r="CE133" s="22" t="str">
        <f t="shared" si="77"/>
        <v/>
      </c>
      <c r="CF133" s="22" t="str">
        <f t="shared" si="78"/>
        <v/>
      </c>
      <c r="CG133" s="22" t="str">
        <f t="shared" si="68"/>
        <v/>
      </c>
      <c r="CJ133" s="46"/>
      <c r="CK133" s="46"/>
      <c r="CL133" s="23">
        <f t="shared" si="69"/>
        <v>0</v>
      </c>
      <c r="CM133" s="23">
        <f t="shared" si="70"/>
        <v>0</v>
      </c>
      <c r="CN133" s="23">
        <f t="shared" si="71"/>
        <v>0</v>
      </c>
      <c r="CO133" s="23">
        <f t="shared" si="72"/>
        <v>0</v>
      </c>
      <c r="CP133" s="23">
        <f t="shared" si="73"/>
        <v>0</v>
      </c>
      <c r="CQ133" s="23">
        <f t="shared" si="74"/>
        <v>0</v>
      </c>
    </row>
    <row r="134" spans="1:95" s="5" customFormat="1" ht="15" customHeight="1" x14ac:dyDescent="0.25">
      <c r="A134" s="1106"/>
      <c r="B134" s="111" t="s">
        <v>199</v>
      </c>
      <c r="C134" s="243">
        <f t="shared" si="63"/>
        <v>2</v>
      </c>
      <c r="D134" s="244">
        <f t="shared" si="64"/>
        <v>1</v>
      </c>
      <c r="E134" s="245">
        <f t="shared" si="65"/>
        <v>1</v>
      </c>
      <c r="F134" s="212"/>
      <c r="G134" s="219"/>
      <c r="H134" s="212"/>
      <c r="I134" s="219"/>
      <c r="J134" s="212"/>
      <c r="K134" s="219"/>
      <c r="L134" s="246"/>
      <c r="M134" s="247"/>
      <c r="N134" s="212"/>
      <c r="O134" s="248"/>
      <c r="P134" s="212"/>
      <c r="Q134" s="248"/>
      <c r="R134" s="246"/>
      <c r="S134" s="248"/>
      <c r="T134" s="246"/>
      <c r="U134" s="248">
        <v>1</v>
      </c>
      <c r="V134" s="212"/>
      <c r="W134" s="219"/>
      <c r="X134" s="246">
        <v>1</v>
      </c>
      <c r="Y134" s="219"/>
      <c r="Z134" s="246"/>
      <c r="AA134" s="248"/>
      <c r="AB134" s="246"/>
      <c r="AC134" s="248"/>
      <c r="AD134" s="246"/>
      <c r="AE134" s="248"/>
      <c r="AF134" s="246"/>
      <c r="AG134" s="248"/>
      <c r="AH134" s="246"/>
      <c r="AI134" s="248"/>
      <c r="AJ134" s="246"/>
      <c r="AK134" s="248"/>
      <c r="AL134" s="246"/>
      <c r="AM134" s="247"/>
      <c r="AN134" s="222">
        <v>0</v>
      </c>
      <c r="AO134" s="219">
        <v>0</v>
      </c>
      <c r="AP134" s="213">
        <v>0</v>
      </c>
      <c r="AQ134" s="213">
        <v>0</v>
      </c>
      <c r="AR134" s="213">
        <v>0</v>
      </c>
      <c r="AS134" s="248">
        <v>0</v>
      </c>
      <c r="AU134" s="5" t="str">
        <f t="shared" si="66"/>
        <v/>
      </c>
      <c r="CB134" s="22" t="str">
        <f t="shared" si="67"/>
        <v/>
      </c>
      <c r="CC134" s="22" t="str">
        <f t="shared" si="75"/>
        <v/>
      </c>
      <c r="CD134" s="22" t="str">
        <f t="shared" si="76"/>
        <v/>
      </c>
      <c r="CE134" s="22" t="str">
        <f t="shared" si="77"/>
        <v/>
      </c>
      <c r="CF134" s="22" t="str">
        <f t="shared" si="78"/>
        <v/>
      </c>
      <c r="CG134" s="22" t="str">
        <f t="shared" si="68"/>
        <v/>
      </c>
      <c r="CJ134" s="46"/>
      <c r="CK134" s="46"/>
      <c r="CL134" s="23">
        <f t="shared" si="69"/>
        <v>0</v>
      </c>
      <c r="CM134" s="23">
        <f t="shared" si="70"/>
        <v>0</v>
      </c>
      <c r="CN134" s="23">
        <f t="shared" si="71"/>
        <v>0</v>
      </c>
      <c r="CO134" s="23">
        <f t="shared" si="72"/>
        <v>0</v>
      </c>
      <c r="CP134" s="23">
        <f t="shared" si="73"/>
        <v>0</v>
      </c>
      <c r="CQ134" s="23">
        <f t="shared" si="74"/>
        <v>0</v>
      </c>
    </row>
    <row r="135" spans="1:95" s="5" customFormat="1" ht="15" customHeight="1" x14ac:dyDescent="0.25">
      <c r="A135" s="1106"/>
      <c r="B135" s="111" t="s">
        <v>35</v>
      </c>
      <c r="C135" s="243">
        <f t="shared" si="63"/>
        <v>0</v>
      </c>
      <c r="D135" s="244">
        <f t="shared" si="64"/>
        <v>0</v>
      </c>
      <c r="E135" s="245">
        <f t="shared" si="65"/>
        <v>0</v>
      </c>
      <c r="F135" s="212"/>
      <c r="G135" s="219"/>
      <c r="H135" s="212"/>
      <c r="I135" s="219"/>
      <c r="J135" s="212"/>
      <c r="K135" s="219"/>
      <c r="L135" s="246"/>
      <c r="M135" s="247"/>
      <c r="N135" s="212"/>
      <c r="O135" s="248"/>
      <c r="P135" s="212"/>
      <c r="Q135" s="248"/>
      <c r="R135" s="246"/>
      <c r="S135" s="248"/>
      <c r="T135" s="246"/>
      <c r="U135" s="248"/>
      <c r="V135" s="212"/>
      <c r="W135" s="219"/>
      <c r="X135" s="246"/>
      <c r="Y135" s="219"/>
      <c r="Z135" s="246"/>
      <c r="AA135" s="248"/>
      <c r="AB135" s="246"/>
      <c r="AC135" s="248"/>
      <c r="AD135" s="246"/>
      <c r="AE135" s="248"/>
      <c r="AF135" s="246"/>
      <c r="AG135" s="248"/>
      <c r="AH135" s="246"/>
      <c r="AI135" s="248"/>
      <c r="AJ135" s="246"/>
      <c r="AK135" s="248"/>
      <c r="AL135" s="246"/>
      <c r="AM135" s="247"/>
      <c r="AN135" s="222"/>
      <c r="AO135" s="219"/>
      <c r="AP135" s="213"/>
      <c r="AQ135" s="213"/>
      <c r="AR135" s="213"/>
      <c r="AS135" s="248"/>
      <c r="AU135" s="5" t="str">
        <f t="shared" si="66"/>
        <v/>
      </c>
      <c r="CB135" s="22" t="str">
        <f t="shared" si="67"/>
        <v/>
      </c>
      <c r="CC135" s="22" t="str">
        <f t="shared" si="75"/>
        <v/>
      </c>
      <c r="CD135" s="22" t="str">
        <f t="shared" si="76"/>
        <v/>
      </c>
      <c r="CE135" s="22" t="str">
        <f t="shared" si="77"/>
        <v/>
      </c>
      <c r="CF135" s="22" t="str">
        <f t="shared" si="78"/>
        <v/>
      </c>
      <c r="CG135" s="22" t="str">
        <f t="shared" si="68"/>
        <v/>
      </c>
      <c r="CJ135" s="46"/>
      <c r="CK135" s="46"/>
      <c r="CL135" s="23">
        <f t="shared" si="69"/>
        <v>0</v>
      </c>
      <c r="CM135" s="23">
        <f t="shared" si="70"/>
        <v>0</v>
      </c>
      <c r="CN135" s="23">
        <f t="shared" si="71"/>
        <v>0</v>
      </c>
      <c r="CO135" s="23">
        <f t="shared" si="72"/>
        <v>0</v>
      </c>
      <c r="CP135" s="23">
        <f t="shared" si="73"/>
        <v>0</v>
      </c>
      <c r="CQ135" s="23">
        <f t="shared" si="74"/>
        <v>0</v>
      </c>
    </row>
    <row r="136" spans="1:95" s="5" customFormat="1" ht="15" customHeight="1" x14ac:dyDescent="0.25">
      <c r="A136" s="1106"/>
      <c r="B136" s="111" t="s">
        <v>200</v>
      </c>
      <c r="C136" s="243">
        <f t="shared" si="63"/>
        <v>0</v>
      </c>
      <c r="D136" s="244">
        <f t="shared" si="64"/>
        <v>0</v>
      </c>
      <c r="E136" s="245">
        <f t="shared" si="65"/>
        <v>0</v>
      </c>
      <c r="F136" s="212"/>
      <c r="G136" s="219"/>
      <c r="H136" s="212"/>
      <c r="I136" s="219"/>
      <c r="J136" s="212"/>
      <c r="K136" s="219"/>
      <c r="L136" s="246"/>
      <c r="M136" s="247"/>
      <c r="N136" s="212"/>
      <c r="O136" s="248"/>
      <c r="P136" s="212"/>
      <c r="Q136" s="248"/>
      <c r="R136" s="246"/>
      <c r="S136" s="248"/>
      <c r="T136" s="246"/>
      <c r="U136" s="248"/>
      <c r="V136" s="212"/>
      <c r="W136" s="219"/>
      <c r="X136" s="246"/>
      <c r="Y136" s="219"/>
      <c r="Z136" s="246"/>
      <c r="AA136" s="248"/>
      <c r="AB136" s="246"/>
      <c r="AC136" s="248"/>
      <c r="AD136" s="246"/>
      <c r="AE136" s="248"/>
      <c r="AF136" s="246"/>
      <c r="AG136" s="248"/>
      <c r="AH136" s="246"/>
      <c r="AI136" s="248"/>
      <c r="AJ136" s="246"/>
      <c r="AK136" s="248"/>
      <c r="AL136" s="246"/>
      <c r="AM136" s="247"/>
      <c r="AN136" s="222"/>
      <c r="AO136" s="219"/>
      <c r="AP136" s="213"/>
      <c r="AQ136" s="213"/>
      <c r="AR136" s="213"/>
      <c r="AS136" s="248"/>
      <c r="AU136" s="5" t="str">
        <f t="shared" si="66"/>
        <v/>
      </c>
      <c r="CB136" s="22" t="str">
        <f t="shared" si="67"/>
        <v/>
      </c>
      <c r="CC136" s="22" t="str">
        <f t="shared" si="75"/>
        <v/>
      </c>
      <c r="CD136" s="22" t="str">
        <f t="shared" si="76"/>
        <v/>
      </c>
      <c r="CE136" s="22" t="str">
        <f t="shared" si="77"/>
        <v/>
      </c>
      <c r="CF136" s="22" t="str">
        <f t="shared" si="78"/>
        <v/>
      </c>
      <c r="CG136" s="22" t="str">
        <f t="shared" si="68"/>
        <v/>
      </c>
      <c r="CJ136" s="46"/>
      <c r="CK136" s="46"/>
      <c r="CL136" s="23">
        <f t="shared" si="69"/>
        <v>0</v>
      </c>
      <c r="CM136" s="23">
        <f t="shared" si="70"/>
        <v>0</v>
      </c>
      <c r="CN136" s="23">
        <f t="shared" si="71"/>
        <v>0</v>
      </c>
      <c r="CO136" s="23">
        <f t="shared" si="72"/>
        <v>0</v>
      </c>
      <c r="CP136" s="23">
        <f t="shared" si="73"/>
        <v>0</v>
      </c>
      <c r="CQ136" s="23">
        <f t="shared" si="74"/>
        <v>0</v>
      </c>
    </row>
    <row r="137" spans="1:95" s="5" customFormat="1" ht="21" x14ac:dyDescent="0.25">
      <c r="A137" s="1106"/>
      <c r="B137" s="111" t="s">
        <v>201</v>
      </c>
      <c r="C137" s="243">
        <f t="shared" si="63"/>
        <v>0</v>
      </c>
      <c r="D137" s="244">
        <f t="shared" si="64"/>
        <v>0</v>
      </c>
      <c r="E137" s="245">
        <f t="shared" si="65"/>
        <v>0</v>
      </c>
      <c r="F137" s="212"/>
      <c r="G137" s="219"/>
      <c r="H137" s="212"/>
      <c r="I137" s="219"/>
      <c r="J137" s="212"/>
      <c r="K137" s="219"/>
      <c r="L137" s="246"/>
      <c r="M137" s="247"/>
      <c r="N137" s="212"/>
      <c r="O137" s="248"/>
      <c r="P137" s="212"/>
      <c r="Q137" s="248"/>
      <c r="R137" s="246"/>
      <c r="S137" s="248"/>
      <c r="T137" s="246"/>
      <c r="U137" s="248"/>
      <c r="V137" s="212"/>
      <c r="W137" s="219"/>
      <c r="X137" s="246"/>
      <c r="Y137" s="219"/>
      <c r="Z137" s="246"/>
      <c r="AA137" s="248"/>
      <c r="AB137" s="246"/>
      <c r="AC137" s="248"/>
      <c r="AD137" s="246"/>
      <c r="AE137" s="248"/>
      <c r="AF137" s="246"/>
      <c r="AG137" s="248"/>
      <c r="AH137" s="246"/>
      <c r="AI137" s="248"/>
      <c r="AJ137" s="246"/>
      <c r="AK137" s="248"/>
      <c r="AL137" s="246"/>
      <c r="AM137" s="247"/>
      <c r="AN137" s="222"/>
      <c r="AO137" s="219"/>
      <c r="AP137" s="213"/>
      <c r="AQ137" s="213"/>
      <c r="AR137" s="213"/>
      <c r="AS137" s="248"/>
      <c r="AU137" s="5" t="str">
        <f t="shared" si="66"/>
        <v/>
      </c>
      <c r="CB137" s="22" t="str">
        <f t="shared" si="67"/>
        <v/>
      </c>
      <c r="CC137" s="22" t="str">
        <f t="shared" si="75"/>
        <v/>
      </c>
      <c r="CD137" s="22" t="str">
        <f t="shared" si="76"/>
        <v/>
      </c>
      <c r="CE137" s="22" t="str">
        <f t="shared" si="77"/>
        <v/>
      </c>
      <c r="CF137" s="22" t="str">
        <f t="shared" si="78"/>
        <v/>
      </c>
      <c r="CG137" s="22" t="str">
        <f t="shared" si="68"/>
        <v/>
      </c>
      <c r="CJ137" s="46"/>
      <c r="CK137" s="46"/>
      <c r="CL137" s="23">
        <f t="shared" si="69"/>
        <v>0</v>
      </c>
      <c r="CM137" s="23">
        <f t="shared" si="70"/>
        <v>0</v>
      </c>
      <c r="CN137" s="23">
        <f t="shared" si="71"/>
        <v>0</v>
      </c>
      <c r="CO137" s="23">
        <f t="shared" si="72"/>
        <v>0</v>
      </c>
      <c r="CP137" s="23">
        <f t="shared" si="73"/>
        <v>0</v>
      </c>
      <c r="CQ137" s="23">
        <f t="shared" si="74"/>
        <v>0</v>
      </c>
    </row>
    <row r="138" spans="1:95" s="5" customFormat="1" ht="15" customHeight="1" x14ac:dyDescent="0.25">
      <c r="A138" s="1106"/>
      <c r="B138" s="111" t="s">
        <v>202</v>
      </c>
      <c r="C138" s="243">
        <f t="shared" si="63"/>
        <v>0</v>
      </c>
      <c r="D138" s="244">
        <f t="shared" si="64"/>
        <v>0</v>
      </c>
      <c r="E138" s="245">
        <f t="shared" si="65"/>
        <v>0</v>
      </c>
      <c r="F138" s="212"/>
      <c r="G138" s="219"/>
      <c r="H138" s="212"/>
      <c r="I138" s="219"/>
      <c r="J138" s="212"/>
      <c r="K138" s="219"/>
      <c r="L138" s="246"/>
      <c r="M138" s="247"/>
      <c r="N138" s="212"/>
      <c r="O138" s="248"/>
      <c r="P138" s="212"/>
      <c r="Q138" s="248"/>
      <c r="R138" s="246"/>
      <c r="S138" s="248"/>
      <c r="T138" s="246"/>
      <c r="U138" s="248"/>
      <c r="V138" s="212"/>
      <c r="W138" s="219"/>
      <c r="X138" s="246"/>
      <c r="Y138" s="219"/>
      <c r="Z138" s="246"/>
      <c r="AA138" s="248"/>
      <c r="AB138" s="246"/>
      <c r="AC138" s="248"/>
      <c r="AD138" s="246"/>
      <c r="AE138" s="248"/>
      <c r="AF138" s="246"/>
      <c r="AG138" s="248"/>
      <c r="AH138" s="246"/>
      <c r="AI138" s="248"/>
      <c r="AJ138" s="246"/>
      <c r="AK138" s="248"/>
      <c r="AL138" s="246"/>
      <c r="AM138" s="247"/>
      <c r="AN138" s="222"/>
      <c r="AO138" s="219"/>
      <c r="AP138" s="213"/>
      <c r="AQ138" s="213"/>
      <c r="AR138" s="213"/>
      <c r="AS138" s="248"/>
      <c r="AU138" s="5" t="str">
        <f t="shared" si="66"/>
        <v/>
      </c>
      <c r="CB138" s="22" t="str">
        <f t="shared" si="67"/>
        <v/>
      </c>
      <c r="CC138" s="22" t="str">
        <f t="shared" si="75"/>
        <v/>
      </c>
      <c r="CD138" s="22" t="str">
        <f t="shared" si="76"/>
        <v/>
      </c>
      <c r="CE138" s="22" t="str">
        <f t="shared" si="77"/>
        <v/>
      </c>
      <c r="CF138" s="22" t="str">
        <f t="shared" si="78"/>
        <v/>
      </c>
      <c r="CG138" s="22" t="str">
        <f t="shared" si="68"/>
        <v/>
      </c>
      <c r="CJ138" s="46"/>
      <c r="CK138" s="46"/>
      <c r="CL138" s="23">
        <f t="shared" si="69"/>
        <v>0</v>
      </c>
      <c r="CM138" s="23">
        <f t="shared" si="70"/>
        <v>0</v>
      </c>
      <c r="CN138" s="23">
        <f t="shared" si="71"/>
        <v>0</v>
      </c>
      <c r="CO138" s="23">
        <f t="shared" si="72"/>
        <v>0</v>
      </c>
      <c r="CP138" s="23">
        <f t="shared" si="73"/>
        <v>0</v>
      </c>
      <c r="CQ138" s="23">
        <f t="shared" si="74"/>
        <v>0</v>
      </c>
    </row>
    <row r="139" spans="1:95" s="5" customFormat="1" ht="21" x14ac:dyDescent="0.25">
      <c r="A139" s="1106"/>
      <c r="B139" s="249" t="s">
        <v>203</v>
      </c>
      <c r="C139" s="250">
        <f t="shared" si="63"/>
        <v>0</v>
      </c>
      <c r="D139" s="251">
        <f t="shared" si="64"/>
        <v>0</v>
      </c>
      <c r="E139" s="252">
        <f t="shared" si="65"/>
        <v>0</v>
      </c>
      <c r="F139" s="253"/>
      <c r="G139" s="254"/>
      <c r="H139" s="253"/>
      <c r="I139" s="254"/>
      <c r="J139" s="253"/>
      <c r="K139" s="254"/>
      <c r="L139" s="255"/>
      <c r="M139" s="256"/>
      <c r="N139" s="253"/>
      <c r="O139" s="257"/>
      <c r="P139" s="253"/>
      <c r="Q139" s="257"/>
      <c r="R139" s="255"/>
      <c r="S139" s="257"/>
      <c r="T139" s="255"/>
      <c r="U139" s="257"/>
      <c r="V139" s="253"/>
      <c r="W139" s="254"/>
      <c r="X139" s="255"/>
      <c r="Y139" s="254"/>
      <c r="Z139" s="255"/>
      <c r="AA139" s="257"/>
      <c r="AB139" s="255"/>
      <c r="AC139" s="257"/>
      <c r="AD139" s="255"/>
      <c r="AE139" s="257"/>
      <c r="AF139" s="255"/>
      <c r="AG139" s="257"/>
      <c r="AH139" s="255"/>
      <c r="AI139" s="257"/>
      <c r="AJ139" s="255"/>
      <c r="AK139" s="257"/>
      <c r="AL139" s="255"/>
      <c r="AM139" s="256"/>
      <c r="AN139" s="258"/>
      <c r="AO139" s="254"/>
      <c r="AP139" s="259"/>
      <c r="AQ139" s="259"/>
      <c r="AR139" s="259"/>
      <c r="AS139" s="257"/>
      <c r="AU139" s="5" t="str">
        <f t="shared" si="66"/>
        <v/>
      </c>
      <c r="CB139" s="22" t="str">
        <f t="shared" si="67"/>
        <v/>
      </c>
      <c r="CC139" s="22" t="str">
        <f t="shared" si="75"/>
        <v/>
      </c>
      <c r="CD139" s="22" t="str">
        <f t="shared" si="76"/>
        <v/>
      </c>
      <c r="CE139" s="22" t="str">
        <f t="shared" si="77"/>
        <v/>
      </c>
      <c r="CF139" s="22" t="str">
        <f t="shared" si="78"/>
        <v/>
      </c>
      <c r="CG139" s="22" t="str">
        <f t="shared" si="68"/>
        <v/>
      </c>
      <c r="CJ139" s="46"/>
      <c r="CK139" s="46"/>
      <c r="CL139" s="23">
        <f t="shared" si="69"/>
        <v>0</v>
      </c>
      <c r="CM139" s="23">
        <f t="shared" si="70"/>
        <v>0</v>
      </c>
      <c r="CN139" s="23">
        <f t="shared" si="71"/>
        <v>0</v>
      </c>
      <c r="CO139" s="23">
        <f t="shared" si="72"/>
        <v>0</v>
      </c>
      <c r="CP139" s="23">
        <f t="shared" si="73"/>
        <v>0</v>
      </c>
      <c r="CQ139" s="23">
        <f t="shared" si="74"/>
        <v>0</v>
      </c>
    </row>
    <row r="140" spans="1:95" s="5" customFormat="1" ht="15" customHeight="1" x14ac:dyDescent="0.25">
      <c r="A140" s="1107"/>
      <c r="B140" s="260" t="s">
        <v>4</v>
      </c>
      <c r="C140" s="261">
        <f t="shared" si="63"/>
        <v>2</v>
      </c>
      <c r="D140" s="262">
        <f t="shared" ref="D140:AS140" si="79">SUM(D130:D139)</f>
        <v>1</v>
      </c>
      <c r="E140" s="263">
        <f t="shared" si="79"/>
        <v>1</v>
      </c>
      <c r="F140" s="179">
        <f t="shared" si="79"/>
        <v>0</v>
      </c>
      <c r="G140" s="264">
        <f t="shared" si="79"/>
        <v>0</v>
      </c>
      <c r="H140" s="179">
        <f t="shared" si="79"/>
        <v>0</v>
      </c>
      <c r="I140" s="264">
        <f t="shared" si="79"/>
        <v>0</v>
      </c>
      <c r="J140" s="179">
        <f t="shared" si="79"/>
        <v>0</v>
      </c>
      <c r="K140" s="264">
        <f t="shared" si="79"/>
        <v>0</v>
      </c>
      <c r="L140" s="180">
        <f t="shared" si="79"/>
        <v>0</v>
      </c>
      <c r="M140" s="265">
        <f t="shared" si="79"/>
        <v>0</v>
      </c>
      <c r="N140" s="179">
        <f t="shared" si="79"/>
        <v>0</v>
      </c>
      <c r="O140" s="266">
        <f t="shared" si="79"/>
        <v>0</v>
      </c>
      <c r="P140" s="179">
        <f t="shared" si="79"/>
        <v>0</v>
      </c>
      <c r="Q140" s="266">
        <f t="shared" si="79"/>
        <v>0</v>
      </c>
      <c r="R140" s="267">
        <f t="shared" si="79"/>
        <v>0</v>
      </c>
      <c r="S140" s="266">
        <f t="shared" si="79"/>
        <v>0</v>
      </c>
      <c r="T140" s="179">
        <f t="shared" si="79"/>
        <v>0</v>
      </c>
      <c r="U140" s="264">
        <f t="shared" si="79"/>
        <v>1</v>
      </c>
      <c r="V140" s="268">
        <f t="shared" si="79"/>
        <v>0</v>
      </c>
      <c r="W140" s="266">
        <f t="shared" si="79"/>
        <v>0</v>
      </c>
      <c r="X140" s="180">
        <f t="shared" si="79"/>
        <v>1</v>
      </c>
      <c r="Y140" s="264">
        <f t="shared" si="79"/>
        <v>0</v>
      </c>
      <c r="Z140" s="268">
        <f t="shared" si="79"/>
        <v>0</v>
      </c>
      <c r="AA140" s="264">
        <f t="shared" si="79"/>
        <v>0</v>
      </c>
      <c r="AB140" s="268">
        <f t="shared" si="79"/>
        <v>0</v>
      </c>
      <c r="AC140" s="264">
        <f t="shared" si="79"/>
        <v>0</v>
      </c>
      <c r="AD140" s="268">
        <f t="shared" si="79"/>
        <v>0</v>
      </c>
      <c r="AE140" s="264">
        <f t="shared" si="79"/>
        <v>0</v>
      </c>
      <c r="AF140" s="268">
        <f t="shared" si="79"/>
        <v>0</v>
      </c>
      <c r="AG140" s="264">
        <f t="shared" si="79"/>
        <v>0</v>
      </c>
      <c r="AH140" s="268">
        <f t="shared" si="79"/>
        <v>0</v>
      </c>
      <c r="AI140" s="264">
        <f t="shared" si="79"/>
        <v>0</v>
      </c>
      <c r="AJ140" s="268">
        <f t="shared" si="79"/>
        <v>0</v>
      </c>
      <c r="AK140" s="264">
        <f t="shared" si="79"/>
        <v>0</v>
      </c>
      <c r="AL140" s="268">
        <f t="shared" si="79"/>
        <v>0</v>
      </c>
      <c r="AM140" s="267">
        <f t="shared" si="79"/>
        <v>0</v>
      </c>
      <c r="AN140" s="269">
        <f t="shared" si="79"/>
        <v>0</v>
      </c>
      <c r="AO140" s="264">
        <f t="shared" ref="AO140" si="80">SUM(AO130:AO139)</f>
        <v>0</v>
      </c>
      <c r="AP140" s="268">
        <f t="shared" si="79"/>
        <v>0</v>
      </c>
      <c r="AQ140" s="268">
        <f t="shared" si="79"/>
        <v>0</v>
      </c>
      <c r="AR140" s="268">
        <f t="shared" si="79"/>
        <v>0</v>
      </c>
      <c r="AS140" s="266">
        <f t="shared" si="79"/>
        <v>0</v>
      </c>
    </row>
    <row r="141" spans="1:95" s="5" customFormat="1" ht="15" customHeight="1" x14ac:dyDescent="0.25">
      <c r="A141" s="1106" t="s">
        <v>204</v>
      </c>
      <c r="B141" s="270" t="s">
        <v>31</v>
      </c>
      <c r="C141" s="271">
        <f t="shared" si="63"/>
        <v>0</v>
      </c>
      <c r="D141" s="272">
        <f t="shared" ref="D141:D150" si="81">SUM(F141+H141+J141+L141+N141+P141+R141+T141+V141+X141+Z141+AB141+AD141+AF141+AH141+AJ141+AL141)</f>
        <v>0</v>
      </c>
      <c r="E141" s="273">
        <f t="shared" ref="E141:E150" si="82">SUM(G141+I141+K141+M141+O141+Q141+S141+U141+W141+Y141+AA141+AC141+AE141+AG141+AI141+AK141+AM141)</f>
        <v>0</v>
      </c>
      <c r="F141" s="274"/>
      <c r="G141" s="275"/>
      <c r="H141" s="274"/>
      <c r="I141" s="275"/>
      <c r="J141" s="274"/>
      <c r="K141" s="275"/>
      <c r="L141" s="276"/>
      <c r="M141" s="277"/>
      <c r="N141" s="274"/>
      <c r="O141" s="278"/>
      <c r="P141" s="274"/>
      <c r="Q141" s="278"/>
      <c r="R141" s="276"/>
      <c r="S141" s="278"/>
      <c r="T141" s="276"/>
      <c r="U141" s="278"/>
      <c r="V141" s="274"/>
      <c r="W141" s="275"/>
      <c r="X141" s="276"/>
      <c r="Y141" s="275"/>
      <c r="Z141" s="276"/>
      <c r="AA141" s="278"/>
      <c r="AB141" s="276"/>
      <c r="AC141" s="278"/>
      <c r="AD141" s="276"/>
      <c r="AE141" s="278"/>
      <c r="AF141" s="276"/>
      <c r="AG141" s="278"/>
      <c r="AH141" s="276"/>
      <c r="AI141" s="278"/>
      <c r="AJ141" s="276"/>
      <c r="AK141" s="278"/>
      <c r="AL141" s="276"/>
      <c r="AM141" s="277"/>
      <c r="AN141" s="215"/>
      <c r="AO141" s="275"/>
      <c r="AP141" s="279"/>
      <c r="AQ141" s="279"/>
      <c r="AR141" s="279"/>
      <c r="AS141" s="278"/>
      <c r="AU141" s="5" t="str">
        <f t="shared" ref="AU141:AU150" si="83">CB141&amp;CC141&amp;CD141&amp;CE141&amp;CF141</f>
        <v/>
      </c>
      <c r="CB141" s="2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2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2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2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2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2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46"/>
      <c r="CK141" s="46"/>
      <c r="CL141" s="23">
        <f t="shared" ref="CL141:CL150" si="90">IF(AND(C141&gt;0,AN141=""),1,IF(AN141&gt;C141,1,0))</f>
        <v>0</v>
      </c>
      <c r="CM141" s="23">
        <f t="shared" ref="CM141:CM150" si="91">IF(AND(C141&gt;0,AP141=""),1,IF(AP141&gt;C141,1,0))</f>
        <v>0</v>
      </c>
      <c r="CN141" s="23">
        <f t="shared" ref="CN141:CN150" si="92">IF(AND(C141&gt;0,AQ141=""),1,IF(AQ141&gt;C141,1,0))</f>
        <v>0</v>
      </c>
      <c r="CO141" s="23">
        <f t="shared" ref="CO141:CO150" si="93">IF(AND(C141&gt;0,AR141=""),1,IF(AR141&gt;C141,1,0))</f>
        <v>0</v>
      </c>
      <c r="CP141" s="23">
        <f t="shared" ref="CP141:CP150" si="94">IF(AND(C141&gt;0,AS141=""),1,IF(AS141&gt;C141,1,0))</f>
        <v>0</v>
      </c>
      <c r="CQ141" s="23">
        <f t="shared" ref="CQ141:CQ150" si="95">IF(AND(C141&gt;0,AO141=""),1,IF(AO141&gt;C141,1,0))</f>
        <v>0</v>
      </c>
    </row>
    <row r="142" spans="1:95" s="5" customFormat="1" ht="15" customHeight="1" x14ac:dyDescent="0.25">
      <c r="A142" s="1106"/>
      <c r="B142" s="111" t="s">
        <v>197</v>
      </c>
      <c r="C142" s="243">
        <f t="shared" si="63"/>
        <v>0</v>
      </c>
      <c r="D142" s="244">
        <f t="shared" si="81"/>
        <v>0</v>
      </c>
      <c r="E142" s="245">
        <f t="shared" si="82"/>
        <v>0</v>
      </c>
      <c r="F142" s="212"/>
      <c r="G142" s="219"/>
      <c r="H142" s="212"/>
      <c r="I142" s="219"/>
      <c r="J142" s="212"/>
      <c r="K142" s="219"/>
      <c r="L142" s="246"/>
      <c r="M142" s="247"/>
      <c r="N142" s="212"/>
      <c r="O142" s="248"/>
      <c r="P142" s="212"/>
      <c r="Q142" s="248"/>
      <c r="R142" s="246"/>
      <c r="S142" s="248"/>
      <c r="T142" s="246"/>
      <c r="U142" s="248"/>
      <c r="V142" s="212"/>
      <c r="W142" s="219"/>
      <c r="X142" s="246"/>
      <c r="Y142" s="219"/>
      <c r="Z142" s="246"/>
      <c r="AA142" s="248"/>
      <c r="AB142" s="246"/>
      <c r="AC142" s="248"/>
      <c r="AD142" s="246"/>
      <c r="AE142" s="248"/>
      <c r="AF142" s="246"/>
      <c r="AG142" s="248"/>
      <c r="AH142" s="246"/>
      <c r="AI142" s="248"/>
      <c r="AJ142" s="246"/>
      <c r="AK142" s="248"/>
      <c r="AL142" s="246"/>
      <c r="AM142" s="247"/>
      <c r="AN142" s="222"/>
      <c r="AO142" s="219"/>
      <c r="AP142" s="213"/>
      <c r="AQ142" s="213"/>
      <c r="AR142" s="213"/>
      <c r="AS142" s="248"/>
      <c r="AU142" s="5" t="str">
        <f t="shared" si="83"/>
        <v/>
      </c>
      <c r="CB142" s="22" t="str">
        <f t="shared" si="84"/>
        <v/>
      </c>
      <c r="CC142" s="22" t="str">
        <f t="shared" si="85"/>
        <v/>
      </c>
      <c r="CD142" s="22" t="str">
        <f t="shared" si="86"/>
        <v/>
      </c>
      <c r="CE142" s="22" t="str">
        <f t="shared" si="87"/>
        <v/>
      </c>
      <c r="CF142" s="22" t="str">
        <f t="shared" si="88"/>
        <v/>
      </c>
      <c r="CG142" s="22" t="str">
        <f t="shared" si="89"/>
        <v/>
      </c>
      <c r="CJ142" s="46"/>
      <c r="CK142" s="46"/>
      <c r="CL142" s="23">
        <f t="shared" si="90"/>
        <v>0</v>
      </c>
      <c r="CM142" s="23">
        <f t="shared" si="91"/>
        <v>0</v>
      </c>
      <c r="CN142" s="23">
        <f t="shared" si="92"/>
        <v>0</v>
      </c>
      <c r="CO142" s="23">
        <f t="shared" si="93"/>
        <v>0</v>
      </c>
      <c r="CP142" s="23">
        <f t="shared" si="94"/>
        <v>0</v>
      </c>
      <c r="CQ142" s="23">
        <f t="shared" si="95"/>
        <v>0</v>
      </c>
    </row>
    <row r="143" spans="1:95" s="5" customFormat="1" ht="15" customHeight="1" x14ac:dyDescent="0.25">
      <c r="A143" s="1106"/>
      <c r="B143" s="111" t="s">
        <v>32</v>
      </c>
      <c r="C143" s="243">
        <f t="shared" si="63"/>
        <v>0</v>
      </c>
      <c r="D143" s="244">
        <f t="shared" si="81"/>
        <v>0</v>
      </c>
      <c r="E143" s="245">
        <f t="shared" si="82"/>
        <v>0</v>
      </c>
      <c r="F143" s="212"/>
      <c r="G143" s="219"/>
      <c r="H143" s="212"/>
      <c r="I143" s="219"/>
      <c r="J143" s="212"/>
      <c r="K143" s="219"/>
      <c r="L143" s="246"/>
      <c r="M143" s="247"/>
      <c r="N143" s="212"/>
      <c r="O143" s="248"/>
      <c r="P143" s="212"/>
      <c r="Q143" s="248"/>
      <c r="R143" s="246"/>
      <c r="S143" s="248"/>
      <c r="T143" s="246"/>
      <c r="U143" s="248"/>
      <c r="V143" s="212"/>
      <c r="W143" s="219"/>
      <c r="X143" s="246"/>
      <c r="Y143" s="219"/>
      <c r="Z143" s="246"/>
      <c r="AA143" s="248"/>
      <c r="AB143" s="246"/>
      <c r="AC143" s="248"/>
      <c r="AD143" s="246"/>
      <c r="AE143" s="248"/>
      <c r="AF143" s="246"/>
      <c r="AG143" s="248"/>
      <c r="AH143" s="246"/>
      <c r="AI143" s="248"/>
      <c r="AJ143" s="246"/>
      <c r="AK143" s="248"/>
      <c r="AL143" s="246"/>
      <c r="AM143" s="247"/>
      <c r="AN143" s="222"/>
      <c r="AO143" s="219"/>
      <c r="AP143" s="213"/>
      <c r="AQ143" s="213"/>
      <c r="AR143" s="213"/>
      <c r="AS143" s="248"/>
      <c r="AU143" s="5" t="str">
        <f t="shared" si="83"/>
        <v/>
      </c>
      <c r="CB143" s="22" t="str">
        <f t="shared" si="84"/>
        <v/>
      </c>
      <c r="CC143" s="22" t="str">
        <f t="shared" si="85"/>
        <v/>
      </c>
      <c r="CD143" s="22" t="str">
        <f t="shared" si="86"/>
        <v/>
      </c>
      <c r="CE143" s="22" t="str">
        <f t="shared" si="87"/>
        <v/>
      </c>
      <c r="CF143" s="22" t="str">
        <f t="shared" si="88"/>
        <v/>
      </c>
      <c r="CG143" s="22" t="str">
        <f t="shared" si="89"/>
        <v/>
      </c>
      <c r="CJ143" s="46"/>
      <c r="CK143" s="46"/>
      <c r="CL143" s="23">
        <f t="shared" si="90"/>
        <v>0</v>
      </c>
      <c r="CM143" s="23">
        <f t="shared" si="91"/>
        <v>0</v>
      </c>
      <c r="CN143" s="23">
        <f t="shared" si="92"/>
        <v>0</v>
      </c>
      <c r="CO143" s="23">
        <f t="shared" si="93"/>
        <v>0</v>
      </c>
      <c r="CP143" s="23">
        <f t="shared" si="94"/>
        <v>0</v>
      </c>
      <c r="CQ143" s="23">
        <f t="shared" si="95"/>
        <v>0</v>
      </c>
    </row>
    <row r="144" spans="1:95" s="5" customFormat="1" ht="15" customHeight="1" x14ac:dyDescent="0.25">
      <c r="A144" s="1106"/>
      <c r="B144" s="111" t="s">
        <v>198</v>
      </c>
      <c r="C144" s="243">
        <f t="shared" si="63"/>
        <v>0</v>
      </c>
      <c r="D144" s="244">
        <f t="shared" si="81"/>
        <v>0</v>
      </c>
      <c r="E144" s="245">
        <f t="shared" si="82"/>
        <v>0</v>
      </c>
      <c r="F144" s="212"/>
      <c r="G144" s="219"/>
      <c r="H144" s="212"/>
      <c r="I144" s="219"/>
      <c r="J144" s="212"/>
      <c r="K144" s="219"/>
      <c r="L144" s="246"/>
      <c r="M144" s="247"/>
      <c r="N144" s="212"/>
      <c r="O144" s="248"/>
      <c r="P144" s="212"/>
      <c r="Q144" s="248"/>
      <c r="R144" s="246"/>
      <c r="S144" s="248"/>
      <c r="T144" s="246"/>
      <c r="U144" s="248"/>
      <c r="V144" s="212"/>
      <c r="W144" s="219"/>
      <c r="X144" s="246"/>
      <c r="Y144" s="219"/>
      <c r="Z144" s="246"/>
      <c r="AA144" s="248"/>
      <c r="AB144" s="246"/>
      <c r="AC144" s="248"/>
      <c r="AD144" s="246"/>
      <c r="AE144" s="248"/>
      <c r="AF144" s="246"/>
      <c r="AG144" s="248"/>
      <c r="AH144" s="246"/>
      <c r="AI144" s="248"/>
      <c r="AJ144" s="246"/>
      <c r="AK144" s="248"/>
      <c r="AL144" s="246"/>
      <c r="AM144" s="247"/>
      <c r="AN144" s="222"/>
      <c r="AO144" s="219"/>
      <c r="AP144" s="213"/>
      <c r="AQ144" s="213"/>
      <c r="AR144" s="213"/>
      <c r="AS144" s="248"/>
      <c r="AU144" s="5" t="str">
        <f t="shared" si="83"/>
        <v/>
      </c>
      <c r="CB144" s="22" t="str">
        <f t="shared" si="84"/>
        <v/>
      </c>
      <c r="CC144" s="22" t="str">
        <f t="shared" si="85"/>
        <v/>
      </c>
      <c r="CD144" s="22" t="str">
        <f t="shared" si="86"/>
        <v/>
      </c>
      <c r="CE144" s="22" t="str">
        <f t="shared" si="87"/>
        <v/>
      </c>
      <c r="CF144" s="22" t="str">
        <f t="shared" si="88"/>
        <v/>
      </c>
      <c r="CG144" s="22" t="str">
        <f t="shared" si="89"/>
        <v/>
      </c>
      <c r="CJ144" s="46"/>
      <c r="CK144" s="46"/>
      <c r="CL144" s="23">
        <f t="shared" si="90"/>
        <v>0</v>
      </c>
      <c r="CM144" s="23">
        <f t="shared" si="91"/>
        <v>0</v>
      </c>
      <c r="CN144" s="23">
        <f t="shared" si="92"/>
        <v>0</v>
      </c>
      <c r="CO144" s="23">
        <f t="shared" si="93"/>
        <v>0</v>
      </c>
      <c r="CP144" s="23">
        <f t="shared" si="94"/>
        <v>0</v>
      </c>
      <c r="CQ144" s="23">
        <f t="shared" si="95"/>
        <v>0</v>
      </c>
    </row>
    <row r="145" spans="1:95" s="5" customFormat="1" ht="15" customHeight="1" x14ac:dyDescent="0.25">
      <c r="A145" s="1106"/>
      <c r="B145" s="111" t="s">
        <v>199</v>
      </c>
      <c r="C145" s="243">
        <f t="shared" si="63"/>
        <v>0</v>
      </c>
      <c r="D145" s="244">
        <f t="shared" si="81"/>
        <v>0</v>
      </c>
      <c r="E145" s="245">
        <f t="shared" si="82"/>
        <v>0</v>
      </c>
      <c r="F145" s="212"/>
      <c r="G145" s="219"/>
      <c r="H145" s="212"/>
      <c r="I145" s="219"/>
      <c r="J145" s="212"/>
      <c r="K145" s="219"/>
      <c r="L145" s="246"/>
      <c r="M145" s="247"/>
      <c r="N145" s="212"/>
      <c r="O145" s="248"/>
      <c r="P145" s="212"/>
      <c r="Q145" s="248"/>
      <c r="R145" s="246"/>
      <c r="S145" s="248"/>
      <c r="T145" s="246"/>
      <c r="U145" s="248"/>
      <c r="V145" s="212"/>
      <c r="W145" s="219"/>
      <c r="X145" s="246"/>
      <c r="Y145" s="219"/>
      <c r="Z145" s="246"/>
      <c r="AA145" s="248"/>
      <c r="AB145" s="246"/>
      <c r="AC145" s="248"/>
      <c r="AD145" s="246"/>
      <c r="AE145" s="248"/>
      <c r="AF145" s="246"/>
      <c r="AG145" s="248"/>
      <c r="AH145" s="246"/>
      <c r="AI145" s="248"/>
      <c r="AJ145" s="246"/>
      <c r="AK145" s="248"/>
      <c r="AL145" s="246"/>
      <c r="AM145" s="247"/>
      <c r="AN145" s="222"/>
      <c r="AO145" s="219"/>
      <c r="AP145" s="213"/>
      <c r="AQ145" s="213"/>
      <c r="AR145" s="213"/>
      <c r="AS145" s="248"/>
      <c r="AU145" s="5" t="str">
        <f t="shared" si="83"/>
        <v/>
      </c>
      <c r="CB145" s="22" t="str">
        <f t="shared" si="84"/>
        <v/>
      </c>
      <c r="CC145" s="22" t="str">
        <f t="shared" si="85"/>
        <v/>
      </c>
      <c r="CD145" s="22" t="str">
        <f t="shared" si="86"/>
        <v/>
      </c>
      <c r="CE145" s="22" t="str">
        <f t="shared" si="87"/>
        <v/>
      </c>
      <c r="CF145" s="22" t="str">
        <f t="shared" si="88"/>
        <v/>
      </c>
      <c r="CG145" s="22" t="str">
        <f t="shared" si="89"/>
        <v/>
      </c>
      <c r="CJ145" s="46"/>
      <c r="CK145" s="46"/>
      <c r="CL145" s="23">
        <f t="shared" si="90"/>
        <v>0</v>
      </c>
      <c r="CM145" s="23">
        <f t="shared" si="91"/>
        <v>0</v>
      </c>
      <c r="CN145" s="23">
        <f t="shared" si="92"/>
        <v>0</v>
      </c>
      <c r="CO145" s="23">
        <f t="shared" si="93"/>
        <v>0</v>
      </c>
      <c r="CP145" s="23">
        <f t="shared" si="94"/>
        <v>0</v>
      </c>
      <c r="CQ145" s="23">
        <f t="shared" si="95"/>
        <v>0</v>
      </c>
    </row>
    <row r="146" spans="1:95" s="5" customFormat="1" ht="15" customHeight="1" x14ac:dyDescent="0.25">
      <c r="A146" s="1106"/>
      <c r="B146" s="111" t="s">
        <v>35</v>
      </c>
      <c r="C146" s="243">
        <f t="shared" si="63"/>
        <v>0</v>
      </c>
      <c r="D146" s="244">
        <f t="shared" si="81"/>
        <v>0</v>
      </c>
      <c r="E146" s="245">
        <f t="shared" si="82"/>
        <v>0</v>
      </c>
      <c r="F146" s="212"/>
      <c r="G146" s="219"/>
      <c r="H146" s="212"/>
      <c r="I146" s="219"/>
      <c r="J146" s="212"/>
      <c r="K146" s="219"/>
      <c r="L146" s="246"/>
      <c r="M146" s="247"/>
      <c r="N146" s="212"/>
      <c r="O146" s="248"/>
      <c r="P146" s="212"/>
      <c r="Q146" s="248"/>
      <c r="R146" s="246"/>
      <c r="S146" s="248"/>
      <c r="T146" s="246"/>
      <c r="U146" s="248"/>
      <c r="V146" s="212"/>
      <c r="W146" s="219"/>
      <c r="X146" s="246"/>
      <c r="Y146" s="219"/>
      <c r="Z146" s="246"/>
      <c r="AA146" s="248"/>
      <c r="AB146" s="246"/>
      <c r="AC146" s="248"/>
      <c r="AD146" s="246"/>
      <c r="AE146" s="248"/>
      <c r="AF146" s="246"/>
      <c r="AG146" s="248"/>
      <c r="AH146" s="246"/>
      <c r="AI146" s="248"/>
      <c r="AJ146" s="246"/>
      <c r="AK146" s="248"/>
      <c r="AL146" s="246"/>
      <c r="AM146" s="247"/>
      <c r="AN146" s="222"/>
      <c r="AO146" s="219"/>
      <c r="AP146" s="213"/>
      <c r="AQ146" s="213"/>
      <c r="AR146" s="213"/>
      <c r="AS146" s="248"/>
      <c r="AU146" s="5" t="str">
        <f t="shared" si="83"/>
        <v/>
      </c>
      <c r="CB146" s="22" t="str">
        <f t="shared" si="84"/>
        <v/>
      </c>
      <c r="CC146" s="22" t="str">
        <f t="shared" si="85"/>
        <v/>
      </c>
      <c r="CD146" s="22" t="str">
        <f t="shared" si="86"/>
        <v/>
      </c>
      <c r="CE146" s="22" t="str">
        <f t="shared" si="87"/>
        <v/>
      </c>
      <c r="CF146" s="22" t="str">
        <f t="shared" si="88"/>
        <v/>
      </c>
      <c r="CG146" s="22" t="str">
        <f t="shared" si="89"/>
        <v/>
      </c>
      <c r="CJ146" s="46"/>
      <c r="CK146" s="46"/>
      <c r="CL146" s="23">
        <f t="shared" si="90"/>
        <v>0</v>
      </c>
      <c r="CM146" s="23">
        <f t="shared" si="91"/>
        <v>0</v>
      </c>
      <c r="CN146" s="23">
        <f t="shared" si="92"/>
        <v>0</v>
      </c>
      <c r="CO146" s="23">
        <f t="shared" si="93"/>
        <v>0</v>
      </c>
      <c r="CP146" s="23">
        <f t="shared" si="94"/>
        <v>0</v>
      </c>
      <c r="CQ146" s="23">
        <f t="shared" si="95"/>
        <v>0</v>
      </c>
    </row>
    <row r="147" spans="1:95" s="5" customFormat="1" ht="15" customHeight="1" x14ac:dyDescent="0.25">
      <c r="A147" s="1106"/>
      <c r="B147" s="111" t="s">
        <v>200</v>
      </c>
      <c r="C147" s="243">
        <f t="shared" si="63"/>
        <v>0</v>
      </c>
      <c r="D147" s="244">
        <f t="shared" si="81"/>
        <v>0</v>
      </c>
      <c r="E147" s="245">
        <f t="shared" si="82"/>
        <v>0</v>
      </c>
      <c r="F147" s="212"/>
      <c r="G147" s="219"/>
      <c r="H147" s="212"/>
      <c r="I147" s="219"/>
      <c r="J147" s="212"/>
      <c r="K147" s="219"/>
      <c r="L147" s="246"/>
      <c r="M147" s="247"/>
      <c r="N147" s="212"/>
      <c r="O147" s="248"/>
      <c r="P147" s="212"/>
      <c r="Q147" s="248"/>
      <c r="R147" s="246"/>
      <c r="S147" s="248"/>
      <c r="T147" s="246"/>
      <c r="U147" s="248"/>
      <c r="V147" s="212"/>
      <c r="W147" s="219"/>
      <c r="X147" s="246"/>
      <c r="Y147" s="219"/>
      <c r="Z147" s="246"/>
      <c r="AA147" s="248"/>
      <c r="AB147" s="246"/>
      <c r="AC147" s="248"/>
      <c r="AD147" s="246"/>
      <c r="AE147" s="248"/>
      <c r="AF147" s="246"/>
      <c r="AG147" s="248"/>
      <c r="AH147" s="246"/>
      <c r="AI147" s="248"/>
      <c r="AJ147" s="246"/>
      <c r="AK147" s="248"/>
      <c r="AL147" s="246"/>
      <c r="AM147" s="247"/>
      <c r="AN147" s="222"/>
      <c r="AO147" s="219"/>
      <c r="AP147" s="213"/>
      <c r="AQ147" s="213"/>
      <c r="AR147" s="213"/>
      <c r="AS147" s="248"/>
      <c r="AU147" s="5" t="str">
        <f t="shared" si="83"/>
        <v/>
      </c>
      <c r="CB147" s="22" t="str">
        <f t="shared" si="84"/>
        <v/>
      </c>
      <c r="CC147" s="22" t="str">
        <f t="shared" si="85"/>
        <v/>
      </c>
      <c r="CD147" s="22" t="str">
        <f t="shared" si="86"/>
        <v/>
      </c>
      <c r="CE147" s="22" t="str">
        <f t="shared" si="87"/>
        <v/>
      </c>
      <c r="CF147" s="22" t="str">
        <f t="shared" si="88"/>
        <v/>
      </c>
      <c r="CG147" s="22" t="str">
        <f t="shared" si="89"/>
        <v/>
      </c>
      <c r="CJ147" s="46"/>
      <c r="CK147" s="46"/>
      <c r="CL147" s="23">
        <f t="shared" si="90"/>
        <v>0</v>
      </c>
      <c r="CM147" s="23">
        <f t="shared" si="91"/>
        <v>0</v>
      </c>
      <c r="CN147" s="23">
        <f t="shared" si="92"/>
        <v>0</v>
      </c>
      <c r="CO147" s="23">
        <f t="shared" si="93"/>
        <v>0</v>
      </c>
      <c r="CP147" s="23">
        <f t="shared" si="94"/>
        <v>0</v>
      </c>
      <c r="CQ147" s="23">
        <f t="shared" si="95"/>
        <v>0</v>
      </c>
    </row>
    <row r="148" spans="1:95" s="5" customFormat="1" ht="21" x14ac:dyDescent="0.25">
      <c r="A148" s="1106"/>
      <c r="B148" s="111" t="s">
        <v>201</v>
      </c>
      <c r="C148" s="243">
        <f t="shared" si="63"/>
        <v>0</v>
      </c>
      <c r="D148" s="244">
        <f t="shared" si="81"/>
        <v>0</v>
      </c>
      <c r="E148" s="245">
        <f t="shared" si="82"/>
        <v>0</v>
      </c>
      <c r="F148" s="212"/>
      <c r="G148" s="219"/>
      <c r="H148" s="212"/>
      <c r="I148" s="219"/>
      <c r="J148" s="212"/>
      <c r="K148" s="219"/>
      <c r="L148" s="246"/>
      <c r="M148" s="247"/>
      <c r="N148" s="212"/>
      <c r="O148" s="248"/>
      <c r="P148" s="212"/>
      <c r="Q148" s="248"/>
      <c r="R148" s="246"/>
      <c r="S148" s="248"/>
      <c r="T148" s="246"/>
      <c r="U148" s="248"/>
      <c r="V148" s="212"/>
      <c r="W148" s="219"/>
      <c r="X148" s="246"/>
      <c r="Y148" s="219"/>
      <c r="Z148" s="246"/>
      <c r="AA148" s="248"/>
      <c r="AB148" s="246"/>
      <c r="AC148" s="248"/>
      <c r="AD148" s="246"/>
      <c r="AE148" s="248"/>
      <c r="AF148" s="246"/>
      <c r="AG148" s="248"/>
      <c r="AH148" s="246"/>
      <c r="AI148" s="248"/>
      <c r="AJ148" s="246"/>
      <c r="AK148" s="248"/>
      <c r="AL148" s="246"/>
      <c r="AM148" s="247"/>
      <c r="AN148" s="222"/>
      <c r="AO148" s="219"/>
      <c r="AP148" s="213"/>
      <c r="AQ148" s="213"/>
      <c r="AR148" s="213"/>
      <c r="AS148" s="248"/>
      <c r="AU148" s="5" t="str">
        <f t="shared" si="83"/>
        <v/>
      </c>
      <c r="CB148" s="22" t="str">
        <f t="shared" si="84"/>
        <v/>
      </c>
      <c r="CC148" s="22" t="str">
        <f t="shared" si="85"/>
        <v/>
      </c>
      <c r="CD148" s="22" t="str">
        <f t="shared" si="86"/>
        <v/>
      </c>
      <c r="CE148" s="22" t="str">
        <f t="shared" si="87"/>
        <v/>
      </c>
      <c r="CF148" s="22" t="str">
        <f t="shared" si="88"/>
        <v/>
      </c>
      <c r="CG148" s="22" t="str">
        <f t="shared" si="89"/>
        <v/>
      </c>
      <c r="CJ148" s="46"/>
      <c r="CK148" s="46"/>
      <c r="CL148" s="23">
        <f t="shared" si="90"/>
        <v>0</v>
      </c>
      <c r="CM148" s="23">
        <f t="shared" si="91"/>
        <v>0</v>
      </c>
      <c r="CN148" s="23">
        <f t="shared" si="92"/>
        <v>0</v>
      </c>
      <c r="CO148" s="23">
        <f t="shared" si="93"/>
        <v>0</v>
      </c>
      <c r="CP148" s="23">
        <f t="shared" si="94"/>
        <v>0</v>
      </c>
      <c r="CQ148" s="23">
        <f t="shared" si="95"/>
        <v>0</v>
      </c>
    </row>
    <row r="149" spans="1:95" s="5" customFormat="1" ht="15" customHeight="1" x14ac:dyDescent="0.25">
      <c r="A149" s="1106"/>
      <c r="B149" s="111" t="s">
        <v>202</v>
      </c>
      <c r="C149" s="243">
        <f t="shared" si="63"/>
        <v>0</v>
      </c>
      <c r="D149" s="244">
        <f t="shared" si="81"/>
        <v>0</v>
      </c>
      <c r="E149" s="245">
        <f t="shared" si="82"/>
        <v>0</v>
      </c>
      <c r="F149" s="212"/>
      <c r="G149" s="219"/>
      <c r="H149" s="212"/>
      <c r="I149" s="219"/>
      <c r="J149" s="212"/>
      <c r="K149" s="219"/>
      <c r="L149" s="246"/>
      <c r="M149" s="247"/>
      <c r="N149" s="212"/>
      <c r="O149" s="248"/>
      <c r="P149" s="212"/>
      <c r="Q149" s="248"/>
      <c r="R149" s="246"/>
      <c r="S149" s="248"/>
      <c r="T149" s="246"/>
      <c r="U149" s="248"/>
      <c r="V149" s="212"/>
      <c r="W149" s="219"/>
      <c r="X149" s="246"/>
      <c r="Y149" s="219"/>
      <c r="Z149" s="246"/>
      <c r="AA149" s="248"/>
      <c r="AB149" s="246"/>
      <c r="AC149" s="248"/>
      <c r="AD149" s="246"/>
      <c r="AE149" s="248"/>
      <c r="AF149" s="246"/>
      <c r="AG149" s="248"/>
      <c r="AH149" s="246"/>
      <c r="AI149" s="248"/>
      <c r="AJ149" s="246"/>
      <c r="AK149" s="248"/>
      <c r="AL149" s="246"/>
      <c r="AM149" s="247"/>
      <c r="AN149" s="222"/>
      <c r="AO149" s="219"/>
      <c r="AP149" s="213"/>
      <c r="AQ149" s="213"/>
      <c r="AR149" s="213"/>
      <c r="AS149" s="248"/>
      <c r="AU149" s="5" t="str">
        <f t="shared" si="83"/>
        <v/>
      </c>
      <c r="CB149" s="22" t="str">
        <f t="shared" si="84"/>
        <v/>
      </c>
      <c r="CC149" s="22" t="str">
        <f t="shared" si="85"/>
        <v/>
      </c>
      <c r="CD149" s="22" t="str">
        <f t="shared" si="86"/>
        <v/>
      </c>
      <c r="CE149" s="22" t="str">
        <f t="shared" si="87"/>
        <v/>
      </c>
      <c r="CF149" s="22" t="str">
        <f t="shared" si="88"/>
        <v/>
      </c>
      <c r="CG149" s="22" t="str">
        <f t="shared" si="89"/>
        <v/>
      </c>
      <c r="CJ149" s="46"/>
      <c r="CK149" s="46"/>
      <c r="CL149" s="23">
        <f t="shared" si="90"/>
        <v>0</v>
      </c>
      <c r="CM149" s="23">
        <f t="shared" si="91"/>
        <v>0</v>
      </c>
      <c r="CN149" s="23">
        <f t="shared" si="92"/>
        <v>0</v>
      </c>
      <c r="CO149" s="23">
        <f t="shared" si="93"/>
        <v>0</v>
      </c>
      <c r="CP149" s="23">
        <f t="shared" si="94"/>
        <v>0</v>
      </c>
      <c r="CQ149" s="23">
        <f t="shared" si="95"/>
        <v>0</v>
      </c>
    </row>
    <row r="150" spans="1:95" s="5" customFormat="1" ht="21" x14ac:dyDescent="0.25">
      <c r="A150" s="1106"/>
      <c r="B150" s="280" t="s">
        <v>203</v>
      </c>
      <c r="C150" s="250">
        <f t="shared" si="63"/>
        <v>0</v>
      </c>
      <c r="D150" s="251">
        <f t="shared" si="81"/>
        <v>0</v>
      </c>
      <c r="E150" s="252">
        <f t="shared" si="82"/>
        <v>0</v>
      </c>
      <c r="F150" s="253"/>
      <c r="G150" s="254"/>
      <c r="H150" s="253"/>
      <c r="I150" s="254"/>
      <c r="J150" s="253"/>
      <c r="K150" s="254"/>
      <c r="L150" s="255"/>
      <c r="M150" s="256"/>
      <c r="N150" s="253"/>
      <c r="O150" s="257"/>
      <c r="P150" s="253"/>
      <c r="Q150" s="257"/>
      <c r="R150" s="255"/>
      <c r="S150" s="257"/>
      <c r="T150" s="255"/>
      <c r="U150" s="257"/>
      <c r="V150" s="253"/>
      <c r="W150" s="254"/>
      <c r="X150" s="255"/>
      <c r="Y150" s="254"/>
      <c r="Z150" s="255"/>
      <c r="AA150" s="257"/>
      <c r="AB150" s="255"/>
      <c r="AC150" s="257"/>
      <c r="AD150" s="255"/>
      <c r="AE150" s="257"/>
      <c r="AF150" s="255"/>
      <c r="AG150" s="257"/>
      <c r="AH150" s="255"/>
      <c r="AI150" s="257"/>
      <c r="AJ150" s="255"/>
      <c r="AK150" s="257"/>
      <c r="AL150" s="255"/>
      <c r="AM150" s="256"/>
      <c r="AN150" s="258"/>
      <c r="AO150" s="254"/>
      <c r="AP150" s="259"/>
      <c r="AQ150" s="259"/>
      <c r="AR150" s="259"/>
      <c r="AS150" s="257"/>
      <c r="AU150" s="5" t="str">
        <f t="shared" si="83"/>
        <v/>
      </c>
      <c r="CB150" s="22" t="str">
        <f t="shared" si="84"/>
        <v/>
      </c>
      <c r="CC150" s="22" t="str">
        <f t="shared" si="85"/>
        <v/>
      </c>
      <c r="CD150" s="22" t="str">
        <f t="shared" si="86"/>
        <v/>
      </c>
      <c r="CE150" s="22" t="str">
        <f t="shared" si="87"/>
        <v/>
      </c>
      <c r="CF150" s="22" t="str">
        <f t="shared" si="88"/>
        <v/>
      </c>
      <c r="CG150" s="22" t="str">
        <f t="shared" si="89"/>
        <v/>
      </c>
      <c r="CJ150" s="46"/>
      <c r="CK150" s="46"/>
      <c r="CL150" s="23">
        <f t="shared" si="90"/>
        <v>0</v>
      </c>
      <c r="CM150" s="23">
        <f t="shared" si="91"/>
        <v>0</v>
      </c>
      <c r="CN150" s="23">
        <f t="shared" si="92"/>
        <v>0</v>
      </c>
      <c r="CO150" s="23">
        <f t="shared" si="93"/>
        <v>0</v>
      </c>
      <c r="CP150" s="23">
        <f t="shared" si="94"/>
        <v>0</v>
      </c>
      <c r="CQ150" s="23">
        <f t="shared" si="95"/>
        <v>0</v>
      </c>
    </row>
    <row r="151" spans="1:95" s="5" customFormat="1" ht="15" customHeight="1" x14ac:dyDescent="0.25">
      <c r="A151" s="1107"/>
      <c r="B151" s="260" t="s">
        <v>4</v>
      </c>
      <c r="C151" s="261">
        <f t="shared" si="63"/>
        <v>0</v>
      </c>
      <c r="D151" s="262">
        <f t="shared" ref="D151:AS151" si="96">SUM(D141:D150)</f>
        <v>0</v>
      </c>
      <c r="E151" s="263">
        <f t="shared" si="96"/>
        <v>0</v>
      </c>
      <c r="F151" s="179">
        <f t="shared" si="96"/>
        <v>0</v>
      </c>
      <c r="G151" s="264">
        <f t="shared" si="96"/>
        <v>0</v>
      </c>
      <c r="H151" s="179">
        <f t="shared" si="96"/>
        <v>0</v>
      </c>
      <c r="I151" s="264">
        <f t="shared" si="96"/>
        <v>0</v>
      </c>
      <c r="J151" s="179">
        <f t="shared" si="96"/>
        <v>0</v>
      </c>
      <c r="K151" s="264">
        <f t="shared" si="96"/>
        <v>0</v>
      </c>
      <c r="L151" s="180">
        <f t="shared" si="96"/>
        <v>0</v>
      </c>
      <c r="M151" s="265">
        <f t="shared" si="96"/>
        <v>0</v>
      </c>
      <c r="N151" s="179">
        <f t="shared" si="96"/>
        <v>0</v>
      </c>
      <c r="O151" s="266">
        <f t="shared" si="96"/>
        <v>0</v>
      </c>
      <c r="P151" s="179">
        <f t="shared" si="96"/>
        <v>0</v>
      </c>
      <c r="Q151" s="266">
        <f t="shared" si="96"/>
        <v>0</v>
      </c>
      <c r="R151" s="267">
        <f t="shared" si="96"/>
        <v>0</v>
      </c>
      <c r="S151" s="266">
        <f t="shared" si="96"/>
        <v>0</v>
      </c>
      <c r="T151" s="179">
        <f t="shared" si="96"/>
        <v>0</v>
      </c>
      <c r="U151" s="264">
        <f t="shared" si="96"/>
        <v>0</v>
      </c>
      <c r="V151" s="268">
        <f t="shared" si="96"/>
        <v>0</v>
      </c>
      <c r="W151" s="266">
        <f t="shared" si="96"/>
        <v>0</v>
      </c>
      <c r="X151" s="180">
        <f t="shared" si="96"/>
        <v>0</v>
      </c>
      <c r="Y151" s="264">
        <f t="shared" si="96"/>
        <v>0</v>
      </c>
      <c r="Z151" s="268">
        <f t="shared" si="96"/>
        <v>0</v>
      </c>
      <c r="AA151" s="264">
        <f t="shared" si="96"/>
        <v>0</v>
      </c>
      <c r="AB151" s="268">
        <f t="shared" si="96"/>
        <v>0</v>
      </c>
      <c r="AC151" s="264">
        <f t="shared" si="96"/>
        <v>0</v>
      </c>
      <c r="AD151" s="268">
        <f t="shared" si="96"/>
        <v>0</v>
      </c>
      <c r="AE151" s="264">
        <f t="shared" si="96"/>
        <v>0</v>
      </c>
      <c r="AF151" s="268">
        <f t="shared" si="96"/>
        <v>0</v>
      </c>
      <c r="AG151" s="264">
        <f t="shared" si="96"/>
        <v>0</v>
      </c>
      <c r="AH151" s="268">
        <f t="shared" si="96"/>
        <v>0</v>
      </c>
      <c r="AI151" s="264">
        <f t="shared" si="96"/>
        <v>0</v>
      </c>
      <c r="AJ151" s="268">
        <f t="shared" si="96"/>
        <v>0</v>
      </c>
      <c r="AK151" s="264">
        <f t="shared" si="96"/>
        <v>0</v>
      </c>
      <c r="AL151" s="268">
        <f t="shared" si="96"/>
        <v>0</v>
      </c>
      <c r="AM151" s="267">
        <f t="shared" si="96"/>
        <v>0</v>
      </c>
      <c r="AN151" s="269">
        <f t="shared" si="96"/>
        <v>0</v>
      </c>
      <c r="AO151" s="264">
        <f t="shared" ref="AO151" si="97">SUM(AO141:AO150)</f>
        <v>0</v>
      </c>
      <c r="AP151" s="268">
        <f t="shared" si="96"/>
        <v>0</v>
      </c>
      <c r="AQ151" s="268">
        <f t="shared" si="96"/>
        <v>0</v>
      </c>
      <c r="AR151" s="268">
        <f t="shared" si="96"/>
        <v>0</v>
      </c>
      <c r="AS151" s="266">
        <f t="shared" si="96"/>
        <v>0</v>
      </c>
    </row>
    <row r="152" spans="1:95" s="4" customFormat="1" ht="17.100000000000001" customHeight="1" x14ac:dyDescent="0.25">
      <c r="A152" s="281" t="s">
        <v>205</v>
      </c>
    </row>
    <row r="153" spans="1:95" ht="15" customHeight="1" x14ac:dyDescent="0.25">
      <c r="A153" s="2118" t="s">
        <v>206</v>
      </c>
      <c r="B153" s="2118" t="s">
        <v>3</v>
      </c>
      <c r="C153" s="2119" t="s">
        <v>4</v>
      </c>
      <c r="D153" s="2120"/>
      <c r="E153" s="2104"/>
      <c r="F153" s="2097" t="s">
        <v>135</v>
      </c>
      <c r="G153" s="2101"/>
      <c r="H153" s="2101"/>
      <c r="I153" s="2101"/>
      <c r="J153" s="2101"/>
      <c r="K153" s="2101"/>
      <c r="L153" s="2101"/>
      <c r="M153" s="2101"/>
      <c r="N153" s="2101"/>
      <c r="O153" s="2101"/>
      <c r="P153" s="2101"/>
      <c r="Q153" s="2101"/>
      <c r="R153" s="2101"/>
      <c r="S153" s="2101"/>
      <c r="T153" s="2101"/>
      <c r="U153" s="2101"/>
      <c r="V153" s="2101"/>
      <c r="W153" s="2101"/>
      <c r="X153" s="2101"/>
      <c r="Y153" s="2101"/>
      <c r="Z153" s="2101"/>
      <c r="AA153" s="2101"/>
      <c r="AB153" s="2101"/>
      <c r="AC153" s="2101"/>
      <c r="AD153" s="2101"/>
      <c r="AE153" s="2101"/>
      <c r="AF153" s="2101"/>
      <c r="AG153" s="2102"/>
      <c r="AH153" s="2126" t="s">
        <v>9</v>
      </c>
      <c r="AI153" s="2104" t="s">
        <v>10</v>
      </c>
    </row>
    <row r="154" spans="1:95" ht="15" customHeight="1" x14ac:dyDescent="0.25">
      <c r="A154" s="1082"/>
      <c r="B154" s="1082"/>
      <c r="C154" s="1139"/>
      <c r="D154" s="1140"/>
      <c r="E154" s="1135"/>
      <c r="F154" s="2097" t="s">
        <v>15</v>
      </c>
      <c r="G154" s="2098"/>
      <c r="H154" s="2097" t="s">
        <v>16</v>
      </c>
      <c r="I154" s="2098"/>
      <c r="J154" s="2112" t="s">
        <v>17</v>
      </c>
      <c r="K154" s="2123"/>
      <c r="L154" s="2112" t="s">
        <v>18</v>
      </c>
      <c r="M154" s="2123"/>
      <c r="N154" s="2112" t="s">
        <v>19</v>
      </c>
      <c r="O154" s="2123"/>
      <c r="P154" s="2112" t="s">
        <v>20</v>
      </c>
      <c r="Q154" s="2123"/>
      <c r="R154" s="2112" t="s">
        <v>21</v>
      </c>
      <c r="S154" s="2123"/>
      <c r="T154" s="2112" t="s">
        <v>22</v>
      </c>
      <c r="U154" s="2123"/>
      <c r="V154" s="2112" t="s">
        <v>23</v>
      </c>
      <c r="W154" s="2123"/>
      <c r="X154" s="2112" t="s">
        <v>24</v>
      </c>
      <c r="Y154" s="2123"/>
      <c r="Z154" s="2112" t="s">
        <v>25</v>
      </c>
      <c r="AA154" s="2123"/>
      <c r="AB154" s="2112" t="s">
        <v>26</v>
      </c>
      <c r="AC154" s="2123"/>
      <c r="AD154" s="2112" t="s">
        <v>27</v>
      </c>
      <c r="AE154" s="2123"/>
      <c r="AF154" s="2112" t="s">
        <v>28</v>
      </c>
      <c r="AG154" s="2114"/>
      <c r="AH154" s="1157"/>
      <c r="AI154" s="1134"/>
    </row>
    <row r="155" spans="1:95" ht="15" customHeight="1" x14ac:dyDescent="0.25">
      <c r="A155" s="1083"/>
      <c r="B155" s="1083"/>
      <c r="C155" s="571" t="s">
        <v>142</v>
      </c>
      <c r="D155" s="2116" t="s">
        <v>29</v>
      </c>
      <c r="E155" s="2124" t="s">
        <v>30</v>
      </c>
      <c r="F155" s="532" t="s">
        <v>29</v>
      </c>
      <c r="G155" s="2124" t="s">
        <v>30</v>
      </c>
      <c r="H155" s="532" t="s">
        <v>29</v>
      </c>
      <c r="I155" s="2124" t="s">
        <v>30</v>
      </c>
      <c r="J155" s="532" t="s">
        <v>29</v>
      </c>
      <c r="K155" s="2124" t="s">
        <v>30</v>
      </c>
      <c r="L155" s="532" t="s">
        <v>29</v>
      </c>
      <c r="M155" s="2124" t="s">
        <v>30</v>
      </c>
      <c r="N155" s="532" t="s">
        <v>29</v>
      </c>
      <c r="O155" s="2124" t="s">
        <v>30</v>
      </c>
      <c r="P155" s="532" t="s">
        <v>29</v>
      </c>
      <c r="Q155" s="2124" t="s">
        <v>30</v>
      </c>
      <c r="R155" s="532" t="s">
        <v>29</v>
      </c>
      <c r="S155" s="2124" t="s">
        <v>30</v>
      </c>
      <c r="T155" s="532" t="s">
        <v>29</v>
      </c>
      <c r="U155" s="2124" t="s">
        <v>30</v>
      </c>
      <c r="V155" s="532" t="s">
        <v>29</v>
      </c>
      <c r="W155" s="2124" t="s">
        <v>30</v>
      </c>
      <c r="X155" s="532" t="s">
        <v>29</v>
      </c>
      <c r="Y155" s="2124" t="s">
        <v>30</v>
      </c>
      <c r="Z155" s="532" t="s">
        <v>29</v>
      </c>
      <c r="AA155" s="2124" t="s">
        <v>30</v>
      </c>
      <c r="AB155" s="532" t="s">
        <v>29</v>
      </c>
      <c r="AC155" s="2124" t="s">
        <v>30</v>
      </c>
      <c r="AD155" s="532" t="s">
        <v>29</v>
      </c>
      <c r="AE155" s="2124" t="s">
        <v>30</v>
      </c>
      <c r="AF155" s="532" t="s">
        <v>29</v>
      </c>
      <c r="AG155" s="2127" t="s">
        <v>30</v>
      </c>
      <c r="AH155" s="1158"/>
      <c r="AI155" s="1135"/>
    </row>
    <row r="156" spans="1:95" ht="15" customHeight="1" x14ac:dyDescent="0.25">
      <c r="A156" s="2125" t="s">
        <v>207</v>
      </c>
      <c r="B156" s="691" t="s">
        <v>31</v>
      </c>
      <c r="C156" s="2128">
        <f t="shared" ref="C156:C163" si="98">SUM(D156:E156)</f>
        <v>0</v>
      </c>
      <c r="D156" s="238">
        <f t="shared" ref="D156:E163" si="99">SUM(F156+H156+J156+L156+N156+P156+R156+T156+V156+X156+Z156+AB156+AD156+AF156)</f>
        <v>0</v>
      </c>
      <c r="E156" s="593">
        <f t="shared" si="99"/>
        <v>0</v>
      </c>
      <c r="F156" s="674"/>
      <c r="G156" s="18"/>
      <c r="H156" s="674"/>
      <c r="I156" s="18"/>
      <c r="J156" s="674"/>
      <c r="K156" s="18"/>
      <c r="L156" s="674"/>
      <c r="M156" s="18"/>
      <c r="N156" s="674"/>
      <c r="O156" s="18"/>
      <c r="P156" s="674"/>
      <c r="Q156" s="18"/>
      <c r="R156" s="674"/>
      <c r="S156" s="18"/>
      <c r="T156" s="674"/>
      <c r="U156" s="18"/>
      <c r="V156" s="674"/>
      <c r="W156" s="18"/>
      <c r="X156" s="674"/>
      <c r="Y156" s="18"/>
      <c r="Z156" s="674"/>
      <c r="AA156" s="18"/>
      <c r="AB156" s="674"/>
      <c r="AC156" s="18"/>
      <c r="AD156" s="674"/>
      <c r="AE156" s="18"/>
      <c r="AF156" s="674"/>
      <c r="AG156" s="98"/>
      <c r="AH156" s="597"/>
      <c r="AI156" s="553"/>
      <c r="AJ156" s="2" t="str">
        <f t="shared" ref="AJ156:AJ163" si="100">CA156&amp;CB156&amp;CE156&amp;CF156</f>
        <v/>
      </c>
      <c r="CA156" s="2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22" t="str">
        <f>IF(AND(C156&gt;0,AI156="")," * No olvide digitar La variable Migrantes, Digite CERO si no tiene.",IF(AI156&gt;C156," * La variable Migrantes no puede ser mayor al Total Ambos Sexos.",""))</f>
        <v/>
      </c>
      <c r="CE156" s="46"/>
      <c r="CF156" s="46"/>
      <c r="CG156" s="46"/>
      <c r="CH156" s="46"/>
      <c r="CI156" s="46"/>
      <c r="CJ156" s="5"/>
      <c r="CK156" s="23">
        <f>IF(AND(C156&gt;0,AH156=""),1,IF(AH156&gt;C156,1,0))</f>
        <v>0</v>
      </c>
      <c r="CL156" s="23">
        <f t="shared" ref="CL156:CL163" si="101">IF(AND(C156&gt;0,AI156=""),1,IF(AI156&gt;C156,1,0))</f>
        <v>0</v>
      </c>
    </row>
    <row r="157" spans="1:95" ht="15" customHeight="1" x14ac:dyDescent="0.25">
      <c r="A157" s="1106"/>
      <c r="B157" s="287" t="s">
        <v>32</v>
      </c>
      <c r="C157" s="2129">
        <f t="shared" si="98"/>
        <v>0</v>
      </c>
      <c r="D157" s="244">
        <f t="shared" si="99"/>
        <v>0</v>
      </c>
      <c r="E157" s="245">
        <f t="shared" si="99"/>
        <v>0</v>
      </c>
      <c r="F157" s="15"/>
      <c r="G157" s="25"/>
      <c r="H157" s="15"/>
      <c r="I157" s="25"/>
      <c r="J157" s="15"/>
      <c r="K157" s="25"/>
      <c r="L157" s="15"/>
      <c r="M157" s="25"/>
      <c r="N157" s="15"/>
      <c r="O157" s="25"/>
      <c r="P157" s="15"/>
      <c r="Q157" s="25"/>
      <c r="R157" s="15"/>
      <c r="S157" s="25"/>
      <c r="T157" s="15"/>
      <c r="U157" s="25"/>
      <c r="V157" s="15"/>
      <c r="W157" s="25"/>
      <c r="X157" s="15"/>
      <c r="Y157" s="25"/>
      <c r="Z157" s="15"/>
      <c r="AA157" s="25"/>
      <c r="AB157" s="15"/>
      <c r="AC157" s="25"/>
      <c r="AD157" s="15"/>
      <c r="AE157" s="25"/>
      <c r="AF157" s="15"/>
      <c r="AG157" s="112"/>
      <c r="AH157" s="149"/>
      <c r="AI157" s="28"/>
      <c r="AJ157" s="2" t="str">
        <f t="shared" si="100"/>
        <v/>
      </c>
      <c r="CA157" s="2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2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46"/>
      <c r="CF157" s="46"/>
      <c r="CG157" s="46"/>
      <c r="CH157" s="46"/>
      <c r="CI157" s="46"/>
      <c r="CJ157" s="5"/>
      <c r="CK157" s="23">
        <f t="shared" ref="CK157:CK163" si="104">IF(AND(C157&gt;0,AH157=""),1,IF(AH157&gt;C157,1,0))</f>
        <v>0</v>
      </c>
      <c r="CL157" s="23">
        <f t="shared" si="101"/>
        <v>0</v>
      </c>
    </row>
    <row r="158" spans="1:95" ht="15" customHeight="1" x14ac:dyDescent="0.25">
      <c r="A158" s="1106"/>
      <c r="B158" s="289" t="s">
        <v>34</v>
      </c>
      <c r="C158" s="2129">
        <f t="shared" si="98"/>
        <v>0</v>
      </c>
      <c r="D158" s="244">
        <f t="shared" si="99"/>
        <v>0</v>
      </c>
      <c r="E158" s="245">
        <f t="shared" si="99"/>
        <v>0</v>
      </c>
      <c r="F158" s="15"/>
      <c r="G158" s="25"/>
      <c r="H158" s="15"/>
      <c r="I158" s="25"/>
      <c r="J158" s="15"/>
      <c r="K158" s="25"/>
      <c r="L158" s="15"/>
      <c r="M158" s="25"/>
      <c r="N158" s="15"/>
      <c r="O158" s="25"/>
      <c r="P158" s="15"/>
      <c r="Q158" s="25"/>
      <c r="R158" s="15"/>
      <c r="S158" s="25"/>
      <c r="T158" s="15"/>
      <c r="U158" s="25"/>
      <c r="V158" s="15"/>
      <c r="W158" s="25"/>
      <c r="X158" s="15"/>
      <c r="Y158" s="25"/>
      <c r="Z158" s="15"/>
      <c r="AA158" s="25"/>
      <c r="AB158" s="15"/>
      <c r="AC158" s="25"/>
      <c r="AD158" s="15"/>
      <c r="AE158" s="25"/>
      <c r="AF158" s="15"/>
      <c r="AG158" s="112"/>
      <c r="AH158" s="149"/>
      <c r="AI158" s="28"/>
      <c r="AJ158" s="2" t="str">
        <f t="shared" si="100"/>
        <v/>
      </c>
      <c r="CA158" s="22" t="str">
        <f t="shared" si="102"/>
        <v/>
      </c>
      <c r="CB158" s="22" t="str">
        <f t="shared" si="103"/>
        <v/>
      </c>
      <c r="CE158" s="46"/>
      <c r="CF158" s="46"/>
      <c r="CG158" s="46"/>
      <c r="CH158" s="46"/>
      <c r="CI158" s="46"/>
      <c r="CJ158" s="5"/>
      <c r="CK158" s="23">
        <f t="shared" si="104"/>
        <v>0</v>
      </c>
      <c r="CL158" s="23">
        <f t="shared" si="101"/>
        <v>0</v>
      </c>
    </row>
    <row r="159" spans="1:95" ht="15" customHeight="1" x14ac:dyDescent="0.25">
      <c r="A159" s="1107"/>
      <c r="B159" s="151" t="s">
        <v>208</v>
      </c>
      <c r="C159" s="508">
        <f t="shared" si="98"/>
        <v>0</v>
      </c>
      <c r="D159" s="251">
        <f t="shared" si="99"/>
        <v>0</v>
      </c>
      <c r="E159" s="252">
        <f t="shared" si="99"/>
        <v>0</v>
      </c>
      <c r="F159" s="115"/>
      <c r="G159" s="117"/>
      <c r="H159" s="115"/>
      <c r="I159" s="117"/>
      <c r="J159" s="115"/>
      <c r="K159" s="117"/>
      <c r="L159" s="115"/>
      <c r="M159" s="117"/>
      <c r="N159" s="115"/>
      <c r="O159" s="117"/>
      <c r="P159" s="115"/>
      <c r="Q159" s="117"/>
      <c r="R159" s="115"/>
      <c r="S159" s="117"/>
      <c r="T159" s="115"/>
      <c r="U159" s="117"/>
      <c r="V159" s="115"/>
      <c r="W159" s="117"/>
      <c r="X159" s="115"/>
      <c r="Y159" s="117"/>
      <c r="Z159" s="115"/>
      <c r="AA159" s="117"/>
      <c r="AB159" s="115"/>
      <c r="AC159" s="117"/>
      <c r="AD159" s="115"/>
      <c r="AE159" s="117"/>
      <c r="AF159" s="115"/>
      <c r="AG159" s="160"/>
      <c r="AH159" s="159"/>
      <c r="AI159" s="157"/>
      <c r="AJ159" s="2" t="str">
        <f t="shared" si="100"/>
        <v/>
      </c>
      <c r="CA159" s="22" t="str">
        <f t="shared" si="102"/>
        <v/>
      </c>
      <c r="CB159" s="22" t="str">
        <f t="shared" si="103"/>
        <v/>
      </c>
      <c r="CE159" s="46"/>
      <c r="CF159" s="46"/>
      <c r="CG159" s="46"/>
      <c r="CH159" s="46"/>
      <c r="CI159" s="46"/>
      <c r="CJ159" s="5"/>
      <c r="CK159" s="23">
        <f t="shared" si="104"/>
        <v>0</v>
      </c>
      <c r="CL159" s="23">
        <f t="shared" si="101"/>
        <v>0</v>
      </c>
    </row>
    <row r="160" spans="1:95" ht="15" customHeight="1" x14ac:dyDescent="0.25">
      <c r="A160" s="2130" t="s">
        <v>209</v>
      </c>
      <c r="B160" s="138" t="s">
        <v>31</v>
      </c>
      <c r="C160" s="505">
        <f t="shared" si="98"/>
        <v>0</v>
      </c>
      <c r="D160" s="238">
        <f t="shared" si="99"/>
        <v>0</v>
      </c>
      <c r="E160" s="429">
        <f t="shared" si="99"/>
        <v>0</v>
      </c>
      <c r="F160" s="75"/>
      <c r="G160" s="18"/>
      <c r="H160" s="75"/>
      <c r="I160" s="18"/>
      <c r="J160" s="75"/>
      <c r="K160" s="18"/>
      <c r="L160" s="75"/>
      <c r="M160" s="18"/>
      <c r="N160" s="75"/>
      <c r="O160" s="18"/>
      <c r="P160" s="75"/>
      <c r="Q160" s="18"/>
      <c r="R160" s="75"/>
      <c r="S160" s="18"/>
      <c r="T160" s="75"/>
      <c r="U160" s="18"/>
      <c r="V160" s="75"/>
      <c r="W160" s="18"/>
      <c r="X160" s="75"/>
      <c r="Y160" s="18"/>
      <c r="Z160" s="75"/>
      <c r="AA160" s="18"/>
      <c r="AB160" s="75"/>
      <c r="AC160" s="18"/>
      <c r="AD160" s="75"/>
      <c r="AE160" s="18"/>
      <c r="AF160" s="75"/>
      <c r="AG160" s="98"/>
      <c r="AH160" s="2131"/>
      <c r="AI160" s="412"/>
      <c r="AJ160" s="2" t="str">
        <f t="shared" si="100"/>
        <v/>
      </c>
      <c r="CA160" s="22" t="str">
        <f t="shared" si="102"/>
        <v/>
      </c>
      <c r="CB160" s="22" t="str">
        <f t="shared" si="103"/>
        <v/>
      </c>
      <c r="CE160" s="46"/>
      <c r="CF160" s="46"/>
      <c r="CG160" s="46"/>
      <c r="CH160" s="46"/>
      <c r="CI160" s="46"/>
      <c r="CJ160" s="5"/>
      <c r="CK160" s="23">
        <f t="shared" si="104"/>
        <v>0</v>
      </c>
      <c r="CL160" s="23">
        <f t="shared" si="101"/>
        <v>0</v>
      </c>
    </row>
    <row r="161" spans="1:90" ht="15" customHeight="1" x14ac:dyDescent="0.25">
      <c r="A161" s="1106"/>
      <c r="B161" s="287" t="s">
        <v>32</v>
      </c>
      <c r="C161" s="2132">
        <f t="shared" si="98"/>
        <v>0</v>
      </c>
      <c r="D161" s="244">
        <f t="shared" si="99"/>
        <v>0</v>
      </c>
      <c r="E161" s="245">
        <f t="shared" si="99"/>
        <v>0</v>
      </c>
      <c r="F161" s="15"/>
      <c r="G161" s="25"/>
      <c r="H161" s="15"/>
      <c r="I161" s="25"/>
      <c r="J161" s="15"/>
      <c r="K161" s="25"/>
      <c r="L161" s="15"/>
      <c r="M161" s="25"/>
      <c r="N161" s="15"/>
      <c r="O161" s="25"/>
      <c r="P161" s="15"/>
      <c r="Q161" s="25"/>
      <c r="R161" s="15"/>
      <c r="S161" s="25"/>
      <c r="T161" s="15"/>
      <c r="U161" s="25"/>
      <c r="V161" s="15"/>
      <c r="W161" s="25"/>
      <c r="X161" s="15"/>
      <c r="Y161" s="25"/>
      <c r="Z161" s="15"/>
      <c r="AA161" s="25"/>
      <c r="AB161" s="15"/>
      <c r="AC161" s="25"/>
      <c r="AD161" s="15"/>
      <c r="AE161" s="25"/>
      <c r="AF161" s="15"/>
      <c r="AG161" s="112"/>
      <c r="AH161" s="149"/>
      <c r="AI161" s="28"/>
      <c r="AJ161" s="2" t="str">
        <f t="shared" si="100"/>
        <v/>
      </c>
      <c r="CA161" s="22" t="str">
        <f t="shared" si="102"/>
        <v/>
      </c>
      <c r="CB161" s="22" t="str">
        <f t="shared" si="103"/>
        <v/>
      </c>
      <c r="CE161" s="46"/>
      <c r="CF161" s="46"/>
      <c r="CG161" s="46"/>
      <c r="CH161" s="46"/>
      <c r="CI161" s="46"/>
      <c r="CJ161" s="5"/>
      <c r="CK161" s="23">
        <f t="shared" si="104"/>
        <v>0</v>
      </c>
      <c r="CL161" s="23">
        <f t="shared" si="101"/>
        <v>0</v>
      </c>
    </row>
    <row r="162" spans="1:90" ht="15" customHeight="1" x14ac:dyDescent="0.25">
      <c r="A162" s="1106"/>
      <c r="B162" s="289" t="s">
        <v>34</v>
      </c>
      <c r="C162" s="2132">
        <f t="shared" si="98"/>
        <v>0</v>
      </c>
      <c r="D162" s="244">
        <f t="shared" si="99"/>
        <v>0</v>
      </c>
      <c r="E162" s="245">
        <f t="shared" si="99"/>
        <v>0</v>
      </c>
      <c r="F162" s="15"/>
      <c r="G162" s="25"/>
      <c r="H162" s="15"/>
      <c r="I162" s="25"/>
      <c r="J162" s="15"/>
      <c r="K162" s="25"/>
      <c r="L162" s="15"/>
      <c r="M162" s="25"/>
      <c r="N162" s="15"/>
      <c r="O162" s="25"/>
      <c r="P162" s="15"/>
      <c r="Q162" s="25"/>
      <c r="R162" s="15"/>
      <c r="S162" s="25"/>
      <c r="T162" s="15"/>
      <c r="U162" s="25"/>
      <c r="V162" s="15"/>
      <c r="W162" s="25"/>
      <c r="X162" s="15"/>
      <c r="Y162" s="25"/>
      <c r="Z162" s="15"/>
      <c r="AA162" s="25"/>
      <c r="AB162" s="15"/>
      <c r="AC162" s="25"/>
      <c r="AD162" s="15"/>
      <c r="AE162" s="25"/>
      <c r="AF162" s="15"/>
      <c r="AG162" s="112"/>
      <c r="AH162" s="149"/>
      <c r="AI162" s="28"/>
      <c r="AJ162" s="2" t="str">
        <f t="shared" si="100"/>
        <v/>
      </c>
      <c r="CA162" s="22" t="str">
        <f t="shared" si="102"/>
        <v/>
      </c>
      <c r="CB162" s="22" t="str">
        <f t="shared" si="103"/>
        <v/>
      </c>
      <c r="CE162" s="46"/>
      <c r="CF162" s="46"/>
      <c r="CG162" s="46"/>
      <c r="CH162" s="46"/>
      <c r="CI162" s="46"/>
      <c r="CJ162" s="5"/>
      <c r="CK162" s="23">
        <f t="shared" si="104"/>
        <v>0</v>
      </c>
      <c r="CL162" s="23">
        <f t="shared" si="101"/>
        <v>0</v>
      </c>
    </row>
    <row r="163" spans="1:90" ht="15" customHeight="1" x14ac:dyDescent="0.25">
      <c r="A163" s="1107"/>
      <c r="B163" s="151" t="s">
        <v>208</v>
      </c>
      <c r="C163" s="2133">
        <f t="shared" si="98"/>
        <v>0</v>
      </c>
      <c r="D163" s="251">
        <f t="shared" si="99"/>
        <v>0</v>
      </c>
      <c r="E163" s="252">
        <f t="shared" si="99"/>
        <v>0</v>
      </c>
      <c r="F163" s="115"/>
      <c r="G163" s="117"/>
      <c r="H163" s="115"/>
      <c r="I163" s="117"/>
      <c r="J163" s="115"/>
      <c r="K163" s="117"/>
      <c r="L163" s="115"/>
      <c r="M163" s="117"/>
      <c r="N163" s="115"/>
      <c r="O163" s="117"/>
      <c r="P163" s="115"/>
      <c r="Q163" s="117"/>
      <c r="R163" s="115"/>
      <c r="S163" s="117"/>
      <c r="T163" s="115"/>
      <c r="U163" s="117"/>
      <c r="V163" s="115"/>
      <c r="W163" s="117"/>
      <c r="X163" s="115"/>
      <c r="Y163" s="117"/>
      <c r="Z163" s="115"/>
      <c r="AA163" s="117"/>
      <c r="AB163" s="115"/>
      <c r="AC163" s="117"/>
      <c r="AD163" s="115"/>
      <c r="AE163" s="117"/>
      <c r="AF163" s="115"/>
      <c r="AG163" s="160"/>
      <c r="AH163" s="159"/>
      <c r="AI163" s="157"/>
      <c r="AJ163" s="2" t="str">
        <f t="shared" si="100"/>
        <v/>
      </c>
      <c r="CA163" s="22" t="str">
        <f t="shared" si="102"/>
        <v/>
      </c>
      <c r="CB163" s="22" t="str">
        <f t="shared" si="103"/>
        <v/>
      </c>
      <c r="CE163" s="46"/>
      <c r="CF163" s="46"/>
      <c r="CG163" s="46"/>
      <c r="CH163" s="46"/>
      <c r="CI163" s="46"/>
      <c r="CJ163" s="5"/>
      <c r="CK163" s="23">
        <f t="shared" si="104"/>
        <v>0</v>
      </c>
      <c r="CL163" s="23">
        <f t="shared" si="101"/>
        <v>0</v>
      </c>
    </row>
    <row r="164" spans="1:90" s="4" customFormat="1" ht="18" customHeight="1" x14ac:dyDescent="0.25">
      <c r="A164" s="281" t="s">
        <v>210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pans="1:90" s="5" customFormat="1" ht="15" customHeight="1" x14ac:dyDescent="0.25">
      <c r="A165" s="2134" t="s">
        <v>38</v>
      </c>
      <c r="B165" s="2135" t="s">
        <v>4</v>
      </c>
      <c r="C165" s="2136"/>
      <c r="D165" s="2137"/>
      <c r="E165" s="2138" t="s">
        <v>135</v>
      </c>
      <c r="F165" s="2139"/>
      <c r="G165" s="2139"/>
      <c r="H165" s="2139"/>
      <c r="I165" s="2139"/>
      <c r="J165" s="2139"/>
      <c r="K165" s="2139"/>
      <c r="L165" s="2139"/>
      <c r="M165" s="2139"/>
      <c r="N165" s="2139"/>
      <c r="O165" s="2139"/>
      <c r="P165" s="2139"/>
      <c r="Q165" s="2139"/>
      <c r="R165" s="2139"/>
      <c r="S165" s="2139"/>
      <c r="T165" s="2139"/>
      <c r="U165" s="2139"/>
      <c r="V165" s="2139"/>
      <c r="W165" s="2139"/>
      <c r="X165" s="2139"/>
      <c r="Y165" s="2139"/>
      <c r="Z165" s="2139"/>
      <c r="AA165" s="2139"/>
      <c r="AB165" s="2139"/>
      <c r="AC165" s="2139"/>
      <c r="AD165" s="2139"/>
      <c r="AE165" s="2139"/>
      <c r="AF165" s="2140"/>
      <c r="AG165" s="2141" t="s">
        <v>211</v>
      </c>
      <c r="AH165" s="2142" t="s">
        <v>9</v>
      </c>
      <c r="AI165" s="2137" t="s">
        <v>10</v>
      </c>
    </row>
    <row r="166" spans="1:90" s="5" customFormat="1" ht="15" customHeight="1" x14ac:dyDescent="0.25">
      <c r="A166" s="1082"/>
      <c r="B166" s="1139"/>
      <c r="C166" s="1140"/>
      <c r="D166" s="1135"/>
      <c r="E166" s="2138" t="s">
        <v>15</v>
      </c>
      <c r="F166" s="2143"/>
      <c r="G166" s="2138" t="s">
        <v>16</v>
      </c>
      <c r="H166" s="2143"/>
      <c r="I166" s="2144" t="s">
        <v>17</v>
      </c>
      <c r="J166" s="2145"/>
      <c r="K166" s="2144" t="s">
        <v>18</v>
      </c>
      <c r="L166" s="2145"/>
      <c r="M166" s="2144" t="s">
        <v>19</v>
      </c>
      <c r="N166" s="2145"/>
      <c r="O166" s="2144" t="s">
        <v>20</v>
      </c>
      <c r="P166" s="2145"/>
      <c r="Q166" s="2144" t="s">
        <v>21</v>
      </c>
      <c r="R166" s="2145"/>
      <c r="S166" s="2144" t="s">
        <v>22</v>
      </c>
      <c r="T166" s="2145"/>
      <c r="U166" s="2144" t="s">
        <v>23</v>
      </c>
      <c r="V166" s="2145"/>
      <c r="W166" s="2144" t="s">
        <v>24</v>
      </c>
      <c r="X166" s="2145"/>
      <c r="Y166" s="2144" t="s">
        <v>25</v>
      </c>
      <c r="Z166" s="2145"/>
      <c r="AA166" s="2144" t="s">
        <v>26</v>
      </c>
      <c r="AB166" s="2145"/>
      <c r="AC166" s="2144" t="s">
        <v>27</v>
      </c>
      <c r="AD166" s="2145"/>
      <c r="AE166" s="2144" t="s">
        <v>28</v>
      </c>
      <c r="AF166" s="2146"/>
      <c r="AG166" s="1144"/>
      <c r="AH166" s="1131"/>
      <c r="AI166" s="1134"/>
    </row>
    <row r="167" spans="1:90" s="5" customFormat="1" ht="15" customHeight="1" x14ac:dyDescent="0.25">
      <c r="A167" s="1083"/>
      <c r="B167" s="2147" t="s">
        <v>142</v>
      </c>
      <c r="C167" s="2148" t="s">
        <v>29</v>
      </c>
      <c r="D167" s="2149" t="s">
        <v>30</v>
      </c>
      <c r="E167" s="2150" t="s">
        <v>29</v>
      </c>
      <c r="F167" s="2149" t="s">
        <v>30</v>
      </c>
      <c r="G167" s="2150" t="s">
        <v>29</v>
      </c>
      <c r="H167" s="2149" t="s">
        <v>30</v>
      </c>
      <c r="I167" s="2150" t="s">
        <v>29</v>
      </c>
      <c r="J167" s="2149" t="s">
        <v>30</v>
      </c>
      <c r="K167" s="2150" t="s">
        <v>29</v>
      </c>
      <c r="L167" s="2149" t="s">
        <v>30</v>
      </c>
      <c r="M167" s="2150" t="s">
        <v>29</v>
      </c>
      <c r="N167" s="2149" t="s">
        <v>30</v>
      </c>
      <c r="O167" s="2150" t="s">
        <v>29</v>
      </c>
      <c r="P167" s="2149" t="s">
        <v>30</v>
      </c>
      <c r="Q167" s="2150" t="s">
        <v>29</v>
      </c>
      <c r="R167" s="2149" t="s">
        <v>30</v>
      </c>
      <c r="S167" s="2150" t="s">
        <v>29</v>
      </c>
      <c r="T167" s="2149" t="s">
        <v>30</v>
      </c>
      <c r="U167" s="2150" t="s">
        <v>29</v>
      </c>
      <c r="V167" s="2149" t="s">
        <v>30</v>
      </c>
      <c r="W167" s="2150" t="s">
        <v>29</v>
      </c>
      <c r="X167" s="2149" t="s">
        <v>30</v>
      </c>
      <c r="Y167" s="2150" t="s">
        <v>29</v>
      </c>
      <c r="Z167" s="2149" t="s">
        <v>30</v>
      </c>
      <c r="AA167" s="2150" t="s">
        <v>29</v>
      </c>
      <c r="AB167" s="2149" t="s">
        <v>30</v>
      </c>
      <c r="AC167" s="2150" t="s">
        <v>29</v>
      </c>
      <c r="AD167" s="2149" t="s">
        <v>30</v>
      </c>
      <c r="AE167" s="2150" t="s">
        <v>29</v>
      </c>
      <c r="AF167" s="2151" t="s">
        <v>30</v>
      </c>
      <c r="AG167" s="1145"/>
      <c r="AH167" s="1132"/>
      <c r="AI167" s="1135"/>
    </row>
    <row r="168" spans="1:90" s="5" customFormat="1" ht="15" customHeight="1" x14ac:dyDescent="0.25">
      <c r="A168" s="293" t="s">
        <v>191</v>
      </c>
      <c r="B168" s="2152">
        <f>SUM(C168:D168)</f>
        <v>0</v>
      </c>
      <c r="C168" s="238">
        <f t="shared" ref="C168:D170" si="105">+E168+G168+I168+K168+M168+O168+Q168+S168+U168+W168+Y168+AA168+AC168+AE168</f>
        <v>0</v>
      </c>
      <c r="D168" s="2153">
        <f t="shared" si="105"/>
        <v>0</v>
      </c>
      <c r="E168" s="2154"/>
      <c r="F168" s="18"/>
      <c r="G168" s="2154"/>
      <c r="H168" s="18"/>
      <c r="I168" s="2154"/>
      <c r="J168" s="18"/>
      <c r="K168" s="2154"/>
      <c r="L168" s="18"/>
      <c r="M168" s="2154"/>
      <c r="N168" s="18"/>
      <c r="O168" s="2154"/>
      <c r="P168" s="18"/>
      <c r="Q168" s="2154"/>
      <c r="R168" s="18"/>
      <c r="S168" s="2154"/>
      <c r="T168" s="18"/>
      <c r="U168" s="2154"/>
      <c r="V168" s="18"/>
      <c r="W168" s="2154"/>
      <c r="X168" s="18"/>
      <c r="Y168" s="2154"/>
      <c r="Z168" s="18"/>
      <c r="AA168" s="2154"/>
      <c r="AB168" s="18"/>
      <c r="AC168" s="2154"/>
      <c r="AD168" s="18"/>
      <c r="AE168" s="2154"/>
      <c r="AF168" s="2155"/>
      <c r="AG168" s="2156"/>
      <c r="AH168" s="2154"/>
      <c r="AI168" s="2157"/>
      <c r="AJ168" s="5" t="str">
        <f>CA168&amp;CB168&amp;CE168&amp;CF168</f>
        <v/>
      </c>
      <c r="CA168" s="2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22" t="str">
        <f>IF(AND(B168&gt;0,AI168="")," * No olvide digitar La variable Migrantes. Digite CERO si no tiene.",IF(AI168&gt;B168," * La variable Migrantes no puede ser mayor al Total Ambos Sexos.",""))</f>
        <v/>
      </c>
      <c r="CK168" s="23">
        <f>IF(AND(B168&gt;0,AH168=""),1,IF(AH168&gt;B168,1,0))</f>
        <v>0</v>
      </c>
      <c r="CL168" s="23">
        <f>IF(AND(B168&gt;0,AI168=""),1,IF(AI168&gt;B168,1,0))</f>
        <v>0</v>
      </c>
    </row>
    <row r="169" spans="1:90" s="5" customFormat="1" ht="15" customHeight="1" x14ac:dyDescent="0.25">
      <c r="A169" s="293" t="s">
        <v>192</v>
      </c>
      <c r="B169" s="271">
        <f>SUM(C169:D169)</f>
        <v>0</v>
      </c>
      <c r="C169" s="272">
        <f t="shared" si="105"/>
        <v>0</v>
      </c>
      <c r="D169" s="273">
        <f t="shared" si="105"/>
        <v>0</v>
      </c>
      <c r="E169" s="15"/>
      <c r="F169" s="25"/>
      <c r="G169" s="15"/>
      <c r="H169" s="25"/>
      <c r="I169" s="15"/>
      <c r="J169" s="25"/>
      <c r="K169" s="15"/>
      <c r="L169" s="25"/>
      <c r="M169" s="15"/>
      <c r="N169" s="25"/>
      <c r="O169" s="15"/>
      <c r="P169" s="25"/>
      <c r="Q169" s="15"/>
      <c r="R169" s="25"/>
      <c r="S169" s="15"/>
      <c r="T169" s="25"/>
      <c r="U169" s="15"/>
      <c r="V169" s="25"/>
      <c r="W169" s="15"/>
      <c r="X169" s="25"/>
      <c r="Y169" s="15"/>
      <c r="Z169" s="25"/>
      <c r="AA169" s="15"/>
      <c r="AB169" s="25"/>
      <c r="AC169" s="15"/>
      <c r="AD169" s="25"/>
      <c r="AE169" s="15"/>
      <c r="AF169" s="296"/>
      <c r="AG169" s="297"/>
      <c r="AH169" s="15"/>
      <c r="AI169" s="28"/>
      <c r="AJ169" s="5" t="str">
        <f>CA169&amp;CB169&amp;CE169&amp;CF169</f>
        <v/>
      </c>
      <c r="CA169" s="2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2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23">
        <f>IF(AND(B169&gt;0,AH169=""),1,IF(AH169&gt;B169,1,0))</f>
        <v>0</v>
      </c>
      <c r="CL169" s="23">
        <f>IF(AND(B169&gt;0,AI169=""),1,IF(AI169&gt;B169,1,0))</f>
        <v>0</v>
      </c>
    </row>
    <row r="170" spans="1:90" s="5" customFormat="1" ht="15" customHeight="1" x14ac:dyDescent="0.25">
      <c r="A170" s="293" t="s">
        <v>212</v>
      </c>
      <c r="B170" s="271">
        <f>SUM(C170:D170)</f>
        <v>0</v>
      </c>
      <c r="C170" s="272">
        <f t="shared" si="105"/>
        <v>0</v>
      </c>
      <c r="D170" s="273">
        <f t="shared" si="105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99"/>
      <c r="P170" s="100"/>
      <c r="Q170" s="99"/>
      <c r="R170" s="100"/>
      <c r="S170" s="99"/>
      <c r="T170" s="100"/>
      <c r="U170" s="99"/>
      <c r="V170" s="100"/>
      <c r="W170" s="99"/>
      <c r="X170" s="100"/>
      <c r="Y170" s="99"/>
      <c r="Z170" s="100"/>
      <c r="AA170" s="99"/>
      <c r="AB170" s="100"/>
      <c r="AC170" s="99"/>
      <c r="AD170" s="100"/>
      <c r="AE170" s="99"/>
      <c r="AF170" s="298"/>
      <c r="AG170" s="196"/>
      <c r="AH170" s="99"/>
      <c r="AI170" s="20"/>
      <c r="AJ170" s="5" t="str">
        <f>CA170&amp;CB170&amp;CE170&amp;CF170</f>
        <v/>
      </c>
      <c r="CA170" s="22" t="str">
        <f t="shared" si="106"/>
        <v/>
      </c>
      <c r="CB170" s="22" t="str">
        <f t="shared" si="107"/>
        <v/>
      </c>
      <c r="CK170" s="23">
        <f>IF(AND(B170&gt;0,AH170=""),1,IF(AH170&gt;B170,1,0))</f>
        <v>0</v>
      </c>
      <c r="CL170" s="23">
        <f>IF(AND(B170&gt;0,AI170=""),1,IF(AI170&gt;B170,1,0))</f>
        <v>0</v>
      </c>
    </row>
    <row r="171" spans="1:90" s="5" customFormat="1" ht="15" customHeight="1" x14ac:dyDescent="0.25">
      <c r="A171" s="299" t="s">
        <v>213</v>
      </c>
      <c r="B171" s="300"/>
      <c r="C171" s="301"/>
      <c r="D171" s="302"/>
      <c r="E171" s="303"/>
      <c r="F171" s="304"/>
      <c r="G171" s="303"/>
      <c r="H171" s="304"/>
      <c r="I171" s="303"/>
      <c r="J171" s="304"/>
      <c r="K171" s="303"/>
      <c r="L171" s="304"/>
      <c r="M171" s="303"/>
      <c r="N171" s="304"/>
      <c r="O171" s="303"/>
      <c r="P171" s="304"/>
      <c r="Q171" s="303"/>
      <c r="R171" s="304"/>
      <c r="S171" s="303"/>
      <c r="T171" s="304"/>
      <c r="U171" s="303"/>
      <c r="V171" s="304"/>
      <c r="W171" s="303"/>
      <c r="X171" s="304"/>
      <c r="Y171" s="303"/>
      <c r="Z171" s="304"/>
      <c r="AA171" s="303"/>
      <c r="AB171" s="304"/>
      <c r="AC171" s="303"/>
      <c r="AD171" s="304"/>
      <c r="AE171" s="303"/>
      <c r="AF171" s="305"/>
      <c r="AG171" s="306"/>
      <c r="AH171" s="303"/>
      <c r="AI171" s="307"/>
    </row>
    <row r="172" spans="1:90" s="5" customFormat="1" ht="17.100000000000001" customHeight="1" x14ac:dyDescent="0.25">
      <c r="A172" s="281" t="s">
        <v>214</v>
      </c>
    </row>
    <row r="173" spans="1:90" s="5" customFormat="1" ht="15" customHeight="1" x14ac:dyDescent="0.25">
      <c r="A173" s="2158" t="s">
        <v>215</v>
      </c>
      <c r="B173" s="2158" t="s">
        <v>188</v>
      </c>
      <c r="C173" s="2159" t="s">
        <v>216</v>
      </c>
      <c r="D173" s="2160"/>
      <c r="E173" s="2158" t="s">
        <v>217</v>
      </c>
      <c r="F173" s="2159" t="s">
        <v>5</v>
      </c>
      <c r="G173" s="2160"/>
      <c r="H173" s="2160"/>
      <c r="I173" s="2160"/>
      <c r="J173" s="2160"/>
      <c r="K173" s="2160"/>
      <c r="L173" s="2160"/>
      <c r="M173" s="2160"/>
      <c r="N173" s="2160"/>
      <c r="O173" s="2160"/>
      <c r="P173" s="2160"/>
      <c r="Q173" s="2160"/>
      <c r="R173" s="2160"/>
      <c r="S173" s="2160"/>
      <c r="T173" s="2161"/>
    </row>
    <row r="174" spans="1:90" s="5" customFormat="1" ht="21" x14ac:dyDescent="0.25">
      <c r="A174" s="1096"/>
      <c r="B174" s="1096"/>
      <c r="C174" s="2162" t="s">
        <v>191</v>
      </c>
      <c r="D174" s="2163" t="s">
        <v>218</v>
      </c>
      <c r="E174" s="1096"/>
      <c r="F174" s="2162" t="s">
        <v>219</v>
      </c>
      <c r="G174" s="2164" t="s">
        <v>220</v>
      </c>
      <c r="H174" s="2164" t="s">
        <v>221</v>
      </c>
      <c r="I174" s="2164" t="s">
        <v>222</v>
      </c>
      <c r="J174" s="2164" t="s">
        <v>223</v>
      </c>
      <c r="K174" s="2164" t="s">
        <v>224</v>
      </c>
      <c r="L174" s="2164" t="s">
        <v>225</v>
      </c>
      <c r="M174" s="2164" t="s">
        <v>226</v>
      </c>
      <c r="N174" s="2164" t="s">
        <v>227</v>
      </c>
      <c r="O174" s="2164" t="s">
        <v>228</v>
      </c>
      <c r="P174" s="2164" t="s">
        <v>229</v>
      </c>
      <c r="Q174" s="2164" t="s">
        <v>230</v>
      </c>
      <c r="R174" s="2164" t="s">
        <v>231</v>
      </c>
      <c r="S174" s="2164" t="s">
        <v>232</v>
      </c>
      <c r="T174" s="2163" t="s">
        <v>233</v>
      </c>
    </row>
    <row r="175" spans="1:90" s="5" customFormat="1" ht="15" customHeight="1" x14ac:dyDescent="0.25">
      <c r="A175" s="293" t="s">
        <v>32</v>
      </c>
      <c r="B175" s="2165">
        <f>SUM(C175:D175)</f>
        <v>0</v>
      </c>
      <c r="C175" s="99"/>
      <c r="D175" s="143"/>
      <c r="E175" s="2165">
        <f>+F175+G175+H175+I175+K175+L175+M175+N175+O175+P175+Q175+R175+S175+T175</f>
        <v>0</v>
      </c>
      <c r="F175" s="15"/>
      <c r="G175" s="16"/>
      <c r="H175" s="16"/>
      <c r="I175" s="16"/>
      <c r="J175" s="311"/>
      <c r="K175" s="16"/>
      <c r="L175" s="16"/>
      <c r="M175" s="16"/>
      <c r="N175" s="16"/>
      <c r="O175" s="16"/>
      <c r="P175" s="16"/>
      <c r="Q175" s="16"/>
      <c r="R175" s="16"/>
      <c r="S175" s="16"/>
      <c r="T175" s="28"/>
    </row>
    <row r="176" spans="1:90" s="5" customFormat="1" ht="15" customHeight="1" x14ac:dyDescent="0.25">
      <c r="A176" s="293" t="s">
        <v>31</v>
      </c>
      <c r="B176" s="312">
        <f>SUM(C176:D176)</f>
        <v>0</v>
      </c>
      <c r="C176" s="15"/>
      <c r="D176" s="24"/>
      <c r="E176" s="289">
        <f>+F176+G176+H176+I176+K176+L176+M176+N176+O176+P176+Q176+R176+S176+T176</f>
        <v>0</v>
      </c>
      <c r="F176" s="15"/>
      <c r="G176" s="16"/>
      <c r="H176" s="16"/>
      <c r="I176" s="16"/>
      <c r="J176" s="313"/>
      <c r="K176" s="16"/>
      <c r="L176" s="16"/>
      <c r="M176" s="16"/>
      <c r="N176" s="16"/>
      <c r="O176" s="16"/>
      <c r="P176" s="16"/>
      <c r="Q176" s="16"/>
      <c r="R176" s="16"/>
      <c r="S176" s="16"/>
      <c r="T176" s="28"/>
    </row>
    <row r="177" spans="1:20" s="5" customFormat="1" ht="15" customHeight="1" x14ac:dyDescent="0.25">
      <c r="A177" s="293" t="s">
        <v>34</v>
      </c>
      <c r="B177" s="312">
        <f>SUM(C177:D177)</f>
        <v>0</v>
      </c>
      <c r="C177" s="15"/>
      <c r="D177" s="24"/>
      <c r="E177" s="289">
        <f>SUM(F177:T177)</f>
        <v>0</v>
      </c>
      <c r="F177" s="15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8"/>
    </row>
    <row r="178" spans="1:20" s="5" customFormat="1" ht="15" customHeight="1" x14ac:dyDescent="0.25">
      <c r="A178" s="314" t="s">
        <v>234</v>
      </c>
      <c r="B178" s="315">
        <f>SUM(C178:D178)</f>
        <v>0</v>
      </c>
      <c r="C178" s="115"/>
      <c r="D178" s="161"/>
      <c r="E178" s="316">
        <f>+F178+G178+H178+I178+K178+L178+M178+N178+O178+P178+Q178+R178+S178+T178</f>
        <v>0</v>
      </c>
      <c r="F178" s="115"/>
      <c r="G178" s="116"/>
      <c r="H178" s="116"/>
      <c r="I178" s="116"/>
      <c r="J178" s="317"/>
      <c r="K178" s="116"/>
      <c r="L178" s="116"/>
      <c r="M178" s="116"/>
      <c r="N178" s="116"/>
      <c r="O178" s="116"/>
      <c r="P178" s="116"/>
      <c r="Q178" s="116"/>
      <c r="R178" s="116"/>
      <c r="S178" s="116"/>
      <c r="T178" s="157"/>
    </row>
    <row r="179" spans="1:20" s="4" customFormat="1" ht="17.100000000000001" customHeight="1" x14ac:dyDescent="0.25">
      <c r="A179" s="281" t="s">
        <v>235</v>
      </c>
    </row>
    <row r="180" spans="1:20" s="5" customFormat="1" ht="15" customHeight="1" x14ac:dyDescent="0.25">
      <c r="A180" s="2166" t="s">
        <v>236</v>
      </c>
      <c r="B180" s="2167" t="s">
        <v>237</v>
      </c>
      <c r="C180" s="2168"/>
      <c r="D180" s="2169"/>
      <c r="E180" s="2167" t="s">
        <v>238</v>
      </c>
      <c r="F180" s="2168"/>
      <c r="G180" s="2169"/>
    </row>
    <row r="181" spans="1:20" s="5" customFormat="1" ht="15" customHeight="1" x14ac:dyDescent="0.25">
      <c r="A181" s="1083"/>
      <c r="B181" s="2170" t="s">
        <v>142</v>
      </c>
      <c r="C181" s="2162" t="s">
        <v>29</v>
      </c>
      <c r="D181" s="2163" t="s">
        <v>30</v>
      </c>
      <c r="E181" s="2170" t="s">
        <v>142</v>
      </c>
      <c r="F181" s="2162" t="s">
        <v>29</v>
      </c>
      <c r="G181" s="2163" t="s">
        <v>30</v>
      </c>
    </row>
    <row r="182" spans="1:20" s="5" customFormat="1" ht="15" customHeight="1" x14ac:dyDescent="0.25">
      <c r="A182" s="293" t="s">
        <v>239</v>
      </c>
      <c r="B182" s="2171">
        <f>SUM(C182:D182)</f>
        <v>0</v>
      </c>
      <c r="C182" s="2172"/>
      <c r="D182" s="2173"/>
      <c r="E182" s="2171">
        <f>SUM(F182:G182)</f>
        <v>0</v>
      </c>
      <c r="F182" s="2172"/>
      <c r="G182" s="2173"/>
    </row>
    <row r="183" spans="1:20" s="5" customFormat="1" ht="15" customHeight="1" x14ac:dyDescent="0.25">
      <c r="A183" s="314" t="s">
        <v>240</v>
      </c>
      <c r="B183" s="322">
        <f>SUM(C183:D183)</f>
        <v>0</v>
      </c>
      <c r="C183" s="323"/>
      <c r="D183" s="324"/>
      <c r="E183" s="322">
        <f>SUM(F183:G183)</f>
        <v>0</v>
      </c>
      <c r="F183" s="323"/>
      <c r="G183" s="324"/>
    </row>
    <row r="184" spans="1:20" s="4" customFormat="1" ht="17.100000000000001" customHeight="1" x14ac:dyDescent="0.25">
      <c r="A184" s="325" t="s">
        <v>241</v>
      </c>
    </row>
    <row r="185" spans="1:20" x14ac:dyDescent="0.25">
      <c r="A185" s="2174" t="s">
        <v>242</v>
      </c>
      <c r="B185" s="2175" t="s">
        <v>188</v>
      </c>
      <c r="C185" s="2176" t="s">
        <v>243</v>
      </c>
      <c r="D185" s="2177"/>
      <c r="E185" s="2178"/>
      <c r="F185" s="2158" t="s">
        <v>217</v>
      </c>
      <c r="G185" s="2179" t="s">
        <v>5</v>
      </c>
      <c r="H185" s="2180"/>
      <c r="I185" s="2180"/>
      <c r="J185" s="2180"/>
      <c r="K185" s="2180"/>
      <c r="L185" s="2174"/>
    </row>
    <row r="186" spans="1:20" ht="21" x14ac:dyDescent="0.25">
      <c r="A186" s="1109"/>
      <c r="B186" s="1111"/>
      <c r="C186" s="2181" t="s">
        <v>244</v>
      </c>
      <c r="D186" s="2182" t="s">
        <v>192</v>
      </c>
      <c r="E186" s="2183" t="s">
        <v>245</v>
      </c>
      <c r="F186" s="1096"/>
      <c r="G186" s="2184" t="s">
        <v>246</v>
      </c>
      <c r="H186" s="2185" t="s">
        <v>247</v>
      </c>
      <c r="I186" s="2185" t="s">
        <v>248</v>
      </c>
      <c r="J186" s="2185" t="s">
        <v>249</v>
      </c>
      <c r="K186" s="2185" t="s">
        <v>250</v>
      </c>
      <c r="L186" s="2186" t="s">
        <v>251</v>
      </c>
    </row>
    <row r="187" spans="1:20" x14ac:dyDescent="0.25">
      <c r="A187" s="293" t="s">
        <v>252</v>
      </c>
      <c r="B187" s="332">
        <f>SUM(C187:D187)</f>
        <v>0</v>
      </c>
      <c r="C187" s="99"/>
      <c r="D187" s="101"/>
      <c r="E187" s="333"/>
      <c r="F187" s="2165">
        <f>SUM(G187:L187)</f>
        <v>0</v>
      </c>
      <c r="G187" s="2154"/>
      <c r="H187" s="17"/>
      <c r="I187" s="17"/>
      <c r="J187" s="17"/>
      <c r="K187" s="17"/>
      <c r="L187" s="20"/>
    </row>
    <row r="188" spans="1:20" x14ac:dyDescent="0.25">
      <c r="A188" s="293" t="s">
        <v>253</v>
      </c>
      <c r="B188" s="289">
        <f>SUM(C188:E188)</f>
        <v>0</v>
      </c>
      <c r="C188" s="15"/>
      <c r="D188" s="16"/>
      <c r="E188" s="143"/>
      <c r="F188" s="289">
        <f>SUM(G188:L188)</f>
        <v>0</v>
      </c>
      <c r="G188" s="15"/>
      <c r="H188" s="16"/>
      <c r="I188" s="16"/>
      <c r="J188" s="16"/>
      <c r="K188" s="16"/>
      <c r="L188" s="28"/>
    </row>
    <row r="189" spans="1:20" x14ac:dyDescent="0.25">
      <c r="A189" s="314" t="s">
        <v>254</v>
      </c>
      <c r="B189" s="182">
        <f>SUM(C189:D189)</f>
        <v>0</v>
      </c>
      <c r="C189" s="115"/>
      <c r="D189" s="116"/>
      <c r="E189" s="334"/>
      <c r="F189" s="315">
        <f>SUM(G189:L189)</f>
        <v>0</v>
      </c>
      <c r="G189" s="115"/>
      <c r="H189" s="116"/>
      <c r="I189" s="116"/>
      <c r="J189" s="116"/>
      <c r="K189" s="116"/>
      <c r="L189" s="157"/>
    </row>
    <row r="190" spans="1:20" s="4" customFormat="1" ht="17.100000000000001" customHeight="1" x14ac:dyDescent="0.25">
      <c r="A190" s="2187" t="s">
        <v>255</v>
      </c>
      <c r="B190" s="2187"/>
      <c r="C190" s="2187"/>
    </row>
    <row r="191" spans="1:20" ht="15" customHeight="1" x14ac:dyDescent="0.25">
      <c r="A191" s="2188" t="s">
        <v>256</v>
      </c>
      <c r="B191" s="2189"/>
      <c r="C191" s="2190" t="s">
        <v>257</v>
      </c>
      <c r="D191" s="2191" t="s">
        <v>258</v>
      </c>
      <c r="E191" s="2192"/>
      <c r="F191" s="2192"/>
      <c r="G191" s="2192"/>
      <c r="H191" s="2192"/>
      <c r="I191" s="2192"/>
      <c r="J191" s="2193"/>
      <c r="K191" s="2194" t="s">
        <v>259</v>
      </c>
      <c r="L191" s="2194"/>
      <c r="M191" s="2194"/>
      <c r="N191" s="2143"/>
    </row>
    <row r="192" spans="1:20" ht="21" x14ac:dyDescent="0.25">
      <c r="A192" s="1122"/>
      <c r="B192" s="1123"/>
      <c r="C192" s="1125"/>
      <c r="D192" s="2181" t="s">
        <v>244</v>
      </c>
      <c r="E192" s="2182" t="s">
        <v>260</v>
      </c>
      <c r="F192" s="2182" t="s">
        <v>261</v>
      </c>
      <c r="G192" s="2183" t="s">
        <v>262</v>
      </c>
      <c r="H192" s="2195" t="s">
        <v>217</v>
      </c>
      <c r="I192" s="2181" t="s">
        <v>263</v>
      </c>
      <c r="J192" s="2183" t="s">
        <v>264</v>
      </c>
      <c r="K192" s="2181" t="s">
        <v>265</v>
      </c>
      <c r="L192" s="2182" t="s">
        <v>266</v>
      </c>
      <c r="M192" s="2182" t="s">
        <v>267</v>
      </c>
      <c r="N192" s="2196" t="s">
        <v>268</v>
      </c>
    </row>
    <row r="193" spans="1:91" ht="15" customHeight="1" x14ac:dyDescent="0.25">
      <c r="A193" s="2197" t="s">
        <v>269</v>
      </c>
      <c r="B193" s="2198" t="s">
        <v>270</v>
      </c>
      <c r="C193" s="2165">
        <f>SUM(E193+G193)</f>
        <v>0</v>
      </c>
      <c r="D193" s="2199"/>
      <c r="E193" s="16"/>
      <c r="F193" s="311"/>
      <c r="G193" s="24"/>
      <c r="H193" s="2165">
        <f>+K193+L193+M193</f>
        <v>0</v>
      </c>
      <c r="I193" s="2199"/>
      <c r="J193" s="2200"/>
      <c r="K193" s="24"/>
      <c r="L193" s="16"/>
      <c r="M193" s="16"/>
      <c r="N193" s="340"/>
    </row>
    <row r="194" spans="1:91" ht="15" customHeight="1" x14ac:dyDescent="0.25">
      <c r="A194" s="1106"/>
      <c r="B194" s="287" t="s">
        <v>271</v>
      </c>
      <c r="C194" s="289">
        <f>SUM(D194+E194+G194)</f>
        <v>0</v>
      </c>
      <c r="D194" s="15"/>
      <c r="E194" s="16"/>
      <c r="F194" s="341"/>
      <c r="G194" s="24"/>
      <c r="H194" s="289">
        <f>SUM(I194:M194)</f>
        <v>0</v>
      </c>
      <c r="I194" s="99"/>
      <c r="J194" s="20"/>
      <c r="K194" s="24"/>
      <c r="L194" s="16"/>
      <c r="M194" s="16"/>
      <c r="N194" s="340"/>
    </row>
    <row r="195" spans="1:91" ht="15" customHeight="1" x14ac:dyDescent="0.25">
      <c r="A195" s="1106"/>
      <c r="B195" s="287" t="s">
        <v>272</v>
      </c>
      <c r="C195" s="289">
        <f>+F195+G195</f>
        <v>0</v>
      </c>
      <c r="D195" s="342"/>
      <c r="E195" s="341"/>
      <c r="F195" s="16"/>
      <c r="G195" s="24"/>
      <c r="H195" s="289">
        <f>SUM(I195:M195)</f>
        <v>0</v>
      </c>
      <c r="I195" s="15"/>
      <c r="J195" s="28"/>
      <c r="K195" s="24"/>
      <c r="L195" s="16"/>
      <c r="M195" s="16"/>
      <c r="N195" s="333"/>
    </row>
    <row r="196" spans="1:91" ht="15" customHeight="1" x14ac:dyDescent="0.25">
      <c r="A196" s="1107"/>
      <c r="B196" s="343" t="s">
        <v>273</v>
      </c>
      <c r="C196" s="150">
        <f>SUM(D196:G196)</f>
        <v>0</v>
      </c>
      <c r="D196" s="115"/>
      <c r="E196" s="116"/>
      <c r="F196" s="116"/>
      <c r="G196" s="157"/>
      <c r="H196" s="316">
        <f>+N196</f>
        <v>0</v>
      </c>
      <c r="I196" s="344"/>
      <c r="J196" s="334"/>
      <c r="K196" s="345"/>
      <c r="L196" s="346"/>
      <c r="M196" s="346"/>
      <c r="N196" s="157"/>
    </row>
    <row r="197" spans="1:91" s="4" customFormat="1" ht="17.100000000000001" customHeight="1" x14ac:dyDescent="0.25">
      <c r="A197" s="325" t="s">
        <v>274</v>
      </c>
    </row>
    <row r="198" spans="1:91" s="5" customFormat="1" ht="15.75" customHeight="1" x14ac:dyDescent="0.25">
      <c r="A198" s="2201" t="s">
        <v>242</v>
      </c>
      <c r="B198" s="2201" t="s">
        <v>275</v>
      </c>
      <c r="C198" s="2202" t="s">
        <v>276</v>
      </c>
      <c r="D198" s="2203" t="s">
        <v>259</v>
      </c>
      <c r="E198" s="2204"/>
      <c r="F198" s="2203" t="s">
        <v>277</v>
      </c>
      <c r="G198" s="2205"/>
      <c r="H198" s="2205"/>
      <c r="I198" s="2205"/>
      <c r="J198" s="2205"/>
      <c r="K198" s="2205"/>
      <c r="L198" s="2205"/>
      <c r="M198" s="2205"/>
      <c r="N198" s="2205"/>
      <c r="O198" s="2205"/>
      <c r="P198" s="2205"/>
      <c r="Q198" s="2205"/>
      <c r="R198" s="2205"/>
      <c r="S198" s="2205"/>
      <c r="T198" s="2206" t="s">
        <v>263</v>
      </c>
      <c r="U198" s="2207" t="s">
        <v>278</v>
      </c>
    </row>
    <row r="199" spans="1:91" s="5" customFormat="1" ht="21" x14ac:dyDescent="0.25">
      <c r="A199" s="2201"/>
      <c r="B199" s="2201"/>
      <c r="C199" s="1099"/>
      <c r="D199" s="2162" t="s">
        <v>265</v>
      </c>
      <c r="E199" s="2163" t="s">
        <v>279</v>
      </c>
      <c r="F199" s="2208" t="s">
        <v>280</v>
      </c>
      <c r="G199" s="2209" t="s">
        <v>281</v>
      </c>
      <c r="H199" s="2209" t="s">
        <v>13</v>
      </c>
      <c r="I199" s="2209" t="s">
        <v>141</v>
      </c>
      <c r="J199" s="2209" t="s">
        <v>15</v>
      </c>
      <c r="K199" s="2209" t="s">
        <v>282</v>
      </c>
      <c r="L199" s="2209" t="s">
        <v>17</v>
      </c>
      <c r="M199" s="2209" t="s">
        <v>18</v>
      </c>
      <c r="N199" s="2209" t="s">
        <v>19</v>
      </c>
      <c r="O199" s="2209" t="s">
        <v>20</v>
      </c>
      <c r="P199" s="2209" t="s">
        <v>21</v>
      </c>
      <c r="Q199" s="2209" t="s">
        <v>22</v>
      </c>
      <c r="R199" s="2209" t="s">
        <v>23</v>
      </c>
      <c r="S199" s="2210" t="s">
        <v>24</v>
      </c>
      <c r="T199" s="1104"/>
      <c r="U199" s="1087"/>
    </row>
    <row r="200" spans="1:91" s="5" customFormat="1" ht="15" customHeight="1" x14ac:dyDescent="0.25">
      <c r="A200" s="350" t="s">
        <v>283</v>
      </c>
      <c r="B200" s="15"/>
      <c r="C200" s="2211">
        <f>SUM(D200:S200)</f>
        <v>0</v>
      </c>
      <c r="D200" s="15"/>
      <c r="E200" s="24"/>
      <c r="F200" s="15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96"/>
      <c r="T200" s="142"/>
      <c r="U200" s="20"/>
      <c r="V200" s="5" t="str">
        <f>CA200&amp;CB200&amp;CC200&amp;CF200</f>
        <v/>
      </c>
      <c r="CA200" s="22" t="str">
        <f>IF(AND(T200="",C200&gt;0)," * No olvide digitar la variable Gestantes. Digite CERO si no tiene.","")</f>
        <v/>
      </c>
      <c r="CB200" s="22" t="str">
        <f>IF(AND(U200="",C200&gt;0)," * No olvide digitar la variable Post Parto. Digite CERO si no tiene.","")</f>
        <v/>
      </c>
      <c r="CC200" s="22"/>
      <c r="CF200" s="2"/>
      <c r="CG200" s="2"/>
      <c r="CH200" s="2"/>
      <c r="CI200" s="2"/>
      <c r="CJ200" s="2"/>
      <c r="CK200" s="23">
        <f>IF(AND(T200="",C200&gt;0),1,0)</f>
        <v>0</v>
      </c>
      <c r="CL200" s="23">
        <f>IF(AND(U200="",C200&gt;0),1,0)</f>
        <v>0</v>
      </c>
      <c r="CM200" s="23"/>
    </row>
    <row r="201" spans="1:91" s="5" customFormat="1" ht="15" customHeight="1" x14ac:dyDescent="0.25">
      <c r="A201" s="350" t="s">
        <v>284</v>
      </c>
      <c r="B201" s="15"/>
      <c r="C201" s="352">
        <f>SUM(D201:S201)</f>
        <v>0</v>
      </c>
      <c r="D201" s="15"/>
      <c r="E201" s="24"/>
      <c r="F201" s="15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96"/>
      <c r="T201" s="149"/>
      <c r="U201" s="28"/>
      <c r="V201" s="5" t="str">
        <f>CA201&amp;CB201&amp;CC201&amp;CF201</f>
        <v/>
      </c>
      <c r="CA201" s="22" t="str">
        <f>IF(AND(T201="",C201&gt;0)," * No olvide digitar la variable Gestantes. Digite CERO si no tiene.","")</f>
        <v/>
      </c>
      <c r="CB201" s="22" t="str">
        <f>IF(AND(U201="",C201&gt;0)," * No olvide digitar la variable Post Parto. Digite CERO si no tiene.","")</f>
        <v/>
      </c>
      <c r="CC201" s="22"/>
      <c r="CF201" s="2"/>
      <c r="CG201" s="2"/>
      <c r="CH201" s="2"/>
      <c r="CI201" s="2"/>
      <c r="CJ201" s="2"/>
      <c r="CK201" s="23">
        <f>IF(AND(T201="",C201&gt;0),1,0)</f>
        <v>0</v>
      </c>
      <c r="CL201" s="23">
        <f>IF(AND(U201="",C201&gt;0),1,0)</f>
        <v>0</v>
      </c>
      <c r="CM201" s="23"/>
    </row>
    <row r="202" spans="1:91" s="5" customFormat="1" ht="15" customHeight="1" x14ac:dyDescent="0.25">
      <c r="A202" s="353" t="s">
        <v>285</v>
      </c>
      <c r="B202" s="354"/>
      <c r="C202" s="355">
        <f>SUM(D202:S202)</f>
        <v>0</v>
      </c>
      <c r="D202" s="115"/>
      <c r="E202" s="161"/>
      <c r="F202" s="11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356"/>
      <c r="T202" s="159"/>
      <c r="U202" s="157"/>
      <c r="V202" s="5" t="str">
        <f>CA202&amp;CB202&amp;CC202&amp;CF202</f>
        <v/>
      </c>
      <c r="CA202" s="22" t="str">
        <f>IF(AND(T202="",C202&gt;0)," * No olvide digitar la variable Gestantes. Digite CERO si no tiene.","")</f>
        <v/>
      </c>
      <c r="CB202" s="22" t="str">
        <f>IF(AND(U202="",C202&gt;0)," * No olvide digitar la variable Post Parto. Digite CERO si no tiene.","")</f>
        <v/>
      </c>
      <c r="CC202" s="22"/>
      <c r="CF202" s="2"/>
      <c r="CG202" s="2"/>
      <c r="CH202" s="2"/>
      <c r="CI202" s="2"/>
      <c r="CJ202" s="2"/>
      <c r="CK202" s="23">
        <f>IF(AND(T202="",C202&gt;0),1,0)</f>
        <v>0</v>
      </c>
      <c r="CL202" s="23">
        <f>IF(AND(U202="",C202&gt;0),1,0)</f>
        <v>0</v>
      </c>
      <c r="CM202" s="23"/>
    </row>
    <row r="203" spans="1:91" s="4" customFormat="1" ht="17.100000000000001" customHeight="1" x14ac:dyDescent="0.25">
      <c r="A203" s="2212" t="s">
        <v>286</v>
      </c>
      <c r="B203" s="2212"/>
      <c r="C203" s="2212"/>
      <c r="D203" s="2212"/>
      <c r="E203" s="2212"/>
      <c r="F203" s="2212"/>
      <c r="G203" s="2212"/>
      <c r="H203" s="2212"/>
      <c r="I203" s="2212"/>
      <c r="J203" s="2212"/>
      <c r="CK203" s="5"/>
      <c r="CL203" s="5"/>
      <c r="CM203" s="5"/>
    </row>
    <row r="204" spans="1:91" ht="15" customHeight="1" x14ac:dyDescent="0.25">
      <c r="A204" s="2213" t="s">
        <v>287</v>
      </c>
      <c r="B204" s="2213" t="s">
        <v>288</v>
      </c>
      <c r="C204" s="2167" t="s">
        <v>259</v>
      </c>
      <c r="D204" s="2169"/>
      <c r="E204" s="2168" t="s">
        <v>277</v>
      </c>
      <c r="F204" s="2168"/>
      <c r="G204" s="2168"/>
      <c r="H204" s="2168"/>
      <c r="I204" s="2168"/>
      <c r="J204" s="2214"/>
      <c r="K204" s="2215" t="s">
        <v>263</v>
      </c>
      <c r="L204" s="2158" t="s">
        <v>278</v>
      </c>
      <c r="CK204" s="5"/>
      <c r="CL204" s="5"/>
      <c r="CM204" s="5"/>
    </row>
    <row r="205" spans="1:91" ht="21" x14ac:dyDescent="0.25">
      <c r="A205" s="2213"/>
      <c r="B205" s="2213"/>
      <c r="C205" s="2162" t="s">
        <v>265</v>
      </c>
      <c r="D205" s="2163" t="s">
        <v>279</v>
      </c>
      <c r="E205" s="2216" t="s">
        <v>280</v>
      </c>
      <c r="F205" s="2164" t="s">
        <v>281</v>
      </c>
      <c r="G205" s="2164" t="s">
        <v>13</v>
      </c>
      <c r="H205" s="2164" t="s">
        <v>141</v>
      </c>
      <c r="I205" s="2164" t="s">
        <v>15</v>
      </c>
      <c r="J205" s="2217" t="s">
        <v>289</v>
      </c>
      <c r="K205" s="1094"/>
      <c r="L205" s="1096"/>
      <c r="CK205" s="5"/>
      <c r="CL205" s="5"/>
      <c r="CM205" s="5"/>
    </row>
    <row r="206" spans="1:91" x14ac:dyDescent="0.25">
      <c r="A206" s="350" t="s">
        <v>290</v>
      </c>
      <c r="B206" s="2218">
        <f>SUM(C206:J206)</f>
        <v>0</v>
      </c>
      <c r="C206" s="15"/>
      <c r="D206" s="25"/>
      <c r="E206" s="24"/>
      <c r="F206" s="16"/>
      <c r="G206" s="16"/>
      <c r="H206" s="16"/>
      <c r="I206" s="16"/>
      <c r="J206" s="296"/>
      <c r="K206" s="196"/>
      <c r="L206" s="360"/>
      <c r="M206" s="2" t="str">
        <f>CA206&amp;CB206</f>
        <v/>
      </c>
      <c r="CA206" s="22" t="str">
        <f>IF(AND(K206="",B206&gt;0)," * No olvide digitar la variable Gestantes. Digite CERO si no tiene.","")</f>
        <v/>
      </c>
      <c r="CB206" s="22" t="str">
        <f>IF(AND(L206="",B206&gt;0)," * No olvide digitar la variable Post Parto. Digite CERO si no tiene.","")</f>
        <v/>
      </c>
      <c r="CC206" s="5"/>
      <c r="CK206" s="23">
        <f>IF(AND(K206="",B206&gt;0),1,0)</f>
        <v>0</v>
      </c>
      <c r="CL206" s="23">
        <f>IF(AND(L206="",B206&gt;0),1,0)</f>
        <v>0</v>
      </c>
      <c r="CM206" s="5"/>
    </row>
    <row r="207" spans="1:91" x14ac:dyDescent="0.25">
      <c r="A207" s="353" t="s">
        <v>291</v>
      </c>
      <c r="B207" s="361">
        <f>SUM(C207:J207)</f>
        <v>0</v>
      </c>
      <c r="C207" s="115"/>
      <c r="D207" s="117"/>
      <c r="E207" s="161"/>
      <c r="F207" s="116"/>
      <c r="G207" s="116"/>
      <c r="H207" s="116"/>
      <c r="I207" s="116"/>
      <c r="J207" s="356"/>
      <c r="K207" s="362"/>
      <c r="L207" s="354"/>
      <c r="M207" s="2" t="str">
        <f>CA207&amp;CB207</f>
        <v/>
      </c>
      <c r="CA207" s="22" t="str">
        <f>IF(AND(K207="",B207&gt;0)," * No olvide digitar la variable Gestantes. Digite CERO si no tiene.","")</f>
        <v/>
      </c>
      <c r="CB207" s="22" t="str">
        <f>IF(AND(L207="",B207&gt;0)," * No olvide digitar la variable Post Parto. Digite CERO si no tiene.","")</f>
        <v/>
      </c>
      <c r="CC207" s="5"/>
      <c r="CK207" s="23">
        <f>IF(AND(K207="",B207&gt;0),1,0)</f>
        <v>0</v>
      </c>
      <c r="CL207" s="23">
        <f>IF(AND(L207="",B207&gt;0),1,0)</f>
        <v>0</v>
      </c>
      <c r="CM207" s="5"/>
    </row>
    <row r="208" spans="1:91" s="4" customFormat="1" ht="17.100000000000001" customHeight="1" x14ac:dyDescent="0.25">
      <c r="A208" s="2212" t="s">
        <v>292</v>
      </c>
      <c r="B208" s="2212"/>
      <c r="C208" s="2212"/>
      <c r="D208" s="2212"/>
      <c r="E208" s="2212"/>
      <c r="F208" s="2212"/>
      <c r="G208" s="2212"/>
    </row>
    <row r="209" spans="1:7" ht="15" customHeight="1" x14ac:dyDescent="0.25">
      <c r="A209" s="2219" t="s">
        <v>293</v>
      </c>
      <c r="B209" s="2219" t="s">
        <v>188</v>
      </c>
      <c r="C209" s="2144" t="s">
        <v>277</v>
      </c>
      <c r="D209" s="2146"/>
      <c r="E209" s="2146"/>
      <c r="F209" s="2146"/>
      <c r="G209" s="2145"/>
    </row>
    <row r="210" spans="1:7" ht="15" customHeight="1" x14ac:dyDescent="0.25">
      <c r="A210" s="1076"/>
      <c r="B210" s="1076"/>
      <c r="C210" s="2150" t="s">
        <v>12</v>
      </c>
      <c r="D210" s="2220" t="s">
        <v>13</v>
      </c>
      <c r="E210" s="2148" t="s">
        <v>141</v>
      </c>
      <c r="F210" s="2148" t="s">
        <v>15</v>
      </c>
      <c r="G210" s="2221" t="s">
        <v>16</v>
      </c>
    </row>
    <row r="211" spans="1:7" ht="15" customHeight="1" x14ac:dyDescent="0.25">
      <c r="A211" s="2222" t="s">
        <v>294</v>
      </c>
      <c r="B211" s="2223">
        <f>SUM(C211:G211)</f>
        <v>0</v>
      </c>
      <c r="C211" s="2224"/>
      <c r="D211" s="2225"/>
      <c r="E211" s="2225"/>
      <c r="F211" s="2226"/>
      <c r="G211" s="2227"/>
    </row>
    <row r="212" spans="1:7" s="4" customFormat="1" ht="18" customHeight="1" x14ac:dyDescent="0.25">
      <c r="A212" s="2187" t="s">
        <v>295</v>
      </c>
      <c r="B212" s="2187"/>
      <c r="C212" s="2187"/>
      <c r="D212" s="2187"/>
    </row>
    <row r="213" spans="1:7" x14ac:dyDescent="0.25">
      <c r="A213" s="2166" t="s">
        <v>296</v>
      </c>
      <c r="B213" s="2144" t="s">
        <v>297</v>
      </c>
      <c r="C213" s="2146"/>
      <c r="D213" s="2145"/>
    </row>
    <row r="214" spans="1:7" x14ac:dyDescent="0.25">
      <c r="A214" s="1082"/>
      <c r="B214" s="2228" t="s">
        <v>298</v>
      </c>
      <c r="C214" s="2138" t="s">
        <v>299</v>
      </c>
      <c r="D214" s="2143"/>
    </row>
    <row r="215" spans="1:7" x14ac:dyDescent="0.25">
      <c r="A215" s="1083"/>
      <c r="B215" s="2229" t="s">
        <v>300</v>
      </c>
      <c r="C215" s="2150" t="s">
        <v>301</v>
      </c>
      <c r="D215" s="2149" t="s">
        <v>302</v>
      </c>
    </row>
    <row r="216" spans="1:7" ht="15" customHeight="1" x14ac:dyDescent="0.25">
      <c r="A216" s="2230" t="s">
        <v>303</v>
      </c>
      <c r="B216" s="2231"/>
      <c r="C216" s="2232"/>
      <c r="D216" s="2233"/>
    </row>
    <row r="236" spans="1:2" hidden="1" x14ac:dyDescent="0.25">
      <c r="A236" s="374">
        <f>SUM(B11:B15,B19:B23,B28:B29,B35:B89,C95:C103,B109:B111,B116:B117,B123:B125,C130:C139,C141:C150,C156:C163,B168:B170,B175:B178,E175:E178,B182:B183,E182:E183,B187:B189,F187:F189,C193:C196,H193:H196,B200:B202,C200:C202,B206:B207,B211,B216:D216)</f>
        <v>148</v>
      </c>
      <c r="B236" s="375">
        <f>SUM(CK11:CR207)</f>
        <v>0</v>
      </c>
    </row>
  </sheetData>
  <mergeCells count="217">
    <mergeCell ref="Z9:Z10"/>
    <mergeCell ref="A17:D17"/>
    <mergeCell ref="A6:S6"/>
    <mergeCell ref="A8:C8"/>
    <mergeCell ref="A9:A10"/>
    <mergeCell ref="B9:B10"/>
    <mergeCell ref="C9:S9"/>
    <mergeCell ref="T9:U9"/>
    <mergeCell ref="A25:L25"/>
    <mergeCell ref="A26:A27"/>
    <mergeCell ref="B26:B27"/>
    <mergeCell ref="C26:S26"/>
    <mergeCell ref="T26:U26"/>
    <mergeCell ref="V26:V27"/>
    <mergeCell ref="V9:V10"/>
    <mergeCell ref="W9:W10"/>
    <mergeCell ref="X9:X10"/>
    <mergeCell ref="W26:W27"/>
    <mergeCell ref="X26:Y26"/>
    <mergeCell ref="Y9:Y10"/>
    <mergeCell ref="A30:L30"/>
    <mergeCell ref="A31:L31"/>
    <mergeCell ref="A32:A34"/>
    <mergeCell ref="B32:B34"/>
    <mergeCell ref="C32:U32"/>
    <mergeCell ref="V32:W33"/>
    <mergeCell ref="X32:Y33"/>
    <mergeCell ref="AQ32:AQ34"/>
    <mergeCell ref="AR32:AR34"/>
    <mergeCell ref="AS32:AS34"/>
    <mergeCell ref="C33:S33"/>
    <mergeCell ref="T33:U33"/>
    <mergeCell ref="Z33:AD33"/>
    <mergeCell ref="AE33:AI33"/>
    <mergeCell ref="Z32:AI32"/>
    <mergeCell ref="AJ32:AL33"/>
    <mergeCell ref="AM32:AM34"/>
    <mergeCell ref="AN32:AN34"/>
    <mergeCell ref="AO32:AO34"/>
    <mergeCell ref="AP32:AP34"/>
    <mergeCell ref="A91:E91"/>
    <mergeCell ref="A92:B94"/>
    <mergeCell ref="C92:E93"/>
    <mergeCell ref="F92:AM92"/>
    <mergeCell ref="AN92:AO93"/>
    <mergeCell ref="AP92:AP94"/>
    <mergeCell ref="P93:Q93"/>
    <mergeCell ref="R93:S93"/>
    <mergeCell ref="T93:U93"/>
    <mergeCell ref="V93:W93"/>
    <mergeCell ref="AQ92:AQ94"/>
    <mergeCell ref="AR92:AR94"/>
    <mergeCell ref="AS92:AS94"/>
    <mergeCell ref="AT92:AT94"/>
    <mergeCell ref="AU92:AU94"/>
    <mergeCell ref="F93:G93"/>
    <mergeCell ref="H93:I93"/>
    <mergeCell ref="J93:K93"/>
    <mergeCell ref="L93:M93"/>
    <mergeCell ref="N93:O93"/>
    <mergeCell ref="W107:W108"/>
    <mergeCell ref="A113:D113"/>
    <mergeCell ref="A114:A115"/>
    <mergeCell ref="B114:D114"/>
    <mergeCell ref="E114:L114"/>
    <mergeCell ref="M114:M115"/>
    <mergeCell ref="N114:N115"/>
    <mergeCell ref="AJ93:AK93"/>
    <mergeCell ref="AL93:AM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X93:Y93"/>
    <mergeCell ref="Z93:AA93"/>
    <mergeCell ref="AB93:AC93"/>
    <mergeCell ref="AD93:AE93"/>
    <mergeCell ref="AF93:AG93"/>
    <mergeCell ref="AH93:AI93"/>
    <mergeCell ref="O114:O115"/>
    <mergeCell ref="P114:P115"/>
    <mergeCell ref="Q114:Q115"/>
    <mergeCell ref="R114:R115"/>
    <mergeCell ref="S114:S115"/>
    <mergeCell ref="T114:T115"/>
    <mergeCell ref="T107:T108"/>
    <mergeCell ref="U107:U108"/>
    <mergeCell ref="V107:V108"/>
    <mergeCell ref="V121:V122"/>
    <mergeCell ref="W121:W122"/>
    <mergeCell ref="X121:X122"/>
    <mergeCell ref="Y121:Y122"/>
    <mergeCell ref="Z121:Z122"/>
    <mergeCell ref="AA121:AA122"/>
    <mergeCell ref="A119:B119"/>
    <mergeCell ref="A120:B120"/>
    <mergeCell ref="A121:A122"/>
    <mergeCell ref="B121:B122"/>
    <mergeCell ref="C121:S121"/>
    <mergeCell ref="T121:U121"/>
    <mergeCell ref="A126:B126"/>
    <mergeCell ref="A127:A129"/>
    <mergeCell ref="B127:B129"/>
    <mergeCell ref="C127:E128"/>
    <mergeCell ref="F127:AM127"/>
    <mergeCell ref="AN127:AN129"/>
    <mergeCell ref="P128:Q128"/>
    <mergeCell ref="R128:S128"/>
    <mergeCell ref="T128:U128"/>
    <mergeCell ref="V128:W128"/>
    <mergeCell ref="AO127:AO129"/>
    <mergeCell ref="AP127:AP129"/>
    <mergeCell ref="AQ127:AQ129"/>
    <mergeCell ref="AR127:AR129"/>
    <mergeCell ref="AS127:AS129"/>
    <mergeCell ref="F128:G128"/>
    <mergeCell ref="H128:I128"/>
    <mergeCell ref="J128:K128"/>
    <mergeCell ref="L128:M128"/>
    <mergeCell ref="N128:O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X128:Y128"/>
    <mergeCell ref="Z128:AA128"/>
    <mergeCell ref="AB128:AC128"/>
    <mergeCell ref="AD128:AE128"/>
    <mergeCell ref="AF128:AG128"/>
    <mergeCell ref="AH128:AI128"/>
    <mergeCell ref="AD154:AE154"/>
    <mergeCell ref="AF154:AG154"/>
    <mergeCell ref="A156:A159"/>
    <mergeCell ref="A160:A163"/>
    <mergeCell ref="A165:A167"/>
    <mergeCell ref="B165:D166"/>
    <mergeCell ref="E165:AF165"/>
    <mergeCell ref="AG165:AG167"/>
    <mergeCell ref="U166:V166"/>
    <mergeCell ref="W166:X166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H165:AH167"/>
    <mergeCell ref="AI165:AI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Y166:Z166"/>
    <mergeCell ref="AA166:AB166"/>
    <mergeCell ref="AC166:AD166"/>
    <mergeCell ref="AE166:AF166"/>
    <mergeCell ref="A173:A174"/>
    <mergeCell ref="B173:B174"/>
    <mergeCell ref="C173:D173"/>
    <mergeCell ref="E173:E174"/>
    <mergeCell ref="F173:T173"/>
    <mergeCell ref="A190:C190"/>
    <mergeCell ref="A191:B192"/>
    <mergeCell ref="C191:C192"/>
    <mergeCell ref="D191:J191"/>
    <mergeCell ref="K191:N191"/>
    <mergeCell ref="A193:A196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208:G208"/>
    <mergeCell ref="A209:A210"/>
    <mergeCell ref="B209:B210"/>
    <mergeCell ref="C209:G209"/>
    <mergeCell ref="A212:D212"/>
    <mergeCell ref="A213:A215"/>
    <mergeCell ref="B213:D213"/>
    <mergeCell ref="C214:D214"/>
    <mergeCell ref="U198:U199"/>
    <mergeCell ref="A203:J203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F198:S198"/>
    <mergeCell ref="T198:T199"/>
  </mergeCells>
  <dataValidations count="6">
    <dataValidation type="whole" allowBlank="1" showInputMessage="1" showErrorMessage="1" sqref="B171:D171" xr:uid="{9FDA5A23-95D7-453D-BD44-B4BDB52D7656}">
      <formula1>0</formula1>
      <formula2>9.99999999999999E+41</formula2>
    </dataValidation>
    <dataValidation type="whole" allowBlank="1" showInputMessage="1" showErrorMessage="1" sqref="D96" xr:uid="{C51AFAD6-668E-4EE9-9AD8-E15707A2F9DA}">
      <formula1>0</formula1>
      <formula2>9.99999999999999E+33</formula2>
    </dataValidation>
    <dataValidation type="whole" allowBlank="1" showInputMessage="1" showErrorMessage="1" sqref="C19:E23" xr:uid="{1229ABAE-7F81-4611-B28A-202E708A4339}">
      <formula1>0</formula1>
      <formula2>9.99999999999999E+37</formula2>
    </dataValidation>
    <dataValidation allowBlank="1" prompt="Valor no Permitido" sqref="CC28:CD29 CA27:CB29 CC27 CK27:CM27 CE27:CJ29" xr:uid="{613EBF9C-DAF2-47EC-A00A-FD9756EF16BD}"/>
    <dataValidation type="whole" operator="greaterThanOrEqual" allowBlank="1" showInputMessage="1" showErrorMessage="1" errorTitle="Error" error="Favor Ingrese sólo Números." sqref="C28:Y29 C35:Y89" xr:uid="{BB16FFB5-7DD9-4FEB-B012-4D23691F33A4}">
      <formula1>0</formula1>
    </dataValidation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440E778D-4055-4735-B8D6-3D7B0413507A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2025-03-21T11:48:15Z</dcterms:created>
  <dcterms:modified xsi:type="dcterms:W3CDTF">2026-01-16T18:40:26Z</dcterms:modified>
</cp:coreProperties>
</file>