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45AFC6F7-7ECE-4069-B329-5620C8BF171D}" xr6:coauthVersionLast="47" xr6:coauthVersionMax="47" xr10:uidLastSave="{00000000-0000-0000-0000-000000000000}"/>
  <bookViews>
    <workbookView xWindow="-120" yWindow="-120" windowWidth="29040" windowHeight="15720" tabRatio="735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0" i="13" l="1"/>
  <c r="B309" i="13"/>
  <c r="B308" i="13"/>
  <c r="B307" i="13"/>
  <c r="B306" i="13"/>
  <c r="B305" i="13"/>
  <c r="B304" i="13"/>
  <c r="B303" i="13"/>
  <c r="B302" i="13"/>
  <c r="B301" i="13"/>
  <c r="B300" i="13"/>
  <c r="B299" i="13"/>
  <c r="B298" i="13"/>
  <c r="B297" i="13"/>
  <c r="B296" i="13"/>
  <c r="B295" i="13"/>
  <c r="B294" i="13"/>
  <c r="B293" i="13"/>
  <c r="B292" i="13"/>
  <c r="B291" i="13"/>
  <c r="B290" i="13"/>
  <c r="B286" i="13"/>
  <c r="B285" i="13"/>
  <c r="B284" i="13"/>
  <c r="B283" i="13"/>
  <c r="B282" i="13"/>
  <c r="B281" i="13"/>
  <c r="B280" i="13"/>
  <c r="B279" i="13"/>
  <c r="B278" i="13"/>
  <c r="B277" i="13"/>
  <c r="B276" i="13"/>
  <c r="B275" i="13"/>
  <c r="B274" i="13"/>
  <c r="B273" i="13"/>
  <c r="B272" i="13"/>
  <c r="B271" i="13"/>
  <c r="B270" i="13"/>
  <c r="B269" i="13"/>
  <c r="B268" i="13"/>
  <c r="B267" i="13"/>
  <c r="B266" i="13"/>
  <c r="B265" i="13"/>
  <c r="B264" i="13"/>
  <c r="B263" i="13"/>
  <c r="B262" i="13"/>
  <c r="B261" i="13"/>
  <c r="B260" i="13"/>
  <c r="B256" i="13"/>
  <c r="B255" i="13"/>
  <c r="B254" i="13"/>
  <c r="B249" i="13"/>
  <c r="X215" i="13"/>
  <c r="W215" i="13"/>
  <c r="V215" i="13"/>
  <c r="U215" i="13"/>
  <c r="T215" i="13"/>
  <c r="S215" i="13"/>
  <c r="R215" i="13"/>
  <c r="Q215" i="13"/>
  <c r="P215" i="13"/>
  <c r="O215" i="13"/>
  <c r="N215" i="13"/>
  <c r="M215" i="13"/>
  <c r="L215" i="13"/>
  <c r="K215" i="13"/>
  <c r="J215" i="13"/>
  <c r="I215" i="13"/>
  <c r="H215" i="13"/>
  <c r="G215" i="13"/>
  <c r="F215" i="13"/>
  <c r="E215" i="13"/>
  <c r="D215" i="13"/>
  <c r="C215" i="13"/>
  <c r="B214" i="13"/>
  <c r="CM214" i="13" s="1"/>
  <c r="B213" i="13"/>
  <c r="CM213" i="13" s="1"/>
  <c r="B212" i="13"/>
  <c r="CM212" i="13" s="1"/>
  <c r="B211" i="13"/>
  <c r="X206" i="13"/>
  <c r="W206" i="13"/>
  <c r="V206" i="13"/>
  <c r="U206" i="13"/>
  <c r="T206" i="13"/>
  <c r="S206" i="13"/>
  <c r="R206" i="13"/>
  <c r="Q206" i="13"/>
  <c r="P206" i="13"/>
  <c r="O206" i="13"/>
  <c r="N206" i="13"/>
  <c r="M206" i="13"/>
  <c r="L206" i="13"/>
  <c r="K206" i="13"/>
  <c r="J206" i="13"/>
  <c r="I206" i="13"/>
  <c r="H206" i="13"/>
  <c r="G206" i="13"/>
  <c r="F206" i="13"/>
  <c r="E206" i="13"/>
  <c r="D206" i="13"/>
  <c r="C206" i="13"/>
  <c r="CM205" i="13"/>
  <c r="CA205" i="13"/>
  <c r="Y205" i="13" s="1"/>
  <c r="B205" i="13"/>
  <c r="B204" i="13"/>
  <c r="CM204" i="13" s="1"/>
  <c r="CA203" i="13"/>
  <c r="Y203" i="13" s="1"/>
  <c r="B203" i="13"/>
  <c r="CM203" i="13" s="1"/>
  <c r="B202" i="13"/>
  <c r="CM202" i="13" s="1"/>
  <c r="CM201" i="13"/>
  <c r="CA201" i="13"/>
  <c r="Y201" i="13"/>
  <c r="B201" i="13"/>
  <c r="CM200" i="13"/>
  <c r="CA200" i="13"/>
  <c r="Y200" i="13" s="1"/>
  <c r="B200" i="13"/>
  <c r="X195" i="13"/>
  <c r="W195" i="13"/>
  <c r="V195" i="13"/>
  <c r="U195" i="13"/>
  <c r="T195" i="13"/>
  <c r="S195" i="13"/>
  <c r="R195" i="13"/>
  <c r="Q195" i="13"/>
  <c r="P195" i="13"/>
  <c r="O195" i="13"/>
  <c r="N195" i="13"/>
  <c r="M195" i="13"/>
  <c r="L195" i="13"/>
  <c r="K195" i="13"/>
  <c r="J195" i="13"/>
  <c r="I195" i="13"/>
  <c r="H195" i="13"/>
  <c r="G195" i="13"/>
  <c r="F195" i="13"/>
  <c r="E195" i="13"/>
  <c r="D195" i="13"/>
  <c r="C195" i="13"/>
  <c r="B194" i="13"/>
  <c r="CM193" i="13"/>
  <c r="CA193" i="13"/>
  <c r="Y193" i="13"/>
  <c r="B193" i="13"/>
  <c r="B192" i="13"/>
  <c r="CM192" i="13" s="1"/>
  <c r="CM191" i="13"/>
  <c r="CA191" i="13"/>
  <c r="Y191" i="13" s="1"/>
  <c r="B191" i="13"/>
  <c r="B190" i="13"/>
  <c r="CA190" i="13" s="1"/>
  <c r="Y190" i="13" s="1"/>
  <c r="B189" i="13"/>
  <c r="B188" i="13"/>
  <c r="D183" i="13"/>
  <c r="B183" i="13" s="1"/>
  <c r="CA183" i="13" s="1"/>
  <c r="AP183" i="13" s="1"/>
  <c r="C183" i="13"/>
  <c r="D182" i="13"/>
  <c r="C182" i="13"/>
  <c r="B182" i="13"/>
  <c r="CM182" i="13" s="1"/>
  <c r="D181" i="13"/>
  <c r="C181" i="13"/>
  <c r="B181" i="13"/>
  <c r="CM180" i="13"/>
  <c r="CA180" i="13"/>
  <c r="AP180" i="13" s="1"/>
  <c r="D180" i="13"/>
  <c r="C180" i="13"/>
  <c r="B180" i="13"/>
  <c r="CM179" i="13"/>
  <c r="CA179" i="13"/>
  <c r="AP179" i="13" s="1"/>
  <c r="D179" i="13"/>
  <c r="C179" i="13"/>
  <c r="B179" i="13"/>
  <c r="AO178" i="13"/>
  <c r="AN178" i="13"/>
  <c r="AM178" i="13"/>
  <c r="AL178" i="13"/>
  <c r="AK178" i="13"/>
  <c r="AJ178" i="13"/>
  <c r="AI178" i="13"/>
  <c r="AH178" i="13"/>
  <c r="AG178" i="13"/>
  <c r="AF178" i="13"/>
  <c r="AE178" i="13"/>
  <c r="AD178" i="13"/>
  <c r="AC178" i="13"/>
  <c r="AB178" i="13"/>
  <c r="AA178" i="13"/>
  <c r="Z178" i="13"/>
  <c r="Y178" i="13"/>
  <c r="X178" i="13"/>
  <c r="W178" i="13"/>
  <c r="V178" i="13"/>
  <c r="U178" i="13"/>
  <c r="T178" i="13"/>
  <c r="S178" i="13"/>
  <c r="R178" i="13"/>
  <c r="Q178" i="13"/>
  <c r="P178" i="13"/>
  <c r="O178" i="13"/>
  <c r="N178" i="13"/>
  <c r="M178" i="13"/>
  <c r="L178" i="13"/>
  <c r="K178" i="13"/>
  <c r="J178" i="13"/>
  <c r="I178" i="13"/>
  <c r="H178" i="13"/>
  <c r="G178" i="13"/>
  <c r="F178" i="13"/>
  <c r="E178" i="13"/>
  <c r="D177" i="13"/>
  <c r="C177" i="13"/>
  <c r="B177" i="13"/>
  <c r="CM176" i="13"/>
  <c r="CA176" i="13"/>
  <c r="AP176" i="13" s="1"/>
  <c r="D176" i="13"/>
  <c r="C176" i="13"/>
  <c r="B176" i="13"/>
  <c r="D175" i="13"/>
  <c r="C175" i="13"/>
  <c r="B175" i="13" s="1"/>
  <c r="CM175" i="13" s="1"/>
  <c r="D174" i="13"/>
  <c r="C174" i="13"/>
  <c r="B174" i="13"/>
  <c r="CA174" i="13" s="1"/>
  <c r="AP174" i="13" s="1"/>
  <c r="D173" i="13"/>
  <c r="C173" i="13"/>
  <c r="B173" i="13"/>
  <c r="CM173" i="13" s="1"/>
  <c r="CM172" i="13"/>
  <c r="CA172" i="13"/>
  <c r="AP172" i="13"/>
  <c r="D172" i="13"/>
  <c r="B172" i="13" s="1"/>
  <c r="C172" i="13"/>
  <c r="D171" i="13"/>
  <c r="C171" i="13"/>
  <c r="B171" i="13"/>
  <c r="CM171" i="13" s="1"/>
  <c r="D170" i="13"/>
  <c r="C170" i="13"/>
  <c r="B170" i="13"/>
  <c r="D169" i="13"/>
  <c r="C169" i="13"/>
  <c r="B169" i="13"/>
  <c r="CM169" i="13" s="1"/>
  <c r="CM168" i="13"/>
  <c r="CA168" i="13"/>
  <c r="AP168" i="13" s="1"/>
  <c r="D168" i="13"/>
  <c r="C168" i="13"/>
  <c r="B168" i="13"/>
  <c r="D167" i="13"/>
  <c r="C167" i="13"/>
  <c r="B167" i="13"/>
  <c r="D166" i="13"/>
  <c r="C166" i="13"/>
  <c r="B166" i="13"/>
  <c r="CM166" i="13" s="1"/>
  <c r="D165" i="13"/>
  <c r="C165" i="13"/>
  <c r="B165" i="13" s="1"/>
  <c r="CM165" i="13" s="1"/>
  <c r="D164" i="13"/>
  <c r="C164" i="13"/>
  <c r="B164" i="13"/>
  <c r="CA164" i="13" s="1"/>
  <c r="AP164" i="13" s="1"/>
  <c r="D163" i="13"/>
  <c r="B163" i="13" s="1"/>
  <c r="C163" i="13"/>
  <c r="D162" i="13"/>
  <c r="B162" i="13" s="1"/>
  <c r="CM162" i="13" s="1"/>
  <c r="C162" i="13"/>
  <c r="D161" i="13"/>
  <c r="C161" i="13"/>
  <c r="B161" i="13"/>
  <c r="CM161" i="13" s="1"/>
  <c r="D160" i="13"/>
  <c r="C160" i="13"/>
  <c r="B160" i="13"/>
  <c r="D159" i="13"/>
  <c r="C159" i="13"/>
  <c r="B159" i="13"/>
  <c r="CM159" i="13" s="1"/>
  <c r="CM158" i="13"/>
  <c r="CA158" i="13"/>
  <c r="AP158" i="13" s="1"/>
  <c r="D158" i="13"/>
  <c r="C158" i="13"/>
  <c r="B158" i="13"/>
  <c r="D157" i="13"/>
  <c r="C157" i="13"/>
  <c r="B157" i="13"/>
  <c r="CM156" i="13"/>
  <c r="D156" i="13"/>
  <c r="C156" i="13"/>
  <c r="B156" i="13"/>
  <c r="CA156" i="13" s="1"/>
  <c r="AP156" i="13" s="1"/>
  <c r="D155" i="13"/>
  <c r="C155" i="13"/>
  <c r="B155" i="13" s="1"/>
  <c r="CA155" i="13" s="1"/>
  <c r="AP155" i="13" s="1"/>
  <c r="D154" i="13"/>
  <c r="C154" i="13"/>
  <c r="B154" i="13"/>
  <c r="CA154" i="13" s="1"/>
  <c r="AP154" i="13" s="1"/>
  <c r="D153" i="13"/>
  <c r="C153" i="13"/>
  <c r="B153" i="13"/>
  <c r="CM153" i="13" s="1"/>
  <c r="CM152" i="13"/>
  <c r="CA152" i="13"/>
  <c r="AP152" i="13" s="1"/>
  <c r="D152" i="13"/>
  <c r="B152" i="13" s="1"/>
  <c r="C152" i="13"/>
  <c r="D151" i="13"/>
  <c r="C151" i="13"/>
  <c r="B151" i="13"/>
  <c r="CM151" i="13" s="1"/>
  <c r="D150" i="13"/>
  <c r="C150" i="13"/>
  <c r="B150" i="13"/>
  <c r="CM149" i="13"/>
  <c r="D149" i="13"/>
  <c r="C149" i="13"/>
  <c r="B149" i="13"/>
  <c r="CA149" i="13" s="1"/>
  <c r="AP149" i="13" s="1"/>
  <c r="CM124" i="13"/>
  <c r="CA124" i="13"/>
  <c r="L124" i="13" s="1"/>
  <c r="B124" i="13"/>
  <c r="B123" i="13"/>
  <c r="CA123" i="13" s="1"/>
  <c r="L123" i="13" s="1"/>
  <c r="B122" i="13"/>
  <c r="B118" i="13"/>
  <c r="CO118" i="13" s="1"/>
  <c r="CO117" i="13"/>
  <c r="CN117" i="13"/>
  <c r="CM117" i="13"/>
  <c r="B117" i="13"/>
  <c r="CC117" i="13" s="1"/>
  <c r="E113" i="13"/>
  <c r="D113" i="13"/>
  <c r="C113" i="13"/>
  <c r="B113" i="13"/>
  <c r="E105" i="13"/>
  <c r="D105" i="13"/>
  <c r="C105" i="13"/>
  <c r="B105" i="13"/>
  <c r="E97" i="13"/>
  <c r="D97" i="13"/>
  <c r="C97" i="13"/>
  <c r="B97" i="13"/>
  <c r="Z77" i="13"/>
  <c r="Y77" i="13"/>
  <c r="X77" i="13"/>
  <c r="W77" i="13"/>
  <c r="V77" i="13"/>
  <c r="U77" i="13"/>
  <c r="T77" i="13"/>
  <c r="S77" i="13"/>
  <c r="R77" i="13"/>
  <c r="Q77" i="13"/>
  <c r="P77" i="13"/>
  <c r="O77" i="13"/>
  <c r="N77" i="13"/>
  <c r="M77" i="13"/>
  <c r="L77" i="13"/>
  <c r="K77" i="13"/>
  <c r="J77" i="13"/>
  <c r="I77" i="13"/>
  <c r="H77" i="13"/>
  <c r="G77" i="13"/>
  <c r="F77" i="13"/>
  <c r="E77" i="13"/>
  <c r="D77" i="13"/>
  <c r="C77" i="13"/>
  <c r="B76" i="13"/>
  <c r="CB76" i="13" s="1"/>
  <c r="CN75" i="13"/>
  <c r="B75" i="13"/>
  <c r="CM75" i="13" s="1"/>
  <c r="CN74" i="13"/>
  <c r="CM74" i="13"/>
  <c r="CB74" i="13"/>
  <c r="CA74" i="13"/>
  <c r="AA74" i="13" s="1"/>
  <c r="B74" i="13"/>
  <c r="CN73" i="13"/>
  <c r="B73" i="13"/>
  <c r="Z69" i="13"/>
  <c r="Y69" i="13"/>
  <c r="X69" i="13"/>
  <c r="W69" i="13"/>
  <c r="V69" i="13"/>
  <c r="U69" i="13"/>
  <c r="T69" i="13"/>
  <c r="S69" i="13"/>
  <c r="R69" i="13"/>
  <c r="Q69" i="13"/>
  <c r="P69" i="13"/>
  <c r="O69" i="13"/>
  <c r="N69" i="13"/>
  <c r="M69" i="13"/>
  <c r="L69" i="13"/>
  <c r="K69" i="13"/>
  <c r="J69" i="13"/>
  <c r="I69" i="13"/>
  <c r="H69" i="13"/>
  <c r="G69" i="13"/>
  <c r="F69" i="13"/>
  <c r="E69" i="13"/>
  <c r="D69" i="13"/>
  <c r="C69" i="13"/>
  <c r="B69" i="13"/>
  <c r="CN68" i="13"/>
  <c r="CM68" i="13"/>
  <c r="B68" i="13"/>
  <c r="CB68" i="13" s="1"/>
  <c r="CN67" i="13"/>
  <c r="CM67" i="13"/>
  <c r="CB67" i="13"/>
  <c r="CA67" i="13"/>
  <c r="AA67" i="13" s="1"/>
  <c r="B67" i="13"/>
  <c r="B66" i="13"/>
  <c r="CM66" i="13" s="1"/>
  <c r="B65" i="13"/>
  <c r="CN65" i="13" s="1"/>
  <c r="H61" i="13"/>
  <c r="G61" i="13"/>
  <c r="F61" i="13"/>
  <c r="E61" i="13"/>
  <c r="D61" i="13"/>
  <c r="C61" i="13"/>
  <c r="B60" i="13"/>
  <c r="CO59" i="13"/>
  <c r="CN59" i="13"/>
  <c r="CM59" i="13"/>
  <c r="CC59" i="13"/>
  <c r="CB59" i="13"/>
  <c r="B59" i="13"/>
  <c r="CA59" i="13" s="1"/>
  <c r="I59" i="13" s="1"/>
  <c r="CO58" i="13"/>
  <c r="CM58" i="13"/>
  <c r="B58" i="13"/>
  <c r="CN58" i="13" s="1"/>
  <c r="CM57" i="13"/>
  <c r="CC57" i="13"/>
  <c r="CB57" i="13"/>
  <c r="CA57" i="13"/>
  <c r="I57" i="13"/>
  <c r="B57" i="13"/>
  <c r="CO56" i="13"/>
  <c r="CN56" i="13"/>
  <c r="CM56" i="13"/>
  <c r="CC56" i="13"/>
  <c r="CB56" i="13"/>
  <c r="I56" i="13" s="1"/>
  <c r="CA56" i="13"/>
  <c r="B56" i="13"/>
  <c r="B61" i="13" s="1"/>
  <c r="D52" i="13"/>
  <c r="C52" i="13"/>
  <c r="B52" i="13"/>
  <c r="CM52" i="13" s="1"/>
  <c r="CB52" i="13" s="1"/>
  <c r="AQ52" i="13" s="1"/>
  <c r="D51" i="13"/>
  <c r="C51" i="13"/>
  <c r="B51" i="13"/>
  <c r="CM51" i="13" s="1"/>
  <c r="CB51" i="13" s="1"/>
  <c r="AQ51" i="13" s="1"/>
  <c r="CM50" i="13"/>
  <c r="CB50" i="13"/>
  <c r="AQ50" i="13"/>
  <c r="D50" i="13"/>
  <c r="C50" i="13"/>
  <c r="B50" i="13" s="1"/>
  <c r="CM49" i="13"/>
  <c r="CB49" i="13" s="1"/>
  <c r="AQ49" i="13" s="1"/>
  <c r="D49" i="13"/>
  <c r="C49" i="13"/>
  <c r="B49" i="13"/>
  <c r="D48" i="13"/>
  <c r="C48" i="13"/>
  <c r="B48" i="13" s="1"/>
  <c r="CM48" i="13" s="1"/>
  <c r="CB48" i="13" s="1"/>
  <c r="AQ48" i="13" s="1"/>
  <c r="D47" i="13"/>
  <c r="C47" i="13"/>
  <c r="B47" i="13"/>
  <c r="CM47" i="13" s="1"/>
  <c r="CB47" i="13" s="1"/>
  <c r="AQ47" i="13" s="1"/>
  <c r="D46" i="13"/>
  <c r="C46" i="13"/>
  <c r="B46" i="13" s="1"/>
  <c r="CM46" i="13" s="1"/>
  <c r="CB46" i="13" s="1"/>
  <c r="AQ46" i="13" s="1"/>
  <c r="D45" i="13"/>
  <c r="C45" i="13"/>
  <c r="B45" i="13"/>
  <c r="CM45" i="13" s="1"/>
  <c r="CB45" i="13" s="1"/>
  <c r="AQ45" i="13" s="1"/>
  <c r="D44" i="13"/>
  <c r="C44" i="13"/>
  <c r="B44" i="13"/>
  <c r="CM44" i="13" s="1"/>
  <c r="CB44" i="13" s="1"/>
  <c r="AQ44" i="13" s="1"/>
  <c r="CM43" i="13"/>
  <c r="CB43" i="13" s="1"/>
  <c r="AQ43" i="13" s="1"/>
  <c r="D43" i="13"/>
  <c r="C43" i="13"/>
  <c r="B43" i="13" s="1"/>
  <c r="D42" i="13"/>
  <c r="C42" i="13"/>
  <c r="B42" i="13"/>
  <c r="CM42" i="13" s="1"/>
  <c r="CB42" i="13" s="1"/>
  <c r="AQ42" i="13" s="1"/>
  <c r="D41" i="13"/>
  <c r="B41" i="13" s="1"/>
  <c r="CM41" i="13" s="1"/>
  <c r="CB41" i="13" s="1"/>
  <c r="AQ41" i="13" s="1"/>
  <c r="C41" i="13"/>
  <c r="D40" i="13"/>
  <c r="C40" i="13"/>
  <c r="B40" i="13" s="1"/>
  <c r="CM40" i="13" s="1"/>
  <c r="CB40" i="13" s="1"/>
  <c r="AQ40" i="13" s="1"/>
  <c r="CM39" i="13"/>
  <c r="CB39" i="13" s="1"/>
  <c r="AQ39" i="13" s="1"/>
  <c r="D39" i="13"/>
  <c r="C39" i="13"/>
  <c r="B39" i="13"/>
  <c r="D38" i="13"/>
  <c r="C38" i="13"/>
  <c r="B38" i="13"/>
  <c r="CM38" i="13" s="1"/>
  <c r="CB38" i="13" s="1"/>
  <c r="AQ38" i="13" s="1"/>
  <c r="D37" i="13"/>
  <c r="C37" i="13"/>
  <c r="B37" i="13" s="1"/>
  <c r="CM37" i="13" s="1"/>
  <c r="CB37" i="13" s="1"/>
  <c r="AQ37" i="13" s="1"/>
  <c r="D36" i="13"/>
  <c r="C36" i="13"/>
  <c r="B36" i="13" s="1"/>
  <c r="CM36" i="13" s="1"/>
  <c r="CB36" i="13" s="1"/>
  <c r="AQ36" i="13" s="1"/>
  <c r="D35" i="13"/>
  <c r="C35" i="13"/>
  <c r="B35" i="13"/>
  <c r="CM35" i="13" s="1"/>
  <c r="CB35" i="13" s="1"/>
  <c r="AQ35" i="13" s="1"/>
  <c r="CM34" i="13"/>
  <c r="CB34" i="13"/>
  <c r="AQ34" i="13" s="1"/>
  <c r="D34" i="13"/>
  <c r="C34" i="13"/>
  <c r="B34" i="13"/>
  <c r="D33" i="13"/>
  <c r="C33" i="13"/>
  <c r="B33" i="13" s="1"/>
  <c r="CM33" i="13" s="1"/>
  <c r="CB33" i="13" s="1"/>
  <c r="AQ33" i="13" s="1"/>
  <c r="D32" i="13"/>
  <c r="C32" i="13"/>
  <c r="B32" i="13"/>
  <c r="CM32" i="13" s="1"/>
  <c r="CB32" i="13" s="1"/>
  <c r="AQ32" i="13" s="1"/>
  <c r="D31" i="13"/>
  <c r="C31" i="13"/>
  <c r="B31" i="13"/>
  <c r="CM31" i="13" s="1"/>
  <c r="CB31" i="13" s="1"/>
  <c r="AQ31" i="13" s="1"/>
  <c r="CM30" i="13"/>
  <c r="CB30" i="13"/>
  <c r="AQ30" i="13" s="1"/>
  <c r="D30" i="13"/>
  <c r="C30" i="13"/>
  <c r="B30" i="13" s="1"/>
  <c r="CQ29" i="13"/>
  <c r="CF29" i="13" s="1"/>
  <c r="CP29" i="13"/>
  <c r="CO29" i="13"/>
  <c r="CN29" i="13"/>
  <c r="CE29" i="13"/>
  <c r="CD29" i="13"/>
  <c r="CC29" i="13"/>
  <c r="CB29" i="13"/>
  <c r="D29" i="13"/>
  <c r="C29" i="13"/>
  <c r="B29" i="13"/>
  <c r="CM29" i="13" s="1"/>
  <c r="CP24" i="13"/>
  <c r="CO24" i="13"/>
  <c r="CN24" i="13"/>
  <c r="D24" i="13"/>
  <c r="C24" i="13"/>
  <c r="B24" i="13"/>
  <c r="CM24" i="13" s="1"/>
  <c r="CO23" i="13"/>
  <c r="CN23" i="13"/>
  <c r="CM23" i="13"/>
  <c r="CD23" i="13"/>
  <c r="CC23" i="13"/>
  <c r="CB23" i="13"/>
  <c r="CA23" i="13"/>
  <c r="AT23" i="13" s="1"/>
  <c r="D23" i="13"/>
  <c r="C23" i="13"/>
  <c r="B23" i="13" s="1"/>
  <c r="CP23" i="13" s="1"/>
  <c r="D22" i="13"/>
  <c r="C22" i="13"/>
  <c r="B22" i="13"/>
  <c r="CP21" i="13"/>
  <c r="CO21" i="13"/>
  <c r="D21" i="13"/>
  <c r="C21" i="13"/>
  <c r="B21" i="13" s="1"/>
  <c r="CA21" i="13" s="1"/>
  <c r="CD20" i="13"/>
  <c r="CC20" i="13"/>
  <c r="CB20" i="13"/>
  <c r="CA20" i="13"/>
  <c r="AT20" i="13" s="1"/>
  <c r="D20" i="13"/>
  <c r="C20" i="13"/>
  <c r="B20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C19" i="13" s="1"/>
  <c r="J19" i="13"/>
  <c r="D19" i="13" s="1"/>
  <c r="I19" i="13"/>
  <c r="H19" i="13"/>
  <c r="G19" i="13"/>
  <c r="F19" i="13"/>
  <c r="E19" i="13"/>
  <c r="D18" i="13"/>
  <c r="B18" i="13" s="1"/>
  <c r="C18" i="13"/>
  <c r="CB17" i="13"/>
  <c r="D17" i="13"/>
  <c r="C17" i="13"/>
  <c r="B17" i="13" s="1"/>
  <c r="CA17" i="13" s="1"/>
  <c r="D16" i="13"/>
  <c r="C16" i="13"/>
  <c r="B16" i="13"/>
  <c r="CP15" i="13"/>
  <c r="CO15" i="13"/>
  <c r="CN15" i="13"/>
  <c r="D15" i="13"/>
  <c r="C15" i="13"/>
  <c r="B15" i="13"/>
  <c r="CM15" i="13" s="1"/>
  <c r="CO14" i="13"/>
  <c r="CN14" i="13"/>
  <c r="CM14" i="13"/>
  <c r="CD14" i="13"/>
  <c r="CC14" i="13"/>
  <c r="D14" i="13"/>
  <c r="C14" i="13"/>
  <c r="B14" i="13" s="1"/>
  <c r="CP14" i="13" s="1"/>
  <c r="D13" i="13"/>
  <c r="C13" i="13"/>
  <c r="B13" i="13"/>
  <c r="A5" i="13"/>
  <c r="A4" i="13"/>
  <c r="A3" i="13"/>
  <c r="A2" i="13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6" i="12"/>
  <c r="B255" i="12"/>
  <c r="B254" i="12"/>
  <c r="B249" i="12"/>
  <c r="X215" i="12"/>
  <c r="W215" i="12"/>
  <c r="V215" i="12"/>
  <c r="U215" i="12"/>
  <c r="T215" i="12"/>
  <c r="S215" i="12"/>
  <c r="R215" i="12"/>
  <c r="Q215" i="12"/>
  <c r="P215" i="12"/>
  <c r="O215" i="12"/>
  <c r="N215" i="12"/>
  <c r="M215" i="12"/>
  <c r="L215" i="12"/>
  <c r="K215" i="12"/>
  <c r="J215" i="12"/>
  <c r="I215" i="12"/>
  <c r="H215" i="12"/>
  <c r="G215" i="12"/>
  <c r="F215" i="12"/>
  <c r="E215" i="12"/>
  <c r="D215" i="12"/>
  <c r="C215" i="12"/>
  <c r="CM214" i="12"/>
  <c r="CA214" i="12"/>
  <c r="Y214" i="12"/>
  <c r="B214" i="12"/>
  <c r="CA213" i="12"/>
  <c r="Y213" i="12" s="1"/>
  <c r="B213" i="12"/>
  <c r="CM213" i="12" s="1"/>
  <c r="B212" i="12"/>
  <c r="CM212" i="12" s="1"/>
  <c r="CM211" i="12"/>
  <c r="B211" i="12"/>
  <c r="CA211" i="12" s="1"/>
  <c r="Y211" i="12" s="1"/>
  <c r="X206" i="12"/>
  <c r="W206" i="12"/>
  <c r="V206" i="12"/>
  <c r="U206" i="12"/>
  <c r="T206" i="12"/>
  <c r="S206" i="12"/>
  <c r="R206" i="12"/>
  <c r="Q206" i="12"/>
  <c r="P206" i="12"/>
  <c r="O206" i="12"/>
  <c r="N206" i="12"/>
  <c r="M206" i="12"/>
  <c r="L206" i="12"/>
  <c r="K206" i="12"/>
  <c r="J206" i="12"/>
  <c r="I206" i="12"/>
  <c r="H206" i="12"/>
  <c r="G206" i="12"/>
  <c r="F206" i="12"/>
  <c r="E206" i="12"/>
  <c r="D206" i="12"/>
  <c r="C206" i="12"/>
  <c r="B205" i="12"/>
  <c r="CM205" i="12" s="1"/>
  <c r="B204" i="12"/>
  <c r="CM203" i="12"/>
  <c r="CA203" i="12"/>
  <c r="Y203" i="12"/>
  <c r="B203" i="12"/>
  <c r="CM202" i="12"/>
  <c r="CA202" i="12"/>
  <c r="Y202" i="12" s="1"/>
  <c r="B202" i="12"/>
  <c r="B201" i="12"/>
  <c r="B200" i="12"/>
  <c r="CM200" i="12" s="1"/>
  <c r="X195" i="12"/>
  <c r="W195" i="12"/>
  <c r="V195" i="12"/>
  <c r="U195" i="12"/>
  <c r="T195" i="12"/>
  <c r="S195" i="12"/>
  <c r="R195" i="12"/>
  <c r="Q195" i="12"/>
  <c r="P195" i="12"/>
  <c r="O195" i="12"/>
  <c r="N195" i="12"/>
  <c r="M195" i="12"/>
  <c r="L195" i="12"/>
  <c r="K195" i="12"/>
  <c r="J195" i="12"/>
  <c r="I195" i="12"/>
  <c r="H195" i="12"/>
  <c r="G195" i="12"/>
  <c r="F195" i="12"/>
  <c r="E195" i="12"/>
  <c r="D195" i="12"/>
  <c r="C195" i="12"/>
  <c r="B194" i="12"/>
  <c r="CM194" i="12" s="1"/>
  <c r="CM193" i="12"/>
  <c r="CA193" i="12"/>
  <c r="Y193" i="12"/>
  <c r="B193" i="12"/>
  <c r="B192" i="12"/>
  <c r="B191" i="12"/>
  <c r="CM191" i="12" s="1"/>
  <c r="B190" i="12"/>
  <c r="CA190" i="12" s="1"/>
  <c r="Y190" i="12" s="1"/>
  <c r="CM189" i="12"/>
  <c r="CA189" i="12"/>
  <c r="Y189" i="12" s="1"/>
  <c r="B189" i="12"/>
  <c r="CM188" i="12"/>
  <c r="CA188" i="12"/>
  <c r="Y188" i="12"/>
  <c r="B188" i="12"/>
  <c r="D183" i="12"/>
  <c r="C183" i="12"/>
  <c r="B183" i="12"/>
  <c r="CM182" i="12"/>
  <c r="D182" i="12"/>
  <c r="C182" i="12"/>
  <c r="B182" i="12"/>
  <c r="CA182" i="12" s="1"/>
  <c r="AP182" i="12" s="1"/>
  <c r="D181" i="12"/>
  <c r="C181" i="12"/>
  <c r="B181" i="12" s="1"/>
  <c r="D180" i="12"/>
  <c r="C180" i="12"/>
  <c r="B180" i="12"/>
  <c r="CA180" i="12" s="1"/>
  <c r="AP180" i="12" s="1"/>
  <c r="D179" i="12"/>
  <c r="D178" i="12" s="1"/>
  <c r="C179" i="12"/>
  <c r="B179" i="12" s="1"/>
  <c r="AO178" i="12"/>
  <c r="AN178" i="12"/>
  <c r="AM178" i="12"/>
  <c r="AL178" i="12"/>
  <c r="AK178" i="12"/>
  <c r="AJ178" i="12"/>
  <c r="AI178" i="12"/>
  <c r="AH178" i="12"/>
  <c r="AG178" i="12"/>
  <c r="AF178" i="12"/>
  <c r="AE178" i="12"/>
  <c r="AD178" i="12"/>
  <c r="AC178" i="12"/>
  <c r="AB178" i="12"/>
  <c r="AA178" i="12"/>
  <c r="Z178" i="12"/>
  <c r="Y178" i="12"/>
  <c r="X178" i="12"/>
  <c r="W178" i="12"/>
  <c r="V178" i="12"/>
  <c r="U178" i="12"/>
  <c r="T178" i="12"/>
  <c r="S178" i="12"/>
  <c r="R178" i="12"/>
  <c r="Q178" i="12"/>
  <c r="P178" i="12"/>
  <c r="O178" i="12"/>
  <c r="N178" i="12"/>
  <c r="M178" i="12"/>
  <c r="L178" i="12"/>
  <c r="K178" i="12"/>
  <c r="J178" i="12"/>
  <c r="I178" i="12"/>
  <c r="H178" i="12"/>
  <c r="G178" i="12"/>
  <c r="F178" i="12"/>
  <c r="E178" i="12"/>
  <c r="CA177" i="12"/>
  <c r="AP177" i="12" s="1"/>
  <c r="D177" i="12"/>
  <c r="C177" i="12"/>
  <c r="B177" i="12"/>
  <c r="CM177" i="12" s="1"/>
  <c r="CM176" i="12"/>
  <c r="CA176" i="12"/>
  <c r="AP176" i="12" s="1"/>
  <c r="D176" i="12"/>
  <c r="C176" i="12"/>
  <c r="B176" i="12"/>
  <c r="D175" i="12"/>
  <c r="C175" i="12"/>
  <c r="B175" i="12"/>
  <c r="CM175" i="12" s="1"/>
  <c r="D174" i="12"/>
  <c r="C174" i="12"/>
  <c r="B174" i="12"/>
  <c r="CA174" i="12" s="1"/>
  <c r="AP174" i="12" s="1"/>
  <c r="CM173" i="12"/>
  <c r="D173" i="12"/>
  <c r="C173" i="12"/>
  <c r="B173" i="12" s="1"/>
  <c r="CA173" i="12" s="1"/>
  <c r="AP173" i="12" s="1"/>
  <c r="D172" i="12"/>
  <c r="C172" i="12"/>
  <c r="B172" i="12" s="1"/>
  <c r="CM171" i="12"/>
  <c r="CA171" i="12"/>
  <c r="AP171" i="12"/>
  <c r="D171" i="12"/>
  <c r="C171" i="12"/>
  <c r="B171" i="12"/>
  <c r="D170" i="12"/>
  <c r="C170" i="12"/>
  <c r="B170" i="12"/>
  <c r="CM170" i="12" s="1"/>
  <c r="CM169" i="12"/>
  <c r="D169" i="12"/>
  <c r="C169" i="12"/>
  <c r="B169" i="12"/>
  <c r="CA169" i="12" s="1"/>
  <c r="AP169" i="12" s="1"/>
  <c r="D168" i="12"/>
  <c r="C168" i="12"/>
  <c r="B168" i="12" s="1"/>
  <c r="CM168" i="12" s="1"/>
  <c r="CA167" i="12"/>
  <c r="AP167" i="12"/>
  <c r="D167" i="12"/>
  <c r="C167" i="12"/>
  <c r="B167" i="12"/>
  <c r="CM167" i="12" s="1"/>
  <c r="CM166" i="12"/>
  <c r="CA166" i="12"/>
  <c r="AP166" i="12"/>
  <c r="D166" i="12"/>
  <c r="C166" i="12"/>
  <c r="B166" i="12"/>
  <c r="CA165" i="12"/>
  <c r="AP165" i="12" s="1"/>
  <c r="D165" i="12"/>
  <c r="C165" i="12"/>
  <c r="B165" i="12"/>
  <c r="CM165" i="12" s="1"/>
  <c r="D164" i="12"/>
  <c r="B164" i="12" s="1"/>
  <c r="C164" i="12"/>
  <c r="CM163" i="12"/>
  <c r="CA163" i="12"/>
  <c r="AP163" i="12" s="1"/>
  <c r="D163" i="12"/>
  <c r="C163" i="12"/>
  <c r="B163" i="12" s="1"/>
  <c r="D162" i="12"/>
  <c r="C162" i="12"/>
  <c r="B162" i="12"/>
  <c r="CM161" i="12"/>
  <c r="CA161" i="12"/>
  <c r="AP161" i="12"/>
  <c r="D161" i="12"/>
  <c r="C161" i="12"/>
  <c r="B161" i="12"/>
  <c r="D160" i="12"/>
  <c r="B160" i="12" s="1"/>
  <c r="C160" i="12"/>
  <c r="CM159" i="12"/>
  <c r="D159" i="12"/>
  <c r="C159" i="12"/>
  <c r="B159" i="12"/>
  <c r="CA159" i="12" s="1"/>
  <c r="AP159" i="12" s="1"/>
  <c r="D158" i="12"/>
  <c r="C158" i="12"/>
  <c r="B158" i="12" s="1"/>
  <c r="CM158" i="12" s="1"/>
  <c r="D157" i="12"/>
  <c r="B157" i="12" s="1"/>
  <c r="C157" i="12"/>
  <c r="CM156" i="12"/>
  <c r="CA156" i="12"/>
  <c r="AP156" i="12"/>
  <c r="D156" i="12"/>
  <c r="C156" i="12"/>
  <c r="B156" i="12"/>
  <c r="CA155" i="12"/>
  <c r="AP155" i="12"/>
  <c r="D155" i="12"/>
  <c r="C155" i="12"/>
  <c r="B155" i="12"/>
  <c r="CM155" i="12" s="1"/>
  <c r="D154" i="12"/>
  <c r="C154" i="12"/>
  <c r="B154" i="12"/>
  <c r="CA154" i="12" s="1"/>
  <c r="AP154" i="12" s="1"/>
  <c r="CM153" i="12"/>
  <c r="CA153" i="12"/>
  <c r="AP153" i="12"/>
  <c r="D153" i="12"/>
  <c r="C153" i="12"/>
  <c r="B153" i="12" s="1"/>
  <c r="D152" i="12"/>
  <c r="C152" i="12"/>
  <c r="B152" i="12"/>
  <c r="CM151" i="12"/>
  <c r="CA151" i="12"/>
  <c r="AP151" i="12"/>
  <c r="D151" i="12"/>
  <c r="C151" i="12"/>
  <c r="B151" i="12"/>
  <c r="D150" i="12"/>
  <c r="C150" i="12"/>
  <c r="B150" i="12"/>
  <c r="CM150" i="12" s="1"/>
  <c r="CM149" i="12"/>
  <c r="D149" i="12"/>
  <c r="C149" i="12"/>
  <c r="B149" i="12"/>
  <c r="CA149" i="12" s="1"/>
  <c r="AP149" i="12" s="1"/>
  <c r="B124" i="12"/>
  <c r="CM124" i="12" s="1"/>
  <c r="CM123" i="12"/>
  <c r="B123" i="12"/>
  <c r="CA123" i="12" s="1"/>
  <c r="L123" i="12" s="1"/>
  <c r="CM122" i="12"/>
  <c r="CA122" i="12"/>
  <c r="L122" i="12" s="1"/>
  <c r="B122" i="12"/>
  <c r="CO118" i="12"/>
  <c r="CN118" i="12"/>
  <c r="CM118" i="12"/>
  <c r="B118" i="12"/>
  <c r="CC118" i="12" s="1"/>
  <c r="CN117" i="12"/>
  <c r="CM117" i="12"/>
  <c r="CC117" i="12"/>
  <c r="B117" i="12"/>
  <c r="CB117" i="12" s="1"/>
  <c r="E113" i="12"/>
  <c r="D113" i="12"/>
  <c r="C113" i="12"/>
  <c r="B113" i="12"/>
  <c r="E105" i="12"/>
  <c r="D105" i="12"/>
  <c r="C105" i="12"/>
  <c r="B105" i="12"/>
  <c r="E97" i="12"/>
  <c r="D97" i="12"/>
  <c r="C97" i="12"/>
  <c r="B97" i="12"/>
  <c r="Z77" i="12"/>
  <c r="Y77" i="12"/>
  <c r="X77" i="12"/>
  <c r="W77" i="12"/>
  <c r="V77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E77" i="12"/>
  <c r="D77" i="12"/>
  <c r="C77" i="12"/>
  <c r="B76" i="12"/>
  <c r="CA76" i="12" s="1"/>
  <c r="CN75" i="12"/>
  <c r="CM75" i="12"/>
  <c r="CB75" i="12"/>
  <c r="CA75" i="12"/>
  <c r="AA75" i="12"/>
  <c r="B75" i="12"/>
  <c r="B74" i="12"/>
  <c r="CN73" i="12"/>
  <c r="CM73" i="12"/>
  <c r="CB73" i="12"/>
  <c r="CA73" i="12"/>
  <c r="AA73" i="12"/>
  <c r="B73" i="12"/>
  <c r="Z69" i="12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CN68" i="12"/>
  <c r="CM68" i="12"/>
  <c r="CB68" i="12"/>
  <c r="B68" i="12"/>
  <c r="CA68" i="12" s="1"/>
  <c r="AA68" i="12" s="1"/>
  <c r="CM67" i="12"/>
  <c r="CB67" i="12"/>
  <c r="B67" i="12"/>
  <c r="CN67" i="12" s="1"/>
  <c r="B66" i="12"/>
  <c r="CB66" i="12" s="1"/>
  <c r="CN65" i="12"/>
  <c r="CM65" i="12"/>
  <c r="CB65" i="12"/>
  <c r="CA65" i="12"/>
  <c r="AA65" i="12"/>
  <c r="B65" i="12"/>
  <c r="H61" i="12"/>
  <c r="G61" i="12"/>
  <c r="F61" i="12"/>
  <c r="E61" i="12"/>
  <c r="D61" i="12"/>
  <c r="C61" i="12"/>
  <c r="B60" i="12"/>
  <c r="CC60" i="12" s="1"/>
  <c r="CO59" i="12"/>
  <c r="CN59" i="12"/>
  <c r="CM59" i="12"/>
  <c r="CC59" i="12"/>
  <c r="B59" i="12"/>
  <c r="CB59" i="12" s="1"/>
  <c r="CO58" i="12"/>
  <c r="CN58" i="12"/>
  <c r="CM58" i="12"/>
  <c r="CC58" i="12"/>
  <c r="CB58" i="12"/>
  <c r="CA58" i="12"/>
  <c r="I58" i="12"/>
  <c r="B58" i="12"/>
  <c r="B57" i="12"/>
  <c r="CO57" i="12" s="1"/>
  <c r="CB56" i="12"/>
  <c r="B56" i="12"/>
  <c r="B61" i="12" s="1"/>
  <c r="D52" i="12"/>
  <c r="C52" i="12"/>
  <c r="B52" i="12"/>
  <c r="CM52" i="12" s="1"/>
  <c r="CB52" i="12" s="1"/>
  <c r="AQ52" i="12" s="1"/>
  <c r="CM51" i="12"/>
  <c r="CB51" i="12" s="1"/>
  <c r="AQ51" i="12" s="1"/>
  <c r="D51" i="12"/>
  <c r="C51" i="12"/>
  <c r="B51" i="12"/>
  <c r="D50" i="12"/>
  <c r="C50" i="12"/>
  <c r="B50" i="12"/>
  <c r="CM50" i="12" s="1"/>
  <c r="CB50" i="12" s="1"/>
  <c r="AQ50" i="12" s="1"/>
  <c r="CM49" i="12"/>
  <c r="CB49" i="12"/>
  <c r="AQ49" i="12" s="1"/>
  <c r="D49" i="12"/>
  <c r="C49" i="12"/>
  <c r="B49" i="12" s="1"/>
  <c r="D48" i="12"/>
  <c r="C48" i="12"/>
  <c r="B48" i="12"/>
  <c r="CM48" i="12" s="1"/>
  <c r="CB48" i="12" s="1"/>
  <c r="AQ48" i="12" s="1"/>
  <c r="CM47" i="12"/>
  <c r="CB47" i="12" s="1"/>
  <c r="AQ47" i="12" s="1"/>
  <c r="D47" i="12"/>
  <c r="C47" i="12"/>
  <c r="B47" i="12"/>
  <c r="D46" i="12"/>
  <c r="C46" i="12"/>
  <c r="B46" i="12"/>
  <c r="CM46" i="12" s="1"/>
  <c r="CB46" i="12" s="1"/>
  <c r="AQ46" i="12" s="1"/>
  <c r="D45" i="12"/>
  <c r="C45" i="12"/>
  <c r="B45" i="12"/>
  <c r="CM45" i="12" s="1"/>
  <c r="CB45" i="12" s="1"/>
  <c r="AQ45" i="12" s="1"/>
  <c r="D44" i="12"/>
  <c r="B44" i="12" s="1"/>
  <c r="CM44" i="12" s="1"/>
  <c r="CB44" i="12" s="1"/>
  <c r="AQ44" i="12" s="1"/>
  <c r="C44" i="12"/>
  <c r="D43" i="12"/>
  <c r="C43" i="12"/>
  <c r="B43" i="12"/>
  <c r="CM43" i="12" s="1"/>
  <c r="CB43" i="12" s="1"/>
  <c r="AQ43" i="12" s="1"/>
  <c r="D42" i="12"/>
  <c r="C42" i="12"/>
  <c r="B42" i="12"/>
  <c r="CM42" i="12" s="1"/>
  <c r="CB42" i="12" s="1"/>
  <c r="AQ42" i="12" s="1"/>
  <c r="D41" i="12"/>
  <c r="C41" i="12"/>
  <c r="B41" i="12"/>
  <c r="CM41" i="12" s="1"/>
  <c r="CB41" i="12" s="1"/>
  <c r="AQ41" i="12" s="1"/>
  <c r="D40" i="12"/>
  <c r="C40" i="12"/>
  <c r="B40" i="12"/>
  <c r="CM40" i="12" s="1"/>
  <c r="CB40" i="12" s="1"/>
  <c r="AQ40" i="12" s="1"/>
  <c r="CM39" i="12"/>
  <c r="CB39" i="12" s="1"/>
  <c r="AQ39" i="12" s="1"/>
  <c r="D39" i="12"/>
  <c r="C39" i="12"/>
  <c r="B39" i="12" s="1"/>
  <c r="D38" i="12"/>
  <c r="C38" i="12"/>
  <c r="B38" i="12"/>
  <c r="CM38" i="12" s="1"/>
  <c r="CB38" i="12" s="1"/>
  <c r="AQ38" i="12" s="1"/>
  <c r="D37" i="12"/>
  <c r="C37" i="12"/>
  <c r="B37" i="12"/>
  <c r="CM37" i="12" s="1"/>
  <c r="CB37" i="12" s="1"/>
  <c r="AQ37" i="12" s="1"/>
  <c r="D36" i="12"/>
  <c r="C36" i="12"/>
  <c r="B36" i="12" s="1"/>
  <c r="CM36" i="12" s="1"/>
  <c r="CB36" i="12" s="1"/>
  <c r="AQ36" i="12" s="1"/>
  <c r="D35" i="12"/>
  <c r="C35" i="12"/>
  <c r="B35" i="12"/>
  <c r="CM35" i="12" s="1"/>
  <c r="CB35" i="12" s="1"/>
  <c r="AQ35" i="12" s="1"/>
  <c r="D34" i="12"/>
  <c r="B34" i="12" s="1"/>
  <c r="CM34" i="12" s="1"/>
  <c r="CB34" i="12" s="1"/>
  <c r="AQ34" i="12" s="1"/>
  <c r="C34" i="12"/>
  <c r="D33" i="12"/>
  <c r="C33" i="12"/>
  <c r="B33" i="12"/>
  <c r="CM33" i="12" s="1"/>
  <c r="CB33" i="12" s="1"/>
  <c r="AQ33" i="12" s="1"/>
  <c r="CM32" i="12"/>
  <c r="CB32" i="12"/>
  <c r="AQ32" i="12"/>
  <c r="D32" i="12"/>
  <c r="C32" i="12"/>
  <c r="B32" i="12"/>
  <c r="D31" i="12"/>
  <c r="C31" i="12"/>
  <c r="B31" i="12"/>
  <c r="CM31" i="12" s="1"/>
  <c r="CB31" i="12" s="1"/>
  <c r="AQ31" i="12" s="1"/>
  <c r="D30" i="12"/>
  <c r="C30" i="12"/>
  <c r="B30" i="12" s="1"/>
  <c r="CM30" i="12" s="1"/>
  <c r="CB30" i="12" s="1"/>
  <c r="AQ30" i="12" s="1"/>
  <c r="CQ29" i="12"/>
  <c r="CF29" i="12" s="1"/>
  <c r="CP29" i="12"/>
  <c r="CE29" i="12" s="1"/>
  <c r="CO29" i="12"/>
  <c r="CN29" i="12"/>
  <c r="CM29" i="12"/>
  <c r="CD29" i="12"/>
  <c r="CC29" i="12"/>
  <c r="CB29" i="12"/>
  <c r="D29" i="12"/>
  <c r="C29" i="12"/>
  <c r="B29" i="12" s="1"/>
  <c r="D24" i="12"/>
  <c r="C24" i="12"/>
  <c r="B24" i="12"/>
  <c r="CP24" i="12" s="1"/>
  <c r="CP23" i="12"/>
  <c r="CO23" i="12"/>
  <c r="CN23" i="12"/>
  <c r="CM23" i="12"/>
  <c r="CD23" i="12"/>
  <c r="D23" i="12"/>
  <c r="C23" i="12"/>
  <c r="B23" i="12"/>
  <c r="D22" i="12"/>
  <c r="C22" i="12"/>
  <c r="B22" i="12"/>
  <c r="CC22" i="12" s="1"/>
  <c r="CP21" i="12"/>
  <c r="CO21" i="12"/>
  <c r="CC21" i="12"/>
  <c r="CB21" i="12"/>
  <c r="CA21" i="12"/>
  <c r="D21" i="12"/>
  <c r="C21" i="12"/>
  <c r="B21" i="12"/>
  <c r="CD20" i="12"/>
  <c r="CC20" i="12"/>
  <c r="CB20" i="12"/>
  <c r="D20" i="12"/>
  <c r="B20" i="12" s="1"/>
  <c r="CO20" i="12" s="1"/>
  <c r="C20" i="12"/>
  <c r="AS19" i="12"/>
  <c r="AR19" i="12"/>
  <c r="AQ19" i="12"/>
  <c r="AP19" i="12"/>
  <c r="AO19" i="12"/>
  <c r="AN19" i="12"/>
  <c r="AM19" i="12"/>
  <c r="AL19" i="12"/>
  <c r="AK19" i="12"/>
  <c r="AJ19" i="12"/>
  <c r="AI19" i="12"/>
  <c r="AH19" i="12"/>
  <c r="AG19" i="12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T19" i="12"/>
  <c r="D19" i="12" s="1"/>
  <c r="S19" i="12"/>
  <c r="R19" i="12"/>
  <c r="Q19" i="12"/>
  <c r="P19" i="12"/>
  <c r="O19" i="12"/>
  <c r="N19" i="12"/>
  <c r="M19" i="12"/>
  <c r="L19" i="12"/>
  <c r="K19" i="12"/>
  <c r="C19" i="12" s="1"/>
  <c r="J19" i="12"/>
  <c r="I19" i="12"/>
  <c r="H19" i="12"/>
  <c r="G19" i="12"/>
  <c r="F19" i="12"/>
  <c r="E19" i="12"/>
  <c r="CP18" i="12"/>
  <c r="CO18" i="12"/>
  <c r="D18" i="12"/>
  <c r="C18" i="12"/>
  <c r="B18" i="12"/>
  <c r="CC18" i="12" s="1"/>
  <c r="D17" i="12"/>
  <c r="C17" i="12"/>
  <c r="B17" i="12"/>
  <c r="CP17" i="12" s="1"/>
  <c r="CP16" i="12"/>
  <c r="CN16" i="12"/>
  <c r="D16" i="12"/>
  <c r="B16" i="12" s="1"/>
  <c r="CO16" i="12" s="1"/>
  <c r="C16" i="12"/>
  <c r="D15" i="12"/>
  <c r="C15" i="12"/>
  <c r="B15" i="12" s="1"/>
  <c r="CP14" i="12"/>
  <c r="D14" i="12"/>
  <c r="C14" i="12"/>
  <c r="B14" i="12"/>
  <c r="D13" i="12"/>
  <c r="C13" i="12"/>
  <c r="B13" i="12"/>
  <c r="CO13" i="12" s="1"/>
  <c r="A5" i="12"/>
  <c r="A4" i="12"/>
  <c r="A3" i="12"/>
  <c r="A2" i="12"/>
  <c r="B310" i="11"/>
  <c r="B309" i="11"/>
  <c r="B308" i="11"/>
  <c r="B307" i="11"/>
  <c r="B306" i="11"/>
  <c r="B305" i="11"/>
  <c r="B304" i="11"/>
  <c r="B303" i="11"/>
  <c r="B302" i="11"/>
  <c r="B301" i="11"/>
  <c r="B300" i="11"/>
  <c r="B299" i="11"/>
  <c r="B298" i="11"/>
  <c r="B297" i="11"/>
  <c r="B296" i="11"/>
  <c r="B295" i="11"/>
  <c r="B294" i="11"/>
  <c r="B293" i="11"/>
  <c r="B292" i="11"/>
  <c r="B291" i="11"/>
  <c r="B290" i="11"/>
  <c r="B286" i="11"/>
  <c r="B285" i="11"/>
  <c r="B284" i="11"/>
  <c r="B283" i="11"/>
  <c r="B282" i="11"/>
  <c r="B281" i="11"/>
  <c r="B280" i="11"/>
  <c r="B279" i="11"/>
  <c r="B278" i="11"/>
  <c r="B277" i="11"/>
  <c r="B276" i="11"/>
  <c r="B275" i="11"/>
  <c r="B274" i="11"/>
  <c r="B273" i="11"/>
  <c r="B272" i="11"/>
  <c r="B271" i="11"/>
  <c r="B270" i="11"/>
  <c r="B269" i="11"/>
  <c r="B268" i="11"/>
  <c r="B267" i="11"/>
  <c r="B266" i="11"/>
  <c r="B265" i="11"/>
  <c r="B264" i="11"/>
  <c r="B263" i="11"/>
  <c r="B262" i="11"/>
  <c r="B261" i="11"/>
  <c r="B260" i="11"/>
  <c r="B256" i="11"/>
  <c r="B255" i="11"/>
  <c r="B254" i="11"/>
  <c r="B249" i="11"/>
  <c r="X215" i="11"/>
  <c r="W215" i="11"/>
  <c r="V215" i="11"/>
  <c r="U215" i="11"/>
  <c r="T215" i="11"/>
  <c r="S215" i="11"/>
  <c r="R215" i="11"/>
  <c r="Q215" i="11"/>
  <c r="P215" i="11"/>
  <c r="O215" i="11"/>
  <c r="N215" i="11"/>
  <c r="M215" i="11"/>
  <c r="L215" i="11"/>
  <c r="K215" i="11"/>
  <c r="J215" i="11"/>
  <c r="I215" i="11"/>
  <c r="H215" i="11"/>
  <c r="G215" i="11"/>
  <c r="F215" i="11"/>
  <c r="E215" i="11"/>
  <c r="D215" i="11"/>
  <c r="C215" i="11"/>
  <c r="B215" i="11"/>
  <c r="CM214" i="11"/>
  <c r="CA214" i="11"/>
  <c r="Y214" i="11"/>
  <c r="B214" i="11"/>
  <c r="B213" i="11"/>
  <c r="CM213" i="11" s="1"/>
  <c r="CM212" i="11"/>
  <c r="CA212" i="11"/>
  <c r="Y212" i="11"/>
  <c r="B212" i="11"/>
  <c r="B211" i="11"/>
  <c r="X206" i="11"/>
  <c r="W206" i="11"/>
  <c r="V206" i="11"/>
  <c r="U206" i="11"/>
  <c r="T206" i="11"/>
  <c r="S206" i="11"/>
  <c r="R206" i="11"/>
  <c r="Q206" i="11"/>
  <c r="P206" i="11"/>
  <c r="O206" i="11"/>
  <c r="N206" i="11"/>
  <c r="M206" i="11"/>
  <c r="L206" i="11"/>
  <c r="K206" i="11"/>
  <c r="J206" i="11"/>
  <c r="I206" i="11"/>
  <c r="H206" i="11"/>
  <c r="G206" i="11"/>
  <c r="F206" i="11"/>
  <c r="E206" i="11"/>
  <c r="D206" i="11"/>
  <c r="C206" i="11"/>
  <c r="B205" i="11"/>
  <c r="CM205" i="11" s="1"/>
  <c r="CA204" i="11"/>
  <c r="Y204" i="11" s="1"/>
  <c r="B204" i="11"/>
  <c r="CM204" i="11" s="1"/>
  <c r="B203" i="11"/>
  <c r="B202" i="11"/>
  <c r="CM202" i="11" s="1"/>
  <c r="B201" i="11"/>
  <c r="CA201" i="11" s="1"/>
  <c r="Y201" i="11" s="1"/>
  <c r="CA200" i="11"/>
  <c r="Y200" i="11" s="1"/>
  <c r="B200" i="11"/>
  <c r="CM200" i="11" s="1"/>
  <c r="X195" i="11"/>
  <c r="W195" i="11"/>
  <c r="V195" i="11"/>
  <c r="U195" i="11"/>
  <c r="T195" i="11"/>
  <c r="S195" i="11"/>
  <c r="R195" i="11"/>
  <c r="Q195" i="11"/>
  <c r="P195" i="11"/>
  <c r="O195" i="11"/>
  <c r="N195" i="11"/>
  <c r="M195" i="11"/>
  <c r="L195" i="11"/>
  <c r="K195" i="11"/>
  <c r="J195" i="11"/>
  <c r="I195" i="11"/>
  <c r="H195" i="11"/>
  <c r="G195" i="11"/>
  <c r="F195" i="11"/>
  <c r="E195" i="11"/>
  <c r="D195" i="11"/>
  <c r="C195" i="11"/>
  <c r="B194" i="11"/>
  <c r="CM194" i="11" s="1"/>
  <c r="CM193" i="11"/>
  <c r="B193" i="11"/>
  <c r="CA193" i="11" s="1"/>
  <c r="Y193" i="11" s="1"/>
  <c r="B192" i="11"/>
  <c r="CM192" i="11" s="1"/>
  <c r="B191" i="11"/>
  <c r="CM191" i="11" s="1"/>
  <c r="CM190" i="11"/>
  <c r="CA190" i="11"/>
  <c r="Y190" i="11"/>
  <c r="B190" i="11"/>
  <c r="B189" i="11"/>
  <c r="CM189" i="11" s="1"/>
  <c r="CM188" i="11"/>
  <c r="B188" i="11"/>
  <c r="D183" i="11"/>
  <c r="C183" i="11"/>
  <c r="B183" i="11"/>
  <c r="CM183" i="11" s="1"/>
  <c r="D182" i="11"/>
  <c r="C182" i="11"/>
  <c r="B182" i="11" s="1"/>
  <c r="CM182" i="11" s="1"/>
  <c r="D181" i="11"/>
  <c r="C181" i="11"/>
  <c r="B181" i="11" s="1"/>
  <c r="D180" i="11"/>
  <c r="C180" i="11"/>
  <c r="C178" i="11" s="1"/>
  <c r="B180" i="11"/>
  <c r="D179" i="11"/>
  <c r="D178" i="11" s="1"/>
  <c r="C179" i="11"/>
  <c r="AO178" i="11"/>
  <c r="AN178" i="11"/>
  <c r="AM178" i="11"/>
  <c r="AL178" i="11"/>
  <c r="AK178" i="11"/>
  <c r="AJ178" i="11"/>
  <c r="AI178" i="11"/>
  <c r="AH178" i="11"/>
  <c r="AG178" i="11"/>
  <c r="AF178" i="11"/>
  <c r="AE178" i="11"/>
  <c r="AD178" i="11"/>
  <c r="AC178" i="11"/>
  <c r="AB178" i="11"/>
  <c r="AA178" i="11"/>
  <c r="Z178" i="11"/>
  <c r="Y178" i="11"/>
  <c r="X178" i="11"/>
  <c r="W178" i="11"/>
  <c r="V178" i="11"/>
  <c r="U178" i="11"/>
  <c r="T178" i="11"/>
  <c r="S178" i="11"/>
  <c r="R178" i="11"/>
  <c r="Q178" i="11"/>
  <c r="P178" i="11"/>
  <c r="O178" i="11"/>
  <c r="N178" i="11"/>
  <c r="M178" i="11"/>
  <c r="L178" i="11"/>
  <c r="K178" i="11"/>
  <c r="J178" i="11"/>
  <c r="I178" i="11"/>
  <c r="H178" i="11"/>
  <c r="G178" i="11"/>
  <c r="F178" i="11"/>
  <c r="E178" i="11"/>
  <c r="D177" i="11"/>
  <c r="C177" i="11"/>
  <c r="B177" i="11"/>
  <c r="CM176" i="11"/>
  <c r="D176" i="11"/>
  <c r="C176" i="11"/>
  <c r="B176" i="11"/>
  <c r="CA176" i="11" s="1"/>
  <c r="AP176" i="11" s="1"/>
  <c r="D175" i="11"/>
  <c r="C175" i="11"/>
  <c r="B175" i="11"/>
  <c r="CM175" i="11" s="1"/>
  <c r="CM174" i="11"/>
  <c r="D174" i="11"/>
  <c r="C174" i="11"/>
  <c r="B174" i="11"/>
  <c r="CA174" i="11" s="1"/>
  <c r="AP174" i="11" s="1"/>
  <c r="CA173" i="11"/>
  <c r="AP173" i="11" s="1"/>
  <c r="D173" i="11"/>
  <c r="C173" i="11"/>
  <c r="B173" i="11"/>
  <c r="CM173" i="11" s="1"/>
  <c r="D172" i="11"/>
  <c r="C172" i="11"/>
  <c r="B172" i="11" s="1"/>
  <c r="D171" i="11"/>
  <c r="C171" i="11"/>
  <c r="B171" i="11" s="1"/>
  <c r="CM171" i="11" s="1"/>
  <c r="D170" i="11"/>
  <c r="C170" i="11"/>
  <c r="B170" i="11" s="1"/>
  <c r="D169" i="11"/>
  <c r="C169" i="11"/>
  <c r="B169" i="11"/>
  <c r="CM168" i="11"/>
  <c r="D168" i="11"/>
  <c r="C168" i="11"/>
  <c r="B168" i="11" s="1"/>
  <c r="CA168" i="11" s="1"/>
  <c r="AP168" i="11" s="1"/>
  <c r="D167" i="11"/>
  <c r="C167" i="11"/>
  <c r="B167" i="11"/>
  <c r="CM166" i="11"/>
  <c r="D166" i="11"/>
  <c r="C166" i="11"/>
  <c r="B166" i="11"/>
  <c r="CA166" i="11" s="1"/>
  <c r="AP166" i="11" s="1"/>
  <c r="D165" i="11"/>
  <c r="C165" i="11"/>
  <c r="B165" i="11"/>
  <c r="CM165" i="11" s="1"/>
  <c r="CM164" i="11"/>
  <c r="D164" i="11"/>
  <c r="C164" i="11"/>
  <c r="B164" i="11"/>
  <c r="CA164" i="11" s="1"/>
  <c r="AP164" i="11" s="1"/>
  <c r="CA163" i="11"/>
  <c r="AP163" i="11" s="1"/>
  <c r="D163" i="11"/>
  <c r="C163" i="11"/>
  <c r="B163" i="11"/>
  <c r="CM163" i="11" s="1"/>
  <c r="CA162" i="11"/>
  <c r="AP162" i="11"/>
  <c r="D162" i="11"/>
  <c r="C162" i="11"/>
  <c r="B162" i="11"/>
  <c r="CM162" i="11" s="1"/>
  <c r="D161" i="11"/>
  <c r="C161" i="11"/>
  <c r="B161" i="11" s="1"/>
  <c r="CA161" i="11" s="1"/>
  <c r="AP161" i="11" s="1"/>
  <c r="D160" i="11"/>
  <c r="C160" i="11"/>
  <c r="B160" i="11" s="1"/>
  <c r="D159" i="11"/>
  <c r="C159" i="11"/>
  <c r="B159" i="11" s="1"/>
  <c r="D158" i="11"/>
  <c r="C158" i="11"/>
  <c r="B158" i="11" s="1"/>
  <c r="CM158" i="11" s="1"/>
  <c r="D157" i="11"/>
  <c r="C157" i="11"/>
  <c r="B157" i="11"/>
  <c r="D156" i="11"/>
  <c r="C156" i="11"/>
  <c r="B156" i="11"/>
  <c r="CA156" i="11" s="1"/>
  <c r="AP156" i="11" s="1"/>
  <c r="D155" i="11"/>
  <c r="C155" i="11"/>
  <c r="B155" i="11"/>
  <c r="CA155" i="11" s="1"/>
  <c r="AP155" i="11" s="1"/>
  <c r="CM154" i="11"/>
  <c r="D154" i="11"/>
  <c r="C154" i="11"/>
  <c r="B154" i="11"/>
  <c r="CA154" i="11" s="1"/>
  <c r="AP154" i="11" s="1"/>
  <c r="CA153" i="11"/>
  <c r="AP153" i="11"/>
  <c r="D153" i="11"/>
  <c r="C153" i="11"/>
  <c r="B153" i="11"/>
  <c r="CM153" i="11" s="1"/>
  <c r="D152" i="11"/>
  <c r="C152" i="11"/>
  <c r="B152" i="11"/>
  <c r="CM152" i="11" s="1"/>
  <c r="D151" i="11"/>
  <c r="C151" i="11"/>
  <c r="B151" i="11" s="1"/>
  <c r="CA151" i="11" s="1"/>
  <c r="AP151" i="11" s="1"/>
  <c r="D150" i="11"/>
  <c r="C150" i="11"/>
  <c r="B150" i="11" s="1"/>
  <c r="D149" i="11"/>
  <c r="C149" i="11"/>
  <c r="B149" i="11" s="1"/>
  <c r="B124" i="11"/>
  <c r="CM124" i="11" s="1"/>
  <c r="CM123" i="11"/>
  <c r="CA123" i="11"/>
  <c r="L123" i="11"/>
  <c r="B123" i="11"/>
  <c r="B122" i="11"/>
  <c r="B118" i="11"/>
  <c r="CO117" i="11"/>
  <c r="CN117" i="11"/>
  <c r="CM117" i="11"/>
  <c r="CC117" i="11"/>
  <c r="CB117" i="11"/>
  <c r="CA117" i="11"/>
  <c r="B117" i="11"/>
  <c r="E113" i="11"/>
  <c r="D113" i="11"/>
  <c r="C113" i="11"/>
  <c r="B113" i="11"/>
  <c r="E105" i="11"/>
  <c r="D105" i="11"/>
  <c r="C105" i="11"/>
  <c r="B105" i="11"/>
  <c r="E97" i="11"/>
  <c r="D97" i="11"/>
  <c r="C97" i="11"/>
  <c r="B97" i="11"/>
  <c r="Z77" i="11"/>
  <c r="Y77" i="11"/>
  <c r="X77" i="11"/>
  <c r="W77" i="11"/>
  <c r="V77" i="11"/>
  <c r="U77" i="11"/>
  <c r="T77" i="11"/>
  <c r="S77" i="11"/>
  <c r="R77" i="11"/>
  <c r="Q77" i="11"/>
  <c r="P77" i="11"/>
  <c r="O77" i="11"/>
  <c r="N77" i="11"/>
  <c r="M77" i="11"/>
  <c r="L77" i="11"/>
  <c r="K77" i="11"/>
  <c r="J77" i="11"/>
  <c r="I77" i="11"/>
  <c r="H77" i="11"/>
  <c r="G77" i="11"/>
  <c r="F77" i="11"/>
  <c r="E77" i="11"/>
  <c r="D77" i="11"/>
  <c r="C77" i="11"/>
  <c r="B77" i="11"/>
  <c r="CN76" i="11"/>
  <c r="CM76" i="11"/>
  <c r="CA76" i="11"/>
  <c r="AA76" i="11" s="1"/>
  <c r="B76" i="11"/>
  <c r="CB76" i="11" s="1"/>
  <c r="CN75" i="11"/>
  <c r="CB75" i="11"/>
  <c r="CA75" i="11"/>
  <c r="AA75" i="11" s="1"/>
  <c r="B75" i="11"/>
  <c r="CM75" i="11" s="1"/>
  <c r="CB74" i="11"/>
  <c r="B74" i="11"/>
  <c r="CN73" i="11"/>
  <c r="CM73" i="11"/>
  <c r="CB73" i="11"/>
  <c r="CA73" i="11"/>
  <c r="AA73" i="11" s="1"/>
  <c r="B73" i="11"/>
  <c r="Z69" i="11"/>
  <c r="Y69" i="11"/>
  <c r="X69" i="11"/>
  <c r="W69" i="11"/>
  <c r="V69" i="11"/>
  <c r="U69" i="11"/>
  <c r="T69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C69" i="11"/>
  <c r="CN68" i="11"/>
  <c r="B68" i="11"/>
  <c r="CM67" i="11"/>
  <c r="CB67" i="11"/>
  <c r="CA67" i="11"/>
  <c r="AA67" i="11"/>
  <c r="B67" i="11"/>
  <c r="B69" i="11" s="1"/>
  <c r="CN66" i="11"/>
  <c r="B66" i="11"/>
  <c r="CM66" i="11" s="1"/>
  <c r="CM65" i="11"/>
  <c r="CB65" i="11"/>
  <c r="B65" i="11"/>
  <c r="CN65" i="11" s="1"/>
  <c r="H61" i="11"/>
  <c r="G61" i="11"/>
  <c r="F61" i="11"/>
  <c r="E61" i="11"/>
  <c r="D61" i="11"/>
  <c r="C61" i="11"/>
  <c r="CO60" i="11"/>
  <c r="CN60" i="11"/>
  <c r="CM60" i="11"/>
  <c r="CC60" i="11"/>
  <c r="CA60" i="11"/>
  <c r="B60" i="11"/>
  <c r="CB60" i="11" s="1"/>
  <c r="I60" i="11" s="1"/>
  <c r="CO59" i="11"/>
  <c r="B59" i="11"/>
  <c r="CO58" i="11"/>
  <c r="CN58" i="11"/>
  <c r="CM58" i="11"/>
  <c r="CC58" i="11"/>
  <c r="CB58" i="11"/>
  <c r="CA58" i="11"/>
  <c r="I58" i="11" s="1"/>
  <c r="B58" i="11"/>
  <c r="CN57" i="11"/>
  <c r="CM57" i="11"/>
  <c r="CB57" i="11"/>
  <c r="CA57" i="11"/>
  <c r="B57" i="11"/>
  <c r="CO57" i="11" s="1"/>
  <c r="CC56" i="11"/>
  <c r="CB56" i="11"/>
  <c r="CA56" i="11"/>
  <c r="I56" i="11"/>
  <c r="B56" i="11"/>
  <c r="D52" i="11"/>
  <c r="B52" i="11" s="1"/>
  <c r="CM52" i="11" s="1"/>
  <c r="CB52" i="11" s="1"/>
  <c r="AQ52" i="11" s="1"/>
  <c r="C52" i="11"/>
  <c r="D51" i="11"/>
  <c r="B51" i="11" s="1"/>
  <c r="CM51" i="11" s="1"/>
  <c r="CB51" i="11" s="1"/>
  <c r="AQ51" i="11" s="1"/>
  <c r="C51" i="11"/>
  <c r="D50" i="11"/>
  <c r="B50" i="11" s="1"/>
  <c r="CM50" i="11" s="1"/>
  <c r="CB50" i="11" s="1"/>
  <c r="AQ50" i="11" s="1"/>
  <c r="C50" i="11"/>
  <c r="D49" i="11"/>
  <c r="B49" i="11" s="1"/>
  <c r="CM49" i="11" s="1"/>
  <c r="CB49" i="11" s="1"/>
  <c r="AQ49" i="11" s="1"/>
  <c r="C49" i="11"/>
  <c r="AQ48" i="11"/>
  <c r="D48" i="11"/>
  <c r="C48" i="11"/>
  <c r="B48" i="11"/>
  <c r="CM48" i="11" s="1"/>
  <c r="CB48" i="11" s="1"/>
  <c r="D47" i="11"/>
  <c r="C47" i="11"/>
  <c r="B47" i="11"/>
  <c r="CM47" i="11" s="1"/>
  <c r="CB47" i="11" s="1"/>
  <c r="AQ47" i="11" s="1"/>
  <c r="D46" i="11"/>
  <c r="C46" i="11"/>
  <c r="B46" i="11"/>
  <c r="CM46" i="11" s="1"/>
  <c r="CB46" i="11" s="1"/>
  <c r="AQ46" i="11" s="1"/>
  <c r="D45" i="11"/>
  <c r="C45" i="11"/>
  <c r="B45" i="11" s="1"/>
  <c r="CM45" i="11" s="1"/>
  <c r="CB45" i="11" s="1"/>
  <c r="AQ45" i="11" s="1"/>
  <c r="D44" i="11"/>
  <c r="C44" i="11"/>
  <c r="B44" i="11"/>
  <c r="CM44" i="11" s="1"/>
  <c r="CB44" i="11" s="1"/>
  <c r="AQ44" i="11" s="1"/>
  <c r="D43" i="11"/>
  <c r="C43" i="11"/>
  <c r="B43" i="11"/>
  <c r="CM43" i="11" s="1"/>
  <c r="CB43" i="11" s="1"/>
  <c r="AQ43" i="11" s="1"/>
  <c r="D42" i="11"/>
  <c r="B42" i="11" s="1"/>
  <c r="CM42" i="11" s="1"/>
  <c r="CB42" i="11" s="1"/>
  <c r="AQ42" i="11" s="1"/>
  <c r="C42" i="11"/>
  <c r="D41" i="11"/>
  <c r="B41" i="11" s="1"/>
  <c r="CM41" i="11" s="1"/>
  <c r="CB41" i="11" s="1"/>
  <c r="AQ41" i="11" s="1"/>
  <c r="C41" i="11"/>
  <c r="D40" i="11"/>
  <c r="C40" i="11"/>
  <c r="B40" i="11"/>
  <c r="CM40" i="11" s="1"/>
  <c r="CB40" i="11" s="1"/>
  <c r="AQ40" i="11" s="1"/>
  <c r="CM39" i="11"/>
  <c r="CB39" i="11"/>
  <c r="AQ39" i="11" s="1"/>
  <c r="D39" i="11"/>
  <c r="B39" i="11" s="1"/>
  <c r="C39" i="11"/>
  <c r="D38" i="11"/>
  <c r="C38" i="11"/>
  <c r="B38" i="11"/>
  <c r="CM38" i="11" s="1"/>
  <c r="CB38" i="11" s="1"/>
  <c r="AQ38" i="11" s="1"/>
  <c r="D37" i="11"/>
  <c r="C37" i="11"/>
  <c r="B37" i="11"/>
  <c r="CM37" i="11" s="1"/>
  <c r="CB37" i="11" s="1"/>
  <c r="AQ37" i="11" s="1"/>
  <c r="D36" i="11"/>
  <c r="B36" i="11" s="1"/>
  <c r="CM36" i="11" s="1"/>
  <c r="CB36" i="11" s="1"/>
  <c r="AQ36" i="11" s="1"/>
  <c r="C36" i="11"/>
  <c r="D35" i="11"/>
  <c r="C35" i="11"/>
  <c r="B35" i="11" s="1"/>
  <c r="CM35" i="11" s="1"/>
  <c r="CB35" i="11" s="1"/>
  <c r="AQ35" i="11" s="1"/>
  <c r="CM34" i="11"/>
  <c r="CB34" i="11"/>
  <c r="AQ34" i="11" s="1"/>
  <c r="D34" i="11"/>
  <c r="C34" i="11"/>
  <c r="B34" i="11"/>
  <c r="D33" i="11"/>
  <c r="C33" i="11"/>
  <c r="B33" i="11"/>
  <c r="CM33" i="11" s="1"/>
  <c r="CB33" i="11" s="1"/>
  <c r="AQ33" i="11" s="1"/>
  <c r="D32" i="11"/>
  <c r="B32" i="11" s="1"/>
  <c r="CM32" i="11" s="1"/>
  <c r="CB32" i="11" s="1"/>
  <c r="AQ32" i="11" s="1"/>
  <c r="C32" i="11"/>
  <c r="CM31" i="11"/>
  <c r="CB31" i="11" s="1"/>
  <c r="AQ31" i="11" s="1"/>
  <c r="D31" i="11"/>
  <c r="B31" i="11" s="1"/>
  <c r="C31" i="11"/>
  <c r="D30" i="11"/>
  <c r="B30" i="11" s="1"/>
  <c r="C30" i="11"/>
  <c r="CQ29" i="11"/>
  <c r="CF29" i="11" s="1"/>
  <c r="CP29" i="11"/>
  <c r="CE29" i="11" s="1"/>
  <c r="CO29" i="11"/>
  <c r="CD29" i="11" s="1"/>
  <c r="CN29" i="11"/>
  <c r="CC29" i="11"/>
  <c r="D29" i="11"/>
  <c r="C29" i="11"/>
  <c r="B29" i="11"/>
  <c r="CM29" i="11" s="1"/>
  <c r="CB29" i="11" s="1"/>
  <c r="CD24" i="11"/>
  <c r="CC24" i="11"/>
  <c r="CB24" i="11"/>
  <c r="D24" i="11"/>
  <c r="B24" i="11" s="1"/>
  <c r="CP24" i="11" s="1"/>
  <c r="C24" i="11"/>
  <c r="D23" i="11"/>
  <c r="C23" i="11"/>
  <c r="B23" i="11"/>
  <c r="CP23" i="11" s="1"/>
  <c r="CP22" i="11"/>
  <c r="D22" i="11"/>
  <c r="C22" i="11"/>
  <c r="B22" i="11"/>
  <c r="D21" i="11"/>
  <c r="C21" i="11"/>
  <c r="B21" i="11"/>
  <c r="CD21" i="11" s="1"/>
  <c r="CD20" i="11"/>
  <c r="CB20" i="11"/>
  <c r="CA20" i="11"/>
  <c r="D20" i="11"/>
  <c r="C20" i="11"/>
  <c r="B20" i="11"/>
  <c r="AS19" i="11"/>
  <c r="AR19" i="11"/>
  <c r="AQ19" i="11"/>
  <c r="AP19" i="11"/>
  <c r="AO19" i="11"/>
  <c r="AN19" i="11"/>
  <c r="AM19" i="11"/>
  <c r="AL19" i="11"/>
  <c r="AK19" i="11"/>
  <c r="AJ19" i="11"/>
  <c r="AI19" i="11"/>
  <c r="AH19" i="11"/>
  <c r="AG19" i="11"/>
  <c r="AF19" i="11"/>
  <c r="AE19" i="11"/>
  <c r="AD19" i="11"/>
  <c r="AC19" i="11"/>
  <c r="AB19" i="11"/>
  <c r="AA19" i="11"/>
  <c r="Z19" i="11"/>
  <c r="Y19" i="11"/>
  <c r="X19" i="11"/>
  <c r="W19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C19" i="11" s="1"/>
  <c r="J19" i="11"/>
  <c r="I19" i="11"/>
  <c r="H19" i="11"/>
  <c r="G19" i="11"/>
  <c r="F19" i="11"/>
  <c r="D19" i="11" s="1"/>
  <c r="E19" i="11"/>
  <c r="D18" i="11"/>
  <c r="C18" i="11"/>
  <c r="B18" i="11"/>
  <c r="D17" i="11"/>
  <c r="C17" i="11"/>
  <c r="B17" i="11" s="1"/>
  <c r="CB16" i="11"/>
  <c r="CA16" i="11"/>
  <c r="D16" i="11"/>
  <c r="C16" i="11"/>
  <c r="B16" i="11"/>
  <c r="D15" i="11"/>
  <c r="B15" i="11" s="1"/>
  <c r="CM15" i="11" s="1"/>
  <c r="C15" i="11"/>
  <c r="CP14" i="11"/>
  <c r="D14" i="11"/>
  <c r="C14" i="11"/>
  <c r="B14" i="11"/>
  <c r="D13" i="11"/>
  <c r="C13" i="11"/>
  <c r="B13" i="11"/>
  <c r="A5" i="11"/>
  <c r="A4" i="11"/>
  <c r="A3" i="11"/>
  <c r="A2" i="11"/>
  <c r="AQ29" i="13" l="1"/>
  <c r="B19" i="13"/>
  <c r="CM163" i="13"/>
  <c r="CA163" i="13"/>
  <c r="AP163" i="13" s="1"/>
  <c r="CP18" i="13"/>
  <c r="CA18" i="13"/>
  <c r="CO18" i="13"/>
  <c r="CD18" i="13"/>
  <c r="CN18" i="13"/>
  <c r="CB18" i="13"/>
  <c r="CM18" i="13"/>
  <c r="CC18" i="13"/>
  <c r="CM170" i="13"/>
  <c r="CA170" i="13"/>
  <c r="AP170" i="13" s="1"/>
  <c r="CP16" i="13"/>
  <c r="CO16" i="13"/>
  <c r="CN16" i="13"/>
  <c r="CM16" i="13"/>
  <c r="CM157" i="13"/>
  <c r="CA157" i="13"/>
  <c r="AP157" i="13" s="1"/>
  <c r="CP22" i="13"/>
  <c r="CA22" i="13"/>
  <c r="CO22" i="13"/>
  <c r="CD22" i="13"/>
  <c r="CC22" i="13"/>
  <c r="CB22" i="13"/>
  <c r="CN22" i="13"/>
  <c r="CM22" i="13"/>
  <c r="CM181" i="13"/>
  <c r="CA181" i="13"/>
  <c r="AP181" i="13" s="1"/>
  <c r="CA212" i="13"/>
  <c r="Y212" i="13" s="1"/>
  <c r="CM28" i="13"/>
  <c r="CA29" i="13" s="1"/>
  <c r="CA175" i="13"/>
  <c r="AP175" i="13" s="1"/>
  <c r="CA166" i="13"/>
  <c r="AP166" i="13" s="1"/>
  <c r="CA16" i="13"/>
  <c r="CP20" i="13"/>
  <c r="CN20" i="13"/>
  <c r="CM20" i="13"/>
  <c r="CO20" i="13"/>
  <c r="CA60" i="13"/>
  <c r="I60" i="13" s="1"/>
  <c r="CM60" i="13"/>
  <c r="CC60" i="13"/>
  <c r="CB60" i="13"/>
  <c r="CO60" i="13"/>
  <c r="CN60" i="13"/>
  <c r="CA162" i="13"/>
  <c r="AP162" i="13" s="1"/>
  <c r="CA202" i="13"/>
  <c r="Y202" i="13" s="1"/>
  <c r="CB16" i="13"/>
  <c r="CA75" i="13"/>
  <c r="CA153" i="13"/>
  <c r="AP153" i="13" s="1"/>
  <c r="CM167" i="13"/>
  <c r="CA167" i="13"/>
  <c r="AP167" i="13" s="1"/>
  <c r="CA192" i="13"/>
  <c r="Y192" i="13" s="1"/>
  <c r="CA14" i="13"/>
  <c r="CC16" i="13"/>
  <c r="CA68" i="13"/>
  <c r="AA68" i="13" s="1"/>
  <c r="CB75" i="13"/>
  <c r="CB14" i="13"/>
  <c r="CD16" i="13"/>
  <c r="CO57" i="13"/>
  <c r="CN57" i="13"/>
  <c r="CA118" i="13"/>
  <c r="CD17" i="13"/>
  <c r="CA159" i="13"/>
  <c r="AP159" i="13" s="1"/>
  <c r="CC118" i="13"/>
  <c r="B195" i="13"/>
  <c r="CM177" i="13"/>
  <c r="CA177" i="13"/>
  <c r="AP177" i="13" s="1"/>
  <c r="CM183" i="13"/>
  <c r="CM155" i="13"/>
  <c r="CB118" i="13"/>
  <c r="CN17" i="13"/>
  <c r="CB21" i="13"/>
  <c r="AT21" i="13" s="1"/>
  <c r="CO17" i="13"/>
  <c r="CP17" i="13"/>
  <c r="CP13" i="13"/>
  <c r="CA13" i="13"/>
  <c r="CO13" i="13"/>
  <c r="CD13" i="13"/>
  <c r="A351" i="13"/>
  <c r="CB13" i="13"/>
  <c r="CN13" i="13"/>
  <c r="CM13" i="13"/>
  <c r="CC13" i="13"/>
  <c r="CM150" i="13"/>
  <c r="CA150" i="13"/>
  <c r="AP150" i="13" s="1"/>
  <c r="CC17" i="13"/>
  <c r="AT17" i="13" s="1"/>
  <c r="CA194" i="13"/>
  <c r="Y194" i="13" s="1"/>
  <c r="CM194" i="13"/>
  <c r="CM17" i="13"/>
  <c r="CA65" i="13"/>
  <c r="CM118" i="13"/>
  <c r="CM160" i="13"/>
  <c r="CA160" i="13"/>
  <c r="AP160" i="13" s="1"/>
  <c r="CC21" i="13"/>
  <c r="CB65" i="13"/>
  <c r="B77" i="13"/>
  <c r="CN118" i="13"/>
  <c r="CA173" i="13"/>
  <c r="AP173" i="13" s="1"/>
  <c r="B178" i="13"/>
  <c r="CA188" i="13"/>
  <c r="Y188" i="13" s="1"/>
  <c r="B215" i="13"/>
  <c r="CD21" i="13"/>
  <c r="CM65" i="13"/>
  <c r="C178" i="13"/>
  <c r="CM188" i="13"/>
  <c r="CM21" i="13"/>
  <c r="CM122" i="13"/>
  <c r="CA122" i="13"/>
  <c r="L122" i="13" s="1"/>
  <c r="CA165" i="13"/>
  <c r="AP165" i="13" s="1"/>
  <c r="CA169" i="13"/>
  <c r="AP169" i="13" s="1"/>
  <c r="D178" i="13"/>
  <c r="CM189" i="13"/>
  <c r="CA189" i="13"/>
  <c r="Y189" i="13" s="1"/>
  <c r="CA211" i="13"/>
  <c r="Y211" i="13" s="1"/>
  <c r="CN21" i="13"/>
  <c r="B206" i="13"/>
  <c r="CM211" i="13"/>
  <c r="CA213" i="13"/>
  <c r="Y213" i="13" s="1"/>
  <c r="CA15" i="13"/>
  <c r="CA24" i="13"/>
  <c r="CA58" i="13"/>
  <c r="CN66" i="13"/>
  <c r="CA73" i="13"/>
  <c r="CM76" i="13"/>
  <c r="CA117" i="13"/>
  <c r="CM123" i="13"/>
  <c r="CM154" i="13"/>
  <c r="CM164" i="13"/>
  <c r="CM174" i="13"/>
  <c r="CM190" i="13"/>
  <c r="CB66" i="13"/>
  <c r="CB15" i="13"/>
  <c r="CB24" i="13"/>
  <c r="CB58" i="13"/>
  <c r="CB73" i="13"/>
  <c r="CN76" i="13"/>
  <c r="CB117" i="13"/>
  <c r="CA151" i="13"/>
  <c r="AP151" i="13" s="1"/>
  <c r="CA161" i="13"/>
  <c r="AP161" i="13" s="1"/>
  <c r="CA171" i="13"/>
  <c r="AP171" i="13" s="1"/>
  <c r="CA182" i="13"/>
  <c r="AP182" i="13" s="1"/>
  <c r="CA214" i="13"/>
  <c r="Y214" i="13" s="1"/>
  <c r="CA66" i="13"/>
  <c r="CA76" i="13"/>
  <c r="AA76" i="13" s="1"/>
  <c r="CA204" i="13"/>
  <c r="Y204" i="13" s="1"/>
  <c r="CC15" i="13"/>
  <c r="CC24" i="13"/>
  <c r="CC58" i="13"/>
  <c r="CM73" i="13"/>
  <c r="CD15" i="13"/>
  <c r="CD24" i="13"/>
  <c r="CA164" i="12"/>
  <c r="AP164" i="12" s="1"/>
  <c r="CM164" i="12"/>
  <c r="CM172" i="12"/>
  <c r="CA172" i="12"/>
  <c r="AP172" i="12" s="1"/>
  <c r="CM157" i="12"/>
  <c r="CA157" i="12"/>
  <c r="AP157" i="12" s="1"/>
  <c r="AQ29" i="12"/>
  <c r="CM160" i="12"/>
  <c r="CA160" i="12"/>
  <c r="AP160" i="12" s="1"/>
  <c r="CP15" i="12"/>
  <c r="CM15" i="12"/>
  <c r="CC15" i="12"/>
  <c r="CD15" i="12"/>
  <c r="CB15" i="12"/>
  <c r="CA15" i="12"/>
  <c r="AT15" i="12" s="1"/>
  <c r="CO15" i="12"/>
  <c r="CN15" i="12"/>
  <c r="B19" i="12"/>
  <c r="A351" i="12" s="1"/>
  <c r="CM181" i="12"/>
  <c r="CA181" i="12"/>
  <c r="AP181" i="12" s="1"/>
  <c r="CB22" i="12"/>
  <c r="CB24" i="12"/>
  <c r="CC24" i="12"/>
  <c r="C178" i="12"/>
  <c r="CB16" i="12"/>
  <c r="CN21" i="12"/>
  <c r="CM21" i="12"/>
  <c r="CD21" i="12"/>
  <c r="AT21" i="12" s="1"/>
  <c r="CB23" i="12"/>
  <c r="CA23" i="12"/>
  <c r="CM60" i="12"/>
  <c r="CN57" i="12"/>
  <c r="CC13" i="12"/>
  <c r="B77" i="12"/>
  <c r="B178" i="12"/>
  <c r="CP13" i="12"/>
  <c r="CD22" i="12"/>
  <c r="CM183" i="12"/>
  <c r="CA183" i="12"/>
  <c r="AP183" i="12" s="1"/>
  <c r="CB14" i="12"/>
  <c r="CA14" i="12"/>
  <c r="CM22" i="12"/>
  <c r="CD24" i="12"/>
  <c r="CM20" i="12"/>
  <c r="CN22" i="12"/>
  <c r="CM24" i="12"/>
  <c r="CA57" i="12"/>
  <c r="I57" i="12" s="1"/>
  <c r="CO117" i="12"/>
  <c r="CA179" i="12"/>
  <c r="AP179" i="12" s="1"/>
  <c r="CM204" i="12"/>
  <c r="CA204" i="12"/>
  <c r="Y204" i="12" s="1"/>
  <c r="CN20" i="12"/>
  <c r="CO22" i="12"/>
  <c r="CN24" i="12"/>
  <c r="CB57" i="12"/>
  <c r="CA60" i="12"/>
  <c r="I60" i="12" s="1"/>
  <c r="CA66" i="12"/>
  <c r="AA66" i="12" s="1"/>
  <c r="CM162" i="12"/>
  <c r="CA162" i="12"/>
  <c r="AP162" i="12" s="1"/>
  <c r="CM174" i="12"/>
  <c r="CM179" i="12"/>
  <c r="CC14" i="12"/>
  <c r="CA16" i="12"/>
  <c r="CA18" i="12"/>
  <c r="AT18" i="12" s="1"/>
  <c r="CP20" i="12"/>
  <c r="CP22" i="12"/>
  <c r="CO24" i="12"/>
  <c r="CC57" i="12"/>
  <c r="CB60" i="12"/>
  <c r="CM66" i="12"/>
  <c r="CA170" i="12"/>
  <c r="AP170" i="12" s="1"/>
  <c r="CA194" i="12"/>
  <c r="Y194" i="12" s="1"/>
  <c r="B215" i="12"/>
  <c r="CD14" i="12"/>
  <c r="CB18" i="12"/>
  <c r="CM28" i="12"/>
  <c r="CA29" i="12" s="1"/>
  <c r="CM57" i="12"/>
  <c r="CN66" i="12"/>
  <c r="CM154" i="12"/>
  <c r="CA158" i="12"/>
  <c r="AP158" i="12" s="1"/>
  <c r="CM14" i="12"/>
  <c r="CC16" i="12"/>
  <c r="CD18" i="12"/>
  <c r="CN60" i="12"/>
  <c r="CN74" i="12"/>
  <c r="CM74" i="12"/>
  <c r="CB74" i="12"/>
  <c r="CA74" i="12"/>
  <c r="CA150" i="12"/>
  <c r="AP150" i="12" s="1"/>
  <c r="B195" i="12"/>
  <c r="CA205" i="12"/>
  <c r="Y205" i="12" s="1"/>
  <c r="CN14" i="12"/>
  <c r="CD16" i="12"/>
  <c r="CM18" i="12"/>
  <c r="CO60" i="12"/>
  <c r="CM180" i="12"/>
  <c r="CO14" i="12"/>
  <c r="CM16" i="12"/>
  <c r="CN18" i="12"/>
  <c r="CC23" i="12"/>
  <c r="CA67" i="12"/>
  <c r="AA67" i="12" s="1"/>
  <c r="CA175" i="12"/>
  <c r="AP175" i="12" s="1"/>
  <c r="B206" i="12"/>
  <c r="CN17" i="12"/>
  <c r="CM17" i="12"/>
  <c r="CD17" i="12"/>
  <c r="CA200" i="12"/>
  <c r="Y200" i="12" s="1"/>
  <c r="CM190" i="12"/>
  <c r="CM201" i="12"/>
  <c r="CA201" i="12"/>
  <c r="Y201" i="12" s="1"/>
  <c r="CA168" i="12"/>
  <c r="AP168" i="12" s="1"/>
  <c r="CA13" i="12"/>
  <c r="CM152" i="12"/>
  <c r="CA152" i="12"/>
  <c r="AP152" i="12" s="1"/>
  <c r="CB13" i="12"/>
  <c r="CA17" i="12"/>
  <c r="CA191" i="12"/>
  <c r="Y191" i="12" s="1"/>
  <c r="CA212" i="12"/>
  <c r="Y212" i="12" s="1"/>
  <c r="CD13" i="12"/>
  <c r="CB17" i="12"/>
  <c r="CB76" i="12"/>
  <c r="AA76" i="12" s="1"/>
  <c r="CA124" i="12"/>
  <c r="L124" i="12" s="1"/>
  <c r="CM13" i="12"/>
  <c r="CC17" i="12"/>
  <c r="CM76" i="12"/>
  <c r="CA117" i="12"/>
  <c r="CM192" i="12"/>
  <c r="CA192" i="12"/>
  <c r="Y192" i="12" s="1"/>
  <c r="CO56" i="12"/>
  <c r="CN56" i="12"/>
  <c r="CM56" i="12"/>
  <c r="CC56" i="12"/>
  <c r="CN13" i="12"/>
  <c r="CO17" i="12"/>
  <c r="CA20" i="12"/>
  <c r="AT20" i="12" s="1"/>
  <c r="CA22" i="12"/>
  <c r="CA24" i="12"/>
  <c r="CA56" i="12"/>
  <c r="I56" i="12" s="1"/>
  <c r="CN76" i="12"/>
  <c r="CA118" i="12"/>
  <c r="CA59" i="12"/>
  <c r="I59" i="12" s="1"/>
  <c r="CB118" i="12"/>
  <c r="CM30" i="11"/>
  <c r="CB30" i="11" s="1"/>
  <c r="AQ30" i="11" s="1"/>
  <c r="CM28" i="11"/>
  <c r="CA29" i="11" s="1"/>
  <c r="AQ29" i="11" s="1"/>
  <c r="CM149" i="11"/>
  <c r="CA149" i="11"/>
  <c r="AP149" i="11" s="1"/>
  <c r="CM172" i="11"/>
  <c r="CA172" i="11"/>
  <c r="AP172" i="11" s="1"/>
  <c r="CM159" i="11"/>
  <c r="CA159" i="11"/>
  <c r="AP159" i="11" s="1"/>
  <c r="CP17" i="11"/>
  <c r="CO17" i="11"/>
  <c r="CN17" i="11"/>
  <c r="CD17" i="11"/>
  <c r="CA17" i="11"/>
  <c r="CC17" i="11"/>
  <c r="CM17" i="11"/>
  <c r="CB17" i="11"/>
  <c r="B19" i="11"/>
  <c r="A351" i="11" s="1"/>
  <c r="CM201" i="11"/>
  <c r="CB15" i="11"/>
  <c r="CD13" i="11"/>
  <c r="CC13" i="11"/>
  <c r="CB13" i="11"/>
  <c r="CA13" i="11"/>
  <c r="AT13" i="11" s="1"/>
  <c r="CA23" i="11"/>
  <c r="CN118" i="11"/>
  <c r="CM118" i="11"/>
  <c r="CC118" i="11"/>
  <c r="CB118" i="11"/>
  <c r="CD15" i="11"/>
  <c r="CD18" i="11"/>
  <c r="CC18" i="11"/>
  <c r="CB18" i="11"/>
  <c r="CA18" i="11"/>
  <c r="AT18" i="11" s="1"/>
  <c r="CM23" i="11"/>
  <c r="CM151" i="11"/>
  <c r="CN23" i="11"/>
  <c r="CO118" i="11"/>
  <c r="CA165" i="11"/>
  <c r="AP165" i="11" s="1"/>
  <c r="CN15" i="11"/>
  <c r="CA21" i="11"/>
  <c r="CM122" i="11"/>
  <c r="CA122" i="11"/>
  <c r="L122" i="11" s="1"/>
  <c r="CM161" i="11"/>
  <c r="CM13" i="11"/>
  <c r="CO15" i="11"/>
  <c r="CB21" i="11"/>
  <c r="CM59" i="11"/>
  <c r="CC59" i="11"/>
  <c r="CB59" i="11"/>
  <c r="CA59" i="11"/>
  <c r="I59" i="11" s="1"/>
  <c r="CN74" i="11"/>
  <c r="CM74" i="11"/>
  <c r="CA171" i="11"/>
  <c r="AP171" i="11" s="1"/>
  <c r="CA175" i="11"/>
  <c r="AP175" i="11" s="1"/>
  <c r="CN13" i="11"/>
  <c r="CP15" i="11"/>
  <c r="CM18" i="11"/>
  <c r="CC21" i="11"/>
  <c r="CM156" i="11"/>
  <c r="CA182" i="11"/>
  <c r="AP182" i="11" s="1"/>
  <c r="CA192" i="11"/>
  <c r="Y192" i="11" s="1"/>
  <c r="CA205" i="11"/>
  <c r="Y205" i="11" s="1"/>
  <c r="CO13" i="11"/>
  <c r="CP16" i="11"/>
  <c r="CO16" i="11"/>
  <c r="CN16" i="11"/>
  <c r="CM16" i="11"/>
  <c r="CC16" i="11"/>
  <c r="AT16" i="11" s="1"/>
  <c r="CN18" i="11"/>
  <c r="CA24" i="11"/>
  <c r="AT24" i="11" s="1"/>
  <c r="CO56" i="11"/>
  <c r="CN56" i="11"/>
  <c r="CN59" i="11"/>
  <c r="CA74" i="11"/>
  <c r="AA74" i="11" s="1"/>
  <c r="CA152" i="11"/>
  <c r="AP152" i="11" s="1"/>
  <c r="CM157" i="11"/>
  <c r="CA157" i="11"/>
  <c r="AP157" i="11" s="1"/>
  <c r="CM155" i="11"/>
  <c r="CM150" i="11"/>
  <c r="CA150" i="11"/>
  <c r="AP150" i="11" s="1"/>
  <c r="CM170" i="11"/>
  <c r="CA170" i="11"/>
  <c r="AP170" i="11" s="1"/>
  <c r="CC15" i="11"/>
  <c r="CM181" i="11"/>
  <c r="CA181" i="11"/>
  <c r="AP181" i="11" s="1"/>
  <c r="CM203" i="11"/>
  <c r="CA203" i="11"/>
  <c r="Y203" i="11" s="1"/>
  <c r="CA118" i="11"/>
  <c r="CA191" i="11"/>
  <c r="Y191" i="11" s="1"/>
  <c r="B206" i="11"/>
  <c r="CO14" i="11"/>
  <c r="CD14" i="11"/>
  <c r="CC14" i="11"/>
  <c r="CB14" i="11"/>
  <c r="CP18" i="11"/>
  <c r="CD22" i="11"/>
  <c r="CC22" i="11"/>
  <c r="CB22" i="11"/>
  <c r="CA22" i="11"/>
  <c r="CM167" i="11"/>
  <c r="CA167" i="11"/>
  <c r="AP167" i="11" s="1"/>
  <c r="CM24" i="11"/>
  <c r="CA124" i="11"/>
  <c r="L124" i="11" s="1"/>
  <c r="CM177" i="11"/>
  <c r="CA177" i="11"/>
  <c r="AP177" i="11" s="1"/>
  <c r="CM211" i="11"/>
  <c r="CA211" i="11"/>
  <c r="Y211" i="11" s="1"/>
  <c r="CD16" i="11"/>
  <c r="CN24" i="11"/>
  <c r="CM56" i="11"/>
  <c r="CN67" i="11"/>
  <c r="CA183" i="11"/>
  <c r="AP183" i="11" s="1"/>
  <c r="CA14" i="11"/>
  <c r="CM22" i="11"/>
  <c r="CO24" i="11"/>
  <c r="CM68" i="11"/>
  <c r="CB68" i="11"/>
  <c r="CA68" i="11"/>
  <c r="AA68" i="11" s="1"/>
  <c r="CA158" i="11"/>
  <c r="AP158" i="11" s="1"/>
  <c r="B179" i="11"/>
  <c r="B195" i="11"/>
  <c r="CM169" i="11"/>
  <c r="CA169" i="11"/>
  <c r="AP169" i="11" s="1"/>
  <c r="CO23" i="11"/>
  <c r="CD23" i="11"/>
  <c r="CC23" i="11"/>
  <c r="CB23" i="11"/>
  <c r="CM160" i="11"/>
  <c r="CA160" i="11"/>
  <c r="AP160" i="11" s="1"/>
  <c r="CM180" i="11"/>
  <c r="CA180" i="11"/>
  <c r="AP180" i="11" s="1"/>
  <c r="CA15" i="11"/>
  <c r="CP21" i="11"/>
  <c r="CO21" i="11"/>
  <c r="CN21" i="11"/>
  <c r="CP13" i="11"/>
  <c r="CO18" i="11"/>
  <c r="CM21" i="11"/>
  <c r="CM14" i="11"/>
  <c r="CP20" i="11"/>
  <c r="CO20" i="11"/>
  <c r="CN20" i="11"/>
  <c r="CM20" i="11"/>
  <c r="CC20" i="11"/>
  <c r="AT20" i="11" s="1"/>
  <c r="CN22" i="11"/>
  <c r="CN14" i="11"/>
  <c r="CO22" i="11"/>
  <c r="B61" i="11"/>
  <c r="CA202" i="11"/>
  <c r="Y202" i="11" s="1"/>
  <c r="CA65" i="11"/>
  <c r="AA65" i="11" s="1"/>
  <c r="CA188" i="11"/>
  <c r="Y188" i="11" s="1"/>
  <c r="CC57" i="11"/>
  <c r="I57" i="11" s="1"/>
  <c r="CA189" i="11"/>
  <c r="Y189" i="11" s="1"/>
  <c r="CA194" i="11"/>
  <c r="Y194" i="11" s="1"/>
  <c r="CA66" i="11"/>
  <c r="AA66" i="11" s="1"/>
  <c r="CA213" i="11"/>
  <c r="Y213" i="11" s="1"/>
  <c r="CB66" i="11"/>
  <c r="AT13" i="13" l="1"/>
  <c r="AT16" i="13"/>
  <c r="AT14" i="13"/>
  <c r="AA65" i="13"/>
  <c r="AA75" i="13"/>
  <c r="AA66" i="13"/>
  <c r="AA73" i="13"/>
  <c r="AT18" i="13"/>
  <c r="B351" i="13"/>
  <c r="I58" i="13"/>
  <c r="AT24" i="13"/>
  <c r="AT15" i="13"/>
  <c r="AT22" i="13"/>
  <c r="B351" i="12"/>
  <c r="AT16" i="12"/>
  <c r="AT24" i="12"/>
  <c r="AT22" i="12"/>
  <c r="AT17" i="12"/>
  <c r="AT13" i="12"/>
  <c r="AT23" i="12"/>
  <c r="AA74" i="12"/>
  <c r="AT14" i="12"/>
  <c r="AT15" i="11"/>
  <c r="AT17" i="11"/>
  <c r="AT14" i="11"/>
  <c r="B351" i="11"/>
  <c r="B178" i="11"/>
  <c r="CA179" i="11"/>
  <c r="AP179" i="11" s="1"/>
  <c r="CM179" i="11"/>
  <c r="AT23" i="11"/>
  <c r="AT22" i="11"/>
  <c r="AT21" i="11"/>
  <c r="B310" i="10" l="1"/>
  <c r="B309" i="10"/>
  <c r="B308" i="10"/>
  <c r="B307" i="10"/>
  <c r="B306" i="10"/>
  <c r="B305" i="10"/>
  <c r="B304" i="10"/>
  <c r="B303" i="10"/>
  <c r="B302" i="10"/>
  <c r="B301" i="10"/>
  <c r="B300" i="10"/>
  <c r="B299" i="10"/>
  <c r="B298" i="10"/>
  <c r="B297" i="10"/>
  <c r="B296" i="10"/>
  <c r="B295" i="10"/>
  <c r="B294" i="10"/>
  <c r="B293" i="10"/>
  <c r="B292" i="10"/>
  <c r="B291" i="10"/>
  <c r="B290" i="10"/>
  <c r="B286" i="10"/>
  <c r="B285" i="10"/>
  <c r="B284" i="10"/>
  <c r="B283" i="10"/>
  <c r="B282" i="10"/>
  <c r="B281" i="10"/>
  <c r="B280" i="10"/>
  <c r="B279" i="10"/>
  <c r="B278" i="10"/>
  <c r="B277" i="10"/>
  <c r="B276" i="10"/>
  <c r="B275" i="10"/>
  <c r="B274" i="10"/>
  <c r="B273" i="10"/>
  <c r="B272" i="10"/>
  <c r="B271" i="10"/>
  <c r="B270" i="10"/>
  <c r="B269" i="10"/>
  <c r="B268" i="10"/>
  <c r="B267" i="10"/>
  <c r="B266" i="10"/>
  <c r="B265" i="10"/>
  <c r="B264" i="10"/>
  <c r="B263" i="10"/>
  <c r="B262" i="10"/>
  <c r="B261" i="10"/>
  <c r="B260" i="10"/>
  <c r="B256" i="10"/>
  <c r="B255" i="10"/>
  <c r="B254" i="10"/>
  <c r="B249" i="10"/>
  <c r="X215" i="10"/>
  <c r="W215" i="10"/>
  <c r="V215" i="10"/>
  <c r="U215" i="10"/>
  <c r="T215" i="10"/>
  <c r="S215" i="10"/>
  <c r="R215" i="10"/>
  <c r="Q215" i="10"/>
  <c r="P215" i="10"/>
  <c r="O215" i="10"/>
  <c r="N215" i="10"/>
  <c r="M215" i="10"/>
  <c r="L215" i="10"/>
  <c r="K215" i="10"/>
  <c r="J215" i="10"/>
  <c r="I215" i="10"/>
  <c r="H215" i="10"/>
  <c r="G215" i="10"/>
  <c r="F215" i="10"/>
  <c r="E215" i="10"/>
  <c r="D215" i="10"/>
  <c r="C215" i="10"/>
  <c r="B215" i="10"/>
  <c r="CM214" i="10"/>
  <c r="CA214" i="10"/>
  <c r="Y214" i="10"/>
  <c r="B214" i="10"/>
  <c r="B213" i="10"/>
  <c r="CM213" i="10" s="1"/>
  <c r="B212" i="10"/>
  <c r="CM212" i="10" s="1"/>
  <c r="B211" i="10"/>
  <c r="CM211" i="10" s="1"/>
  <c r="X206" i="10"/>
  <c r="W206" i="10"/>
  <c r="V206" i="10"/>
  <c r="U206" i="10"/>
  <c r="T206" i="10"/>
  <c r="S206" i="10"/>
  <c r="R206" i="10"/>
  <c r="Q206" i="10"/>
  <c r="P206" i="10"/>
  <c r="O206" i="10"/>
  <c r="N206" i="10"/>
  <c r="M206" i="10"/>
  <c r="L206" i="10"/>
  <c r="K206" i="10"/>
  <c r="J206" i="10"/>
  <c r="I206" i="10"/>
  <c r="H206" i="10"/>
  <c r="G206" i="10"/>
  <c r="F206" i="10"/>
  <c r="E206" i="10"/>
  <c r="D206" i="10"/>
  <c r="C206" i="10"/>
  <c r="B205" i="10"/>
  <c r="CM205" i="10" s="1"/>
  <c r="CM204" i="10"/>
  <c r="B204" i="10"/>
  <c r="CA204" i="10" s="1"/>
  <c r="Y204" i="10" s="1"/>
  <c r="CM203" i="10"/>
  <c r="B203" i="10"/>
  <c r="CA203" i="10" s="1"/>
  <c r="Y203" i="10" s="1"/>
  <c r="B202" i="10"/>
  <c r="CM202" i="10" s="1"/>
  <c r="CM201" i="10"/>
  <c r="CA201" i="10"/>
  <c r="Y201" i="10" s="1"/>
  <c r="B201" i="10"/>
  <c r="B206" i="10" s="1"/>
  <c r="CM200" i="10"/>
  <c r="CA200" i="10"/>
  <c r="Y200" i="10" s="1"/>
  <c r="B200" i="10"/>
  <c r="X195" i="10"/>
  <c r="W195" i="10"/>
  <c r="V195" i="10"/>
  <c r="U195" i="10"/>
  <c r="T195" i="10"/>
  <c r="S195" i="10"/>
  <c r="R195" i="10"/>
  <c r="Q195" i="10"/>
  <c r="P195" i="10"/>
  <c r="O195" i="10"/>
  <c r="N195" i="10"/>
  <c r="M195" i="10"/>
  <c r="L195" i="10"/>
  <c r="K195" i="10"/>
  <c r="J195" i="10"/>
  <c r="I195" i="10"/>
  <c r="H195" i="10"/>
  <c r="G195" i="10"/>
  <c r="F195" i="10"/>
  <c r="E195" i="10"/>
  <c r="D195" i="10"/>
  <c r="C195" i="10"/>
  <c r="CM194" i="10"/>
  <c r="CA194" i="10"/>
  <c r="Y194" i="10" s="1"/>
  <c r="B194" i="10"/>
  <c r="B193" i="10"/>
  <c r="B192" i="10"/>
  <c r="CM192" i="10" s="1"/>
  <c r="CM191" i="10"/>
  <c r="CA191" i="10"/>
  <c r="Y191" i="10" s="1"/>
  <c r="B191" i="10"/>
  <c r="CM190" i="10"/>
  <c r="CA190" i="10"/>
  <c r="Y190" i="10" s="1"/>
  <c r="B190" i="10"/>
  <c r="CM189" i="10"/>
  <c r="CA189" i="10"/>
  <c r="Y189" i="10" s="1"/>
  <c r="B189" i="10"/>
  <c r="B188" i="10"/>
  <c r="D183" i="10"/>
  <c r="C183" i="10"/>
  <c r="B183" i="10"/>
  <c r="CA183" i="10" s="1"/>
  <c r="AP183" i="10" s="1"/>
  <c r="D182" i="10"/>
  <c r="B182" i="10" s="1"/>
  <c r="CM182" i="10" s="1"/>
  <c r="C182" i="10"/>
  <c r="CA181" i="10"/>
  <c r="AP181" i="10" s="1"/>
  <c r="D181" i="10"/>
  <c r="C181" i="10"/>
  <c r="B181" i="10"/>
  <c r="CM181" i="10" s="1"/>
  <c r="D180" i="10"/>
  <c r="C180" i="10"/>
  <c r="B180" i="10"/>
  <c r="CM180" i="10" s="1"/>
  <c r="D179" i="10"/>
  <c r="D178" i="10" s="1"/>
  <c r="C179" i="10"/>
  <c r="B179" i="10"/>
  <c r="CA179" i="10" s="1"/>
  <c r="AP179" i="10" s="1"/>
  <c r="AO178" i="10"/>
  <c r="AN178" i="10"/>
  <c r="AM178" i="10"/>
  <c r="AL178" i="10"/>
  <c r="AK178" i="10"/>
  <c r="AJ178" i="10"/>
  <c r="AI178" i="10"/>
  <c r="AH178" i="10"/>
  <c r="AG178" i="10"/>
  <c r="AF178" i="10"/>
  <c r="AE178" i="10"/>
  <c r="AD178" i="10"/>
  <c r="AC178" i="10"/>
  <c r="AB178" i="10"/>
  <c r="AA178" i="10"/>
  <c r="Z178" i="10"/>
  <c r="Y178" i="10"/>
  <c r="X178" i="10"/>
  <c r="W178" i="10"/>
  <c r="V178" i="10"/>
  <c r="U178" i="10"/>
  <c r="T178" i="10"/>
  <c r="S178" i="10"/>
  <c r="R178" i="10"/>
  <c r="Q178" i="10"/>
  <c r="P178" i="10"/>
  <c r="O178" i="10"/>
  <c r="N178" i="10"/>
  <c r="M178" i="10"/>
  <c r="L178" i="10"/>
  <c r="K178" i="10"/>
  <c r="J178" i="10"/>
  <c r="I178" i="10"/>
  <c r="H178" i="10"/>
  <c r="G178" i="10"/>
  <c r="F178" i="10"/>
  <c r="E178" i="10"/>
  <c r="C178" i="10"/>
  <c r="D177" i="10"/>
  <c r="B177" i="10" s="1"/>
  <c r="C177" i="10"/>
  <c r="D176" i="10"/>
  <c r="B176" i="10" s="1"/>
  <c r="C176" i="10"/>
  <c r="CM175" i="10"/>
  <c r="CA175" i="10"/>
  <c r="AP175" i="10" s="1"/>
  <c r="D175" i="10"/>
  <c r="C175" i="10"/>
  <c r="B175" i="10"/>
  <c r="D174" i="10"/>
  <c r="C174" i="10"/>
  <c r="B174" i="10"/>
  <c r="CA174" i="10" s="1"/>
  <c r="AP174" i="10" s="1"/>
  <c r="D173" i="10"/>
  <c r="C173" i="10"/>
  <c r="B173" i="10"/>
  <c r="D172" i="10"/>
  <c r="B172" i="10" s="1"/>
  <c r="C172" i="10"/>
  <c r="CM171" i="10"/>
  <c r="CA171" i="10"/>
  <c r="AP171" i="10" s="1"/>
  <c r="D171" i="10"/>
  <c r="B171" i="10" s="1"/>
  <c r="C171" i="10"/>
  <c r="CA170" i="10"/>
  <c r="AP170" i="10" s="1"/>
  <c r="D170" i="10"/>
  <c r="C170" i="10"/>
  <c r="B170" i="10"/>
  <c r="CM170" i="10" s="1"/>
  <c r="D169" i="10"/>
  <c r="C169" i="10"/>
  <c r="B169" i="10"/>
  <c r="CA169" i="10" s="1"/>
  <c r="AP169" i="10" s="1"/>
  <c r="CM168" i="10"/>
  <c r="CA168" i="10"/>
  <c r="AP168" i="10" s="1"/>
  <c r="D168" i="10"/>
  <c r="C168" i="10"/>
  <c r="B168" i="10"/>
  <c r="D167" i="10"/>
  <c r="B167" i="10" s="1"/>
  <c r="C167" i="10"/>
  <c r="D166" i="10"/>
  <c r="C166" i="10"/>
  <c r="B166" i="10"/>
  <c r="D165" i="10"/>
  <c r="C165" i="10"/>
  <c r="B165" i="10"/>
  <c r="CA165" i="10" s="1"/>
  <c r="AP165" i="10" s="1"/>
  <c r="CM164" i="10"/>
  <c r="CA164" i="10"/>
  <c r="AP164" i="10" s="1"/>
  <c r="D164" i="10"/>
  <c r="C164" i="10"/>
  <c r="B164" i="10"/>
  <c r="D163" i="10"/>
  <c r="C163" i="10"/>
  <c r="B163" i="10"/>
  <c r="CM162" i="10"/>
  <c r="D162" i="10"/>
  <c r="C162" i="10"/>
  <c r="B162" i="10"/>
  <c r="CA162" i="10" s="1"/>
  <c r="AP162" i="10" s="1"/>
  <c r="D161" i="10"/>
  <c r="B161" i="10" s="1"/>
  <c r="CM161" i="10" s="1"/>
  <c r="C161" i="10"/>
  <c r="CA160" i="10"/>
  <c r="AP160" i="10" s="1"/>
  <c r="D160" i="10"/>
  <c r="C160" i="10"/>
  <c r="B160" i="10"/>
  <c r="CM160" i="10" s="1"/>
  <c r="CM159" i="10"/>
  <c r="D159" i="10"/>
  <c r="C159" i="10"/>
  <c r="B159" i="10"/>
  <c r="CA159" i="10" s="1"/>
  <c r="AP159" i="10" s="1"/>
  <c r="D158" i="10"/>
  <c r="C158" i="10"/>
  <c r="B158" i="10"/>
  <c r="CM158" i="10" s="1"/>
  <c r="D157" i="10"/>
  <c r="B157" i="10" s="1"/>
  <c r="C157" i="10"/>
  <c r="D156" i="10"/>
  <c r="C156" i="10"/>
  <c r="B156" i="10"/>
  <c r="D155" i="10"/>
  <c r="B155" i="10" s="1"/>
  <c r="C155" i="10"/>
  <c r="CM154" i="10"/>
  <c r="CA154" i="10"/>
  <c r="AP154" i="10" s="1"/>
  <c r="D154" i="10"/>
  <c r="C154" i="10"/>
  <c r="B154" i="10"/>
  <c r="D153" i="10"/>
  <c r="C153" i="10"/>
  <c r="B153" i="10"/>
  <c r="D152" i="10"/>
  <c r="C152" i="10"/>
  <c r="B152" i="10"/>
  <c r="CA152" i="10" s="1"/>
  <c r="AP152" i="10" s="1"/>
  <c r="CM151" i="10"/>
  <c r="CA151" i="10"/>
  <c r="AP151" i="10"/>
  <c r="D151" i="10"/>
  <c r="B151" i="10" s="1"/>
  <c r="C151" i="10"/>
  <c r="CA150" i="10"/>
  <c r="AP150" i="10" s="1"/>
  <c r="D150" i="10"/>
  <c r="C150" i="10"/>
  <c r="B150" i="10"/>
  <c r="CM150" i="10" s="1"/>
  <c r="D149" i="10"/>
  <c r="C149" i="10"/>
  <c r="B149" i="10"/>
  <c r="CM149" i="10" s="1"/>
  <c r="B124" i="10"/>
  <c r="CM124" i="10" s="1"/>
  <c r="CM123" i="10"/>
  <c r="CA123" i="10"/>
  <c r="L123" i="10" s="1"/>
  <c r="B123" i="10"/>
  <c r="CM122" i="10"/>
  <c r="CA122" i="10"/>
  <c r="L122" i="10" s="1"/>
  <c r="B122" i="10"/>
  <c r="CM118" i="10"/>
  <c r="CC118" i="10"/>
  <c r="CB118" i="10"/>
  <c r="B118" i="10"/>
  <c r="B117" i="10"/>
  <c r="CC117" i="10" s="1"/>
  <c r="E113" i="10"/>
  <c r="D113" i="10"/>
  <c r="C113" i="10"/>
  <c r="B113" i="10"/>
  <c r="E105" i="10"/>
  <c r="D105" i="10"/>
  <c r="C105" i="10"/>
  <c r="B105" i="10"/>
  <c r="E97" i="10"/>
  <c r="D97" i="10"/>
  <c r="C97" i="10"/>
  <c r="B97" i="10"/>
  <c r="Z77" i="10"/>
  <c r="Y77" i="10"/>
  <c r="X77" i="10"/>
  <c r="W77" i="10"/>
  <c r="V77" i="10"/>
  <c r="U77" i="10"/>
  <c r="T77" i="10"/>
  <c r="S77" i="10"/>
  <c r="R77" i="10"/>
  <c r="Q77" i="10"/>
  <c r="P77" i="10"/>
  <c r="O77" i="10"/>
  <c r="N77" i="10"/>
  <c r="M77" i="10"/>
  <c r="L77" i="10"/>
  <c r="K77" i="10"/>
  <c r="J77" i="10"/>
  <c r="I77" i="10"/>
  <c r="H77" i="10"/>
  <c r="G77" i="10"/>
  <c r="F77" i="10"/>
  <c r="E77" i="10"/>
  <c r="D77" i="10"/>
  <c r="C77" i="10"/>
  <c r="CN76" i="10"/>
  <c r="CM76" i="10"/>
  <c r="CB76" i="10"/>
  <c r="B76" i="10"/>
  <c r="CA76" i="10" s="1"/>
  <c r="AA76" i="10" s="1"/>
  <c r="B75" i="10"/>
  <c r="CN74" i="10"/>
  <c r="CM74" i="10"/>
  <c r="CB74" i="10"/>
  <c r="CA74" i="10"/>
  <c r="AA74" i="10" s="1"/>
  <c r="B74" i="10"/>
  <c r="CN73" i="10"/>
  <c r="CM73" i="10"/>
  <c r="CB73" i="10"/>
  <c r="CA73" i="10"/>
  <c r="AA73" i="10"/>
  <c r="B73" i="10"/>
  <c r="Z69" i="10"/>
  <c r="Y69" i="10"/>
  <c r="X69" i="10"/>
  <c r="W69" i="10"/>
  <c r="V69" i="10"/>
  <c r="U69" i="10"/>
  <c r="T69" i="10"/>
  <c r="S69" i="10"/>
  <c r="R69" i="10"/>
  <c r="Q69" i="10"/>
  <c r="P69" i="10"/>
  <c r="O69" i="10"/>
  <c r="N69" i="10"/>
  <c r="M69" i="10"/>
  <c r="L69" i="10"/>
  <c r="K69" i="10"/>
  <c r="J69" i="10"/>
  <c r="I69" i="10"/>
  <c r="H69" i="10"/>
  <c r="G69" i="10"/>
  <c r="F69" i="10"/>
  <c r="E69" i="10"/>
  <c r="D69" i="10"/>
  <c r="C69" i="10"/>
  <c r="B68" i="10"/>
  <c r="CB68" i="10" s="1"/>
  <c r="CN67" i="10"/>
  <c r="CM67" i="10"/>
  <c r="CB67" i="10"/>
  <c r="CA67" i="10"/>
  <c r="AA67" i="10" s="1"/>
  <c r="B67" i="10"/>
  <c r="CN66" i="10"/>
  <c r="CM66" i="10"/>
  <c r="B66" i="10"/>
  <c r="B65" i="10"/>
  <c r="H61" i="10"/>
  <c r="G61" i="10"/>
  <c r="F61" i="10"/>
  <c r="E61" i="10"/>
  <c r="D61" i="10"/>
  <c r="C61" i="10"/>
  <c r="CO60" i="10"/>
  <c r="CN60" i="10"/>
  <c r="CM60" i="10"/>
  <c r="CB60" i="10"/>
  <c r="CA60" i="10"/>
  <c r="I60" i="10"/>
  <c r="B60" i="10"/>
  <c r="CC60" i="10" s="1"/>
  <c r="CC59" i="10"/>
  <c r="CB59" i="10"/>
  <c r="CA59" i="10"/>
  <c r="I59" i="10" s="1"/>
  <c r="B59" i="10"/>
  <c r="CO58" i="10"/>
  <c r="CN58" i="10"/>
  <c r="CM58" i="10"/>
  <c r="CC58" i="10"/>
  <c r="CB58" i="10"/>
  <c r="CA58" i="10"/>
  <c r="I58" i="10"/>
  <c r="B58" i="10"/>
  <c r="B57" i="10"/>
  <c r="CO56" i="10"/>
  <c r="CN56" i="10"/>
  <c r="CM56" i="10"/>
  <c r="B56" i="10"/>
  <c r="CC56" i="10" s="1"/>
  <c r="CM52" i="10"/>
  <c r="CB52" i="10"/>
  <c r="AQ52" i="10"/>
  <c r="D52" i="10"/>
  <c r="C52" i="10"/>
  <c r="B52" i="10"/>
  <c r="D51" i="10"/>
  <c r="C51" i="10"/>
  <c r="B51" i="10"/>
  <c r="CM51" i="10" s="1"/>
  <c r="CB51" i="10" s="1"/>
  <c r="AQ51" i="10" s="1"/>
  <c r="D50" i="10"/>
  <c r="C50" i="10"/>
  <c r="B50" i="10" s="1"/>
  <c r="CM50" i="10" s="1"/>
  <c r="CB50" i="10" s="1"/>
  <c r="AQ50" i="10" s="1"/>
  <c r="D49" i="10"/>
  <c r="C49" i="10"/>
  <c r="D48" i="10"/>
  <c r="C48" i="10"/>
  <c r="B48" i="10"/>
  <c r="CM48" i="10" s="1"/>
  <c r="CB48" i="10" s="1"/>
  <c r="AQ48" i="10" s="1"/>
  <c r="D47" i="10"/>
  <c r="C47" i="10"/>
  <c r="B47" i="10"/>
  <c r="CM47" i="10" s="1"/>
  <c r="CB47" i="10" s="1"/>
  <c r="AQ47" i="10" s="1"/>
  <c r="D46" i="10"/>
  <c r="C46" i="10"/>
  <c r="B46" i="10" s="1"/>
  <c r="CM46" i="10" s="1"/>
  <c r="CB46" i="10" s="1"/>
  <c r="AQ46" i="10" s="1"/>
  <c r="D45" i="10"/>
  <c r="C45" i="10"/>
  <c r="B45" i="10" s="1"/>
  <c r="CM45" i="10" s="1"/>
  <c r="CB45" i="10" s="1"/>
  <c r="AQ45" i="10" s="1"/>
  <c r="D44" i="10"/>
  <c r="B44" i="10" s="1"/>
  <c r="CM44" i="10" s="1"/>
  <c r="CB44" i="10" s="1"/>
  <c r="AQ44" i="10" s="1"/>
  <c r="C44" i="10"/>
  <c r="D43" i="10"/>
  <c r="C43" i="10"/>
  <c r="B43" i="10"/>
  <c r="CM43" i="10" s="1"/>
  <c r="CB43" i="10" s="1"/>
  <c r="AQ43" i="10" s="1"/>
  <c r="CM42" i="10"/>
  <c r="CB42" i="10"/>
  <c r="AQ42" i="10"/>
  <c r="D42" i="10"/>
  <c r="C42" i="10"/>
  <c r="B42" i="10"/>
  <c r="CM41" i="10"/>
  <c r="CB41" i="10" s="1"/>
  <c r="AQ41" i="10" s="1"/>
  <c r="D41" i="10"/>
  <c r="C41" i="10"/>
  <c r="B41" i="10"/>
  <c r="CM40" i="10"/>
  <c r="CB40" i="10"/>
  <c r="AQ40" i="10" s="1"/>
  <c r="D40" i="10"/>
  <c r="C40" i="10"/>
  <c r="B40" i="10"/>
  <c r="D39" i="10"/>
  <c r="C39" i="10"/>
  <c r="B39" i="10" s="1"/>
  <c r="CM39" i="10" s="1"/>
  <c r="CB39" i="10" s="1"/>
  <c r="AQ39" i="10" s="1"/>
  <c r="D38" i="10"/>
  <c r="C38" i="10"/>
  <c r="B38" i="10"/>
  <c r="CM38" i="10" s="1"/>
  <c r="CB38" i="10" s="1"/>
  <c r="AQ38" i="10" s="1"/>
  <c r="D37" i="10"/>
  <c r="B37" i="10" s="1"/>
  <c r="CM37" i="10" s="1"/>
  <c r="CB37" i="10" s="1"/>
  <c r="AQ37" i="10" s="1"/>
  <c r="C37" i="10"/>
  <c r="CM36" i="10"/>
  <c r="CB36" i="10"/>
  <c r="AQ36" i="10" s="1"/>
  <c r="D36" i="10"/>
  <c r="C36" i="10"/>
  <c r="B36" i="10"/>
  <c r="D35" i="10"/>
  <c r="C35" i="10"/>
  <c r="B35" i="10" s="1"/>
  <c r="CM35" i="10" s="1"/>
  <c r="CB35" i="10" s="1"/>
  <c r="AQ35" i="10" s="1"/>
  <c r="D34" i="10"/>
  <c r="C34" i="10"/>
  <c r="B34" i="10"/>
  <c r="CM34" i="10" s="1"/>
  <c r="CB34" i="10" s="1"/>
  <c r="AQ34" i="10" s="1"/>
  <c r="D33" i="10"/>
  <c r="C33" i="10"/>
  <c r="B33" i="10" s="1"/>
  <c r="CM33" i="10" s="1"/>
  <c r="CB33" i="10" s="1"/>
  <c r="AQ33" i="10" s="1"/>
  <c r="CM32" i="10"/>
  <c r="CB32" i="10"/>
  <c r="AQ32" i="10"/>
  <c r="D32" i="10"/>
  <c r="C32" i="10"/>
  <c r="B32" i="10"/>
  <c r="D31" i="10"/>
  <c r="C31" i="10"/>
  <c r="B31" i="10"/>
  <c r="CM31" i="10" s="1"/>
  <c r="CB31" i="10" s="1"/>
  <c r="AQ31" i="10" s="1"/>
  <c r="D30" i="10"/>
  <c r="C30" i="10"/>
  <c r="B30" i="10"/>
  <c r="CM30" i="10" s="1"/>
  <c r="CB30" i="10" s="1"/>
  <c r="AQ30" i="10" s="1"/>
  <c r="CQ29" i="10"/>
  <c r="CF29" i="10" s="1"/>
  <c r="CP29" i="10"/>
  <c r="CE29" i="10" s="1"/>
  <c r="CO29" i="10"/>
  <c r="CD29" i="10" s="1"/>
  <c r="CN29" i="10"/>
  <c r="CC29" i="10"/>
  <c r="D29" i="10"/>
  <c r="B29" i="10" s="1"/>
  <c r="C29" i="10"/>
  <c r="D24" i="10"/>
  <c r="C24" i="10"/>
  <c r="B24" i="10" s="1"/>
  <c r="CC24" i="10" s="1"/>
  <c r="CP23" i="10"/>
  <c r="CD23" i="10"/>
  <c r="CB23" i="10"/>
  <c r="CA23" i="10"/>
  <c r="D23" i="10"/>
  <c r="C23" i="10"/>
  <c r="B23" i="10"/>
  <c r="CP22" i="10"/>
  <c r="CO22" i="10"/>
  <c r="CN22" i="10"/>
  <c r="CM22" i="10"/>
  <c r="CD22" i="10"/>
  <c r="CA22" i="10"/>
  <c r="D22" i="10"/>
  <c r="C22" i="10"/>
  <c r="B22" i="10"/>
  <c r="CC22" i="10" s="1"/>
  <c r="CP21" i="10"/>
  <c r="CO21" i="10"/>
  <c r="CB21" i="10"/>
  <c r="D21" i="10"/>
  <c r="C21" i="10"/>
  <c r="B21" i="10"/>
  <c r="CN21" i="10" s="1"/>
  <c r="D20" i="10"/>
  <c r="C20" i="10"/>
  <c r="B20" i="10"/>
  <c r="AS19" i="10"/>
  <c r="AR19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D19" i="10" s="1"/>
  <c r="B19" i="10" s="1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C19" i="10"/>
  <c r="CP18" i="10"/>
  <c r="CO18" i="10"/>
  <c r="CN18" i="10"/>
  <c r="CM18" i="10"/>
  <c r="CD18" i="10"/>
  <c r="CA18" i="10"/>
  <c r="D18" i="10"/>
  <c r="C18" i="10"/>
  <c r="B18" i="10"/>
  <c r="CC18" i="10" s="1"/>
  <c r="D17" i="10"/>
  <c r="C17" i="10"/>
  <c r="B17" i="10" s="1"/>
  <c r="CP16" i="10"/>
  <c r="CD16" i="10"/>
  <c r="D16" i="10"/>
  <c r="C16" i="10"/>
  <c r="B16" i="10"/>
  <c r="CP15" i="10"/>
  <c r="CO15" i="10"/>
  <c r="CN15" i="10"/>
  <c r="CM15" i="10"/>
  <c r="CD15" i="10"/>
  <c r="CC15" i="10"/>
  <c r="CB15" i="10"/>
  <c r="CA15" i="10"/>
  <c r="AT15" i="10"/>
  <c r="D15" i="10"/>
  <c r="C15" i="10"/>
  <c r="B15" i="10"/>
  <c r="CP14" i="10"/>
  <c r="CB14" i="10"/>
  <c r="CA14" i="10"/>
  <c r="D14" i="10"/>
  <c r="C14" i="10"/>
  <c r="B14" i="10"/>
  <c r="CP13" i="10"/>
  <c r="CO13" i="10"/>
  <c r="CN13" i="10"/>
  <c r="CM13" i="10"/>
  <c r="CD13" i="10"/>
  <c r="CA13" i="10"/>
  <c r="D13" i="10"/>
  <c r="C13" i="10"/>
  <c r="B13" i="10"/>
  <c r="A5" i="10"/>
  <c r="A4" i="10"/>
  <c r="A3" i="10"/>
  <c r="A2" i="10"/>
  <c r="CA155" i="10" l="1"/>
  <c r="AP155" i="10" s="1"/>
  <c r="CM155" i="10"/>
  <c r="CB17" i="10"/>
  <c r="CM17" i="10"/>
  <c r="CD17" i="10"/>
  <c r="CC17" i="10"/>
  <c r="CP17" i="10"/>
  <c r="CO17" i="10"/>
  <c r="CA17" i="10"/>
  <c r="AT17" i="10" s="1"/>
  <c r="CN17" i="10"/>
  <c r="CM29" i="10"/>
  <c r="CB29" i="10" s="1"/>
  <c r="CM28" i="10"/>
  <c r="CA29" i="10" s="1"/>
  <c r="CM176" i="10"/>
  <c r="CA176" i="10"/>
  <c r="AP176" i="10" s="1"/>
  <c r="CM172" i="10"/>
  <c r="CA172" i="10"/>
  <c r="AP172" i="10" s="1"/>
  <c r="CA192" i="10"/>
  <c r="Y192" i="10" s="1"/>
  <c r="CA117" i="10"/>
  <c r="CM24" i="10"/>
  <c r="CM152" i="10"/>
  <c r="CM153" i="10"/>
  <c r="CA153" i="10"/>
  <c r="AP153" i="10" s="1"/>
  <c r="CO24" i="10"/>
  <c r="CM117" i="10"/>
  <c r="CM166" i="10"/>
  <c r="CA166" i="10"/>
  <c r="AP166" i="10" s="1"/>
  <c r="CM174" i="10"/>
  <c r="B195" i="10"/>
  <c r="CM188" i="10"/>
  <c r="CA188" i="10"/>
  <c r="Y188" i="10" s="1"/>
  <c r="CA205" i="10"/>
  <c r="Y205" i="10" s="1"/>
  <c r="CO14" i="10"/>
  <c r="CN14" i="10"/>
  <c r="CM14" i="10"/>
  <c r="B351" i="10" s="1"/>
  <c r="CP24" i="10"/>
  <c r="CN117" i="10"/>
  <c r="CO16" i="10"/>
  <c r="CN16" i="10"/>
  <c r="CM16" i="10"/>
  <c r="CC16" i="10"/>
  <c r="CB16" i="10"/>
  <c r="CA16" i="10"/>
  <c r="AT16" i="10" s="1"/>
  <c r="CO23" i="10"/>
  <c r="CN23" i="10"/>
  <c r="CM23" i="10"/>
  <c r="CN65" i="10"/>
  <c r="B69" i="10"/>
  <c r="CM65" i="10"/>
  <c r="CB65" i="10"/>
  <c r="CA65" i="10"/>
  <c r="AA65" i="10" s="1"/>
  <c r="CO117" i="10"/>
  <c r="CA149" i="10"/>
  <c r="AP149" i="10" s="1"/>
  <c r="CO59" i="10"/>
  <c r="CN59" i="10"/>
  <c r="CM59" i="10"/>
  <c r="CO118" i="10"/>
  <c r="CN118" i="10"/>
  <c r="CA158" i="10"/>
  <c r="AP158" i="10" s="1"/>
  <c r="CA180" i="10"/>
  <c r="AP180" i="10" s="1"/>
  <c r="CA21" i="10"/>
  <c r="B49" i="10"/>
  <c r="CM49" i="10" s="1"/>
  <c r="CB49" i="10" s="1"/>
  <c r="AQ49" i="10" s="1"/>
  <c r="CB66" i="10"/>
  <c r="CA66" i="10"/>
  <c r="AA66" i="10" s="1"/>
  <c r="CA118" i="10"/>
  <c r="A351" i="10"/>
  <c r="CM75" i="10"/>
  <c r="CB75" i="10"/>
  <c r="CA75" i="10"/>
  <c r="AA75" i="10" s="1"/>
  <c r="CO20" i="10"/>
  <c r="CN20" i="10"/>
  <c r="CM20" i="10"/>
  <c r="CC20" i="10"/>
  <c r="CB20" i="10"/>
  <c r="CA20" i="10"/>
  <c r="AT20" i="10" s="1"/>
  <c r="CO57" i="10"/>
  <c r="CN57" i="10"/>
  <c r="CC57" i="10"/>
  <c r="CB57" i="10"/>
  <c r="CA57" i="10"/>
  <c r="I57" i="10" s="1"/>
  <c r="B61" i="10"/>
  <c r="CA68" i="10"/>
  <c r="AA68" i="10" s="1"/>
  <c r="CD20" i="10"/>
  <c r="CB117" i="10"/>
  <c r="CA161" i="10"/>
  <c r="AP161" i="10" s="1"/>
  <c r="CP20" i="10"/>
  <c r="CN24" i="10"/>
  <c r="B77" i="10"/>
  <c r="CM165" i="10"/>
  <c r="CM183" i="10"/>
  <c r="CM167" i="10"/>
  <c r="CA167" i="10"/>
  <c r="AP167" i="10" s="1"/>
  <c r="CD21" i="10"/>
  <c r="CA56" i="10"/>
  <c r="CM177" i="10"/>
  <c r="CA177" i="10"/>
  <c r="AP177" i="10" s="1"/>
  <c r="CA182" i="10"/>
  <c r="AP182" i="10" s="1"/>
  <c r="CN68" i="10"/>
  <c r="CM68" i="10"/>
  <c r="CM156" i="10"/>
  <c r="CA156" i="10"/>
  <c r="AP156" i="10" s="1"/>
  <c r="B178" i="10"/>
  <c r="CN75" i="10"/>
  <c r="CB24" i="10"/>
  <c r="CD24" i="10"/>
  <c r="CM169" i="10"/>
  <c r="CM157" i="10"/>
  <c r="CA157" i="10"/>
  <c r="AP157" i="10" s="1"/>
  <c r="CM179" i="10"/>
  <c r="CC21" i="10"/>
  <c r="CM163" i="10"/>
  <c r="CA163" i="10"/>
  <c r="AP163" i="10" s="1"/>
  <c r="CC14" i="10"/>
  <c r="AT14" i="10" s="1"/>
  <c r="CA211" i="10"/>
  <c r="Y211" i="10" s="1"/>
  <c r="CD14" i="10"/>
  <c r="CM21" i="10"/>
  <c r="CC23" i="10"/>
  <c r="AT23" i="10" s="1"/>
  <c r="CB56" i="10"/>
  <c r="CM173" i="10"/>
  <c r="CA173" i="10"/>
  <c r="AP173" i="10" s="1"/>
  <c r="CA202" i="10"/>
  <c r="Y202" i="10" s="1"/>
  <c r="CA24" i="10"/>
  <c r="CM57" i="10"/>
  <c r="CA124" i="10"/>
  <c r="L124" i="10" s="1"/>
  <c r="CM193" i="10"/>
  <c r="CA193" i="10"/>
  <c r="Y193" i="10" s="1"/>
  <c r="CA212" i="10"/>
  <c r="Y212" i="10" s="1"/>
  <c r="CB13" i="10"/>
  <c r="CB18" i="10"/>
  <c r="AT18" i="10" s="1"/>
  <c r="CB22" i="10"/>
  <c r="AT22" i="10" s="1"/>
  <c r="CA213" i="10"/>
  <c r="Y213" i="10" s="1"/>
  <c r="CC13" i="10"/>
  <c r="AQ29" i="10" l="1"/>
  <c r="AT13" i="10"/>
  <c r="I56" i="10"/>
  <c r="AT24" i="10"/>
  <c r="AT21" i="10"/>
  <c r="B310" i="9" l="1"/>
  <c r="B309" i="9"/>
  <c r="B308" i="9"/>
  <c r="B307" i="9"/>
  <c r="B306" i="9"/>
  <c r="B305" i="9"/>
  <c r="B304" i="9"/>
  <c r="B303" i="9"/>
  <c r="B302" i="9"/>
  <c r="B301" i="9"/>
  <c r="B300" i="9"/>
  <c r="B299" i="9"/>
  <c r="B298" i="9"/>
  <c r="B297" i="9"/>
  <c r="B296" i="9"/>
  <c r="B295" i="9"/>
  <c r="B294" i="9"/>
  <c r="B293" i="9"/>
  <c r="B292" i="9"/>
  <c r="B291" i="9"/>
  <c r="B290" i="9"/>
  <c r="B286" i="9"/>
  <c r="B285" i="9"/>
  <c r="B284" i="9"/>
  <c r="B283" i="9"/>
  <c r="B282" i="9"/>
  <c r="B281" i="9"/>
  <c r="B280" i="9"/>
  <c r="B279" i="9"/>
  <c r="B278" i="9"/>
  <c r="B277" i="9"/>
  <c r="B276" i="9"/>
  <c r="B275" i="9"/>
  <c r="B274" i="9"/>
  <c r="B273" i="9"/>
  <c r="B272" i="9"/>
  <c r="B271" i="9"/>
  <c r="B270" i="9"/>
  <c r="B269" i="9"/>
  <c r="B268" i="9"/>
  <c r="B267" i="9"/>
  <c r="B266" i="9"/>
  <c r="B265" i="9"/>
  <c r="B264" i="9"/>
  <c r="B263" i="9"/>
  <c r="B262" i="9"/>
  <c r="B261" i="9"/>
  <c r="B260" i="9"/>
  <c r="B256" i="9"/>
  <c r="B255" i="9"/>
  <c r="B254" i="9"/>
  <c r="B249" i="9"/>
  <c r="X215" i="9"/>
  <c r="W215" i="9"/>
  <c r="V215" i="9"/>
  <c r="U215" i="9"/>
  <c r="T215" i="9"/>
  <c r="S215" i="9"/>
  <c r="R215" i="9"/>
  <c r="Q215" i="9"/>
  <c r="P215" i="9"/>
  <c r="O215" i="9"/>
  <c r="N215" i="9"/>
  <c r="M215" i="9"/>
  <c r="L215" i="9"/>
  <c r="K215" i="9"/>
  <c r="J215" i="9"/>
  <c r="I215" i="9"/>
  <c r="H215" i="9"/>
  <c r="G215" i="9"/>
  <c r="F215" i="9"/>
  <c r="E215" i="9"/>
  <c r="D215" i="9"/>
  <c r="C215" i="9"/>
  <c r="B215" i="9"/>
  <c r="CM214" i="9"/>
  <c r="CA214" i="9"/>
  <c r="Y214" i="9"/>
  <c r="B214" i="9"/>
  <c r="CM213" i="9"/>
  <c r="CA213" i="9"/>
  <c r="Y213" i="9"/>
  <c r="B213" i="9"/>
  <c r="B212" i="9"/>
  <c r="CM212" i="9" s="1"/>
  <c r="CM211" i="9"/>
  <c r="B211" i="9"/>
  <c r="CA211" i="9" s="1"/>
  <c r="Y211" i="9" s="1"/>
  <c r="X206" i="9"/>
  <c r="W206" i="9"/>
  <c r="V206" i="9"/>
  <c r="U206" i="9"/>
  <c r="T206" i="9"/>
  <c r="S206" i="9"/>
  <c r="R206" i="9"/>
  <c r="Q206" i="9"/>
  <c r="P206" i="9"/>
  <c r="O206" i="9"/>
  <c r="N206" i="9"/>
  <c r="M206" i="9"/>
  <c r="L206" i="9"/>
  <c r="K206" i="9"/>
  <c r="J206" i="9"/>
  <c r="I206" i="9"/>
  <c r="H206" i="9"/>
  <c r="G206" i="9"/>
  <c r="F206" i="9"/>
  <c r="E206" i="9"/>
  <c r="D206" i="9"/>
  <c r="C206" i="9"/>
  <c r="B205" i="9"/>
  <c r="CM205" i="9" s="1"/>
  <c r="B204" i="9"/>
  <c r="CM204" i="9" s="1"/>
  <c r="B203" i="9"/>
  <c r="CM203" i="9" s="1"/>
  <c r="CM202" i="9"/>
  <c r="CA202" i="9"/>
  <c r="Y202" i="9" s="1"/>
  <c r="B202" i="9"/>
  <c r="B201" i="9"/>
  <c r="B200" i="9"/>
  <c r="CM200" i="9" s="1"/>
  <c r="X195" i="9"/>
  <c r="W195" i="9"/>
  <c r="V195" i="9"/>
  <c r="U195" i="9"/>
  <c r="T195" i="9"/>
  <c r="S195" i="9"/>
  <c r="R195" i="9"/>
  <c r="Q195" i="9"/>
  <c r="P195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C195" i="9"/>
  <c r="B194" i="9"/>
  <c r="CM194" i="9" s="1"/>
  <c r="CM193" i="9"/>
  <c r="CA193" i="9"/>
  <c r="Y193" i="9"/>
  <c r="B193" i="9"/>
  <c r="B192" i="9"/>
  <c r="B191" i="9"/>
  <c r="CM191" i="9" s="1"/>
  <c r="CM190" i="9"/>
  <c r="B190" i="9"/>
  <c r="CA190" i="9" s="1"/>
  <c r="Y190" i="9" s="1"/>
  <c r="B189" i="9"/>
  <c r="B195" i="9" s="1"/>
  <c r="CM188" i="9"/>
  <c r="CA188" i="9"/>
  <c r="Y188" i="9"/>
  <c r="B188" i="9"/>
  <c r="D183" i="9"/>
  <c r="C183" i="9"/>
  <c r="B183" i="9"/>
  <c r="D182" i="9"/>
  <c r="C182" i="9"/>
  <c r="B182" i="9" s="1"/>
  <c r="CM182" i="9" s="1"/>
  <c r="D181" i="9"/>
  <c r="C181" i="9"/>
  <c r="B181" i="9"/>
  <c r="CM181" i="9" s="1"/>
  <c r="D180" i="9"/>
  <c r="C180" i="9"/>
  <c r="B180" i="9"/>
  <c r="CM179" i="9"/>
  <c r="CA179" i="9"/>
  <c r="AP179" i="9"/>
  <c r="D179" i="9"/>
  <c r="C179" i="9"/>
  <c r="B179" i="9" s="1"/>
  <c r="AO178" i="9"/>
  <c r="AN178" i="9"/>
  <c r="AM178" i="9"/>
  <c r="AL178" i="9"/>
  <c r="AK178" i="9"/>
  <c r="AJ178" i="9"/>
  <c r="AI178" i="9"/>
  <c r="AH178" i="9"/>
  <c r="AG178" i="9"/>
  <c r="AF178" i="9"/>
  <c r="AE178" i="9"/>
  <c r="AD178" i="9"/>
  <c r="AC178" i="9"/>
  <c r="AB178" i="9"/>
  <c r="AA178" i="9"/>
  <c r="Z178" i="9"/>
  <c r="Y178" i="9"/>
  <c r="X178" i="9"/>
  <c r="W178" i="9"/>
  <c r="V178" i="9"/>
  <c r="U178" i="9"/>
  <c r="T178" i="9"/>
  <c r="S178" i="9"/>
  <c r="R178" i="9"/>
  <c r="Q178" i="9"/>
  <c r="P178" i="9"/>
  <c r="O178" i="9"/>
  <c r="N178" i="9"/>
  <c r="M178" i="9"/>
  <c r="L178" i="9"/>
  <c r="K178" i="9"/>
  <c r="J178" i="9"/>
  <c r="I178" i="9"/>
  <c r="H178" i="9"/>
  <c r="G178" i="9"/>
  <c r="F178" i="9"/>
  <c r="E178" i="9"/>
  <c r="D178" i="9"/>
  <c r="D177" i="9"/>
  <c r="C177" i="9"/>
  <c r="B177" i="9"/>
  <c r="CM177" i="9" s="1"/>
  <c r="CM176" i="9"/>
  <c r="CA176" i="9"/>
  <c r="AP176" i="9"/>
  <c r="D176" i="9"/>
  <c r="C176" i="9"/>
  <c r="B176" i="9"/>
  <c r="D175" i="9"/>
  <c r="C175" i="9"/>
  <c r="B175" i="9"/>
  <c r="CM175" i="9" s="1"/>
  <c r="D174" i="9"/>
  <c r="C174" i="9"/>
  <c r="B174" i="9" s="1"/>
  <c r="CA174" i="9" s="1"/>
  <c r="AP174" i="9" s="1"/>
  <c r="D173" i="9"/>
  <c r="C173" i="9"/>
  <c r="B173" i="9" s="1"/>
  <c r="D172" i="9"/>
  <c r="C172" i="9"/>
  <c r="B172" i="9"/>
  <c r="D171" i="9"/>
  <c r="C171" i="9"/>
  <c r="B171" i="9" s="1"/>
  <c r="CM171" i="9" s="1"/>
  <c r="D170" i="9"/>
  <c r="C170" i="9"/>
  <c r="B170" i="9"/>
  <c r="CM170" i="9" s="1"/>
  <c r="D169" i="9"/>
  <c r="C169" i="9"/>
  <c r="B169" i="9"/>
  <c r="D168" i="9"/>
  <c r="C168" i="9"/>
  <c r="B168" i="9" s="1"/>
  <c r="CA168" i="9" s="1"/>
  <c r="AP168" i="9" s="1"/>
  <c r="D167" i="9"/>
  <c r="C167" i="9"/>
  <c r="B167" i="9"/>
  <c r="CM167" i="9" s="1"/>
  <c r="CM166" i="9"/>
  <c r="CA166" i="9"/>
  <c r="AP166" i="9"/>
  <c r="D166" i="9"/>
  <c r="C166" i="9"/>
  <c r="B166" i="9"/>
  <c r="D165" i="9"/>
  <c r="C165" i="9"/>
  <c r="B165" i="9"/>
  <c r="CM165" i="9" s="1"/>
  <c r="D164" i="9"/>
  <c r="C164" i="9"/>
  <c r="B164" i="9" s="1"/>
  <c r="CA164" i="9" s="1"/>
  <c r="AP164" i="9" s="1"/>
  <c r="D163" i="9"/>
  <c r="C163" i="9"/>
  <c r="B163" i="9" s="1"/>
  <c r="D162" i="9"/>
  <c r="C162" i="9"/>
  <c r="B162" i="9" s="1"/>
  <c r="D161" i="9"/>
  <c r="C161" i="9"/>
  <c r="B161" i="9" s="1"/>
  <c r="CM161" i="9" s="1"/>
  <c r="D160" i="9"/>
  <c r="C160" i="9"/>
  <c r="B160" i="9"/>
  <c r="CM160" i="9" s="1"/>
  <c r="D159" i="9"/>
  <c r="C159" i="9"/>
  <c r="B159" i="9"/>
  <c r="D158" i="9"/>
  <c r="C158" i="9"/>
  <c r="B158" i="9" s="1"/>
  <c r="CM158" i="9" s="1"/>
  <c r="D157" i="9"/>
  <c r="C157" i="9"/>
  <c r="B157" i="9"/>
  <c r="CM157" i="9" s="1"/>
  <c r="CM156" i="9"/>
  <c r="CA156" i="9"/>
  <c r="AP156" i="9"/>
  <c r="D156" i="9"/>
  <c r="C156" i="9"/>
  <c r="B156" i="9"/>
  <c r="D155" i="9"/>
  <c r="C155" i="9"/>
  <c r="B155" i="9"/>
  <c r="CM155" i="9" s="1"/>
  <c r="D154" i="9"/>
  <c r="C154" i="9"/>
  <c r="B154" i="9" s="1"/>
  <c r="CA154" i="9" s="1"/>
  <c r="AP154" i="9" s="1"/>
  <c r="D153" i="9"/>
  <c r="C153" i="9"/>
  <c r="B153" i="9" s="1"/>
  <c r="D152" i="9"/>
  <c r="C152" i="9"/>
  <c r="B152" i="9"/>
  <c r="CM151" i="9"/>
  <c r="D151" i="9"/>
  <c r="C151" i="9"/>
  <c r="B151" i="9" s="1"/>
  <c r="CA151" i="9" s="1"/>
  <c r="AP151" i="9" s="1"/>
  <c r="D150" i="9"/>
  <c r="C150" i="9"/>
  <c r="B150" i="9"/>
  <c r="CM150" i="9" s="1"/>
  <c r="D149" i="9"/>
  <c r="C149" i="9"/>
  <c r="B149" i="9"/>
  <c r="B124" i="9"/>
  <c r="CM124" i="9" s="1"/>
  <c r="CM123" i="9"/>
  <c r="B123" i="9"/>
  <c r="CA123" i="9" s="1"/>
  <c r="L123" i="9" s="1"/>
  <c r="B122" i="9"/>
  <c r="CM122" i="9" s="1"/>
  <c r="CM118" i="9"/>
  <c r="B118" i="9"/>
  <c r="CN118" i="9" s="1"/>
  <c r="CO117" i="9"/>
  <c r="CN117" i="9"/>
  <c r="CM117" i="9"/>
  <c r="CC117" i="9"/>
  <c r="CB117" i="9"/>
  <c r="CA117" i="9"/>
  <c r="B117" i="9"/>
  <c r="E113" i="9"/>
  <c r="D113" i="9"/>
  <c r="C113" i="9"/>
  <c r="B113" i="9"/>
  <c r="E105" i="9"/>
  <c r="D105" i="9"/>
  <c r="C105" i="9"/>
  <c r="B105" i="9"/>
  <c r="E97" i="9"/>
  <c r="D97" i="9"/>
  <c r="C97" i="9"/>
  <c r="B97" i="9"/>
  <c r="Z77" i="9"/>
  <c r="Y77" i="9"/>
  <c r="X77" i="9"/>
  <c r="W77" i="9"/>
  <c r="V77" i="9"/>
  <c r="U77" i="9"/>
  <c r="T77" i="9"/>
  <c r="S77" i="9"/>
  <c r="R77" i="9"/>
  <c r="Q77" i="9"/>
  <c r="P77" i="9"/>
  <c r="O77" i="9"/>
  <c r="N77" i="9"/>
  <c r="M77" i="9"/>
  <c r="L77" i="9"/>
  <c r="K77" i="9"/>
  <c r="J77" i="9"/>
  <c r="I77" i="9"/>
  <c r="H77" i="9"/>
  <c r="G77" i="9"/>
  <c r="F77" i="9"/>
  <c r="E77" i="9"/>
  <c r="D77" i="9"/>
  <c r="C77" i="9"/>
  <c r="CN76" i="9"/>
  <c r="CM76" i="9"/>
  <c r="B76" i="9"/>
  <c r="CB76" i="9" s="1"/>
  <c r="B75" i="9"/>
  <c r="CB75" i="9" s="1"/>
  <c r="B74" i="9"/>
  <c r="CN73" i="9"/>
  <c r="CM73" i="9"/>
  <c r="CB73" i="9"/>
  <c r="CA73" i="9"/>
  <c r="AA73" i="9" s="1"/>
  <c r="B73" i="9"/>
  <c r="Z69" i="9"/>
  <c r="Y69" i="9"/>
  <c r="X69" i="9"/>
  <c r="W69" i="9"/>
  <c r="V69" i="9"/>
  <c r="U69" i="9"/>
  <c r="T69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CN68" i="9"/>
  <c r="CM68" i="9"/>
  <c r="CB68" i="9"/>
  <c r="B68" i="9"/>
  <c r="CA68" i="9" s="1"/>
  <c r="AA68" i="9" s="1"/>
  <c r="B67" i="9"/>
  <c r="CN66" i="9"/>
  <c r="CM66" i="9"/>
  <c r="CB66" i="9"/>
  <c r="CA66" i="9"/>
  <c r="AA66" i="9"/>
  <c r="B66" i="9"/>
  <c r="CN65" i="9"/>
  <c r="CM65" i="9"/>
  <c r="CB65" i="9"/>
  <c r="CA65" i="9"/>
  <c r="AA65" i="9"/>
  <c r="B65" i="9"/>
  <c r="H61" i="9"/>
  <c r="G61" i="9"/>
  <c r="F61" i="9"/>
  <c r="E61" i="9"/>
  <c r="D61" i="9"/>
  <c r="C61" i="9"/>
  <c r="B61" i="9"/>
  <c r="CO60" i="9"/>
  <c r="CN60" i="9"/>
  <c r="CC60" i="9"/>
  <c r="CA60" i="9"/>
  <c r="B60" i="9"/>
  <c r="CM60" i="9" s="1"/>
  <c r="CC59" i="9"/>
  <c r="B59" i="9"/>
  <c r="CO59" i="9" s="1"/>
  <c r="CO58" i="9"/>
  <c r="CN58" i="9"/>
  <c r="CM58" i="9"/>
  <c r="CC58" i="9"/>
  <c r="CB58" i="9"/>
  <c r="CA58" i="9"/>
  <c r="I58" i="9" s="1"/>
  <c r="B58" i="9"/>
  <c r="B57" i="9"/>
  <c r="B56" i="9"/>
  <c r="CM52" i="9"/>
  <c r="CB52" i="9"/>
  <c r="AQ52" i="9" s="1"/>
  <c r="D52" i="9"/>
  <c r="C52" i="9"/>
  <c r="B52" i="9"/>
  <c r="D51" i="9"/>
  <c r="C51" i="9"/>
  <c r="B51" i="9"/>
  <c r="CM51" i="9" s="1"/>
  <c r="CB51" i="9" s="1"/>
  <c r="AQ51" i="9" s="1"/>
  <c r="D50" i="9"/>
  <c r="C50" i="9"/>
  <c r="B50" i="9"/>
  <c r="CM50" i="9" s="1"/>
  <c r="CB50" i="9" s="1"/>
  <c r="AQ50" i="9" s="1"/>
  <c r="D49" i="9"/>
  <c r="B49" i="9" s="1"/>
  <c r="CM49" i="9" s="1"/>
  <c r="CB49" i="9" s="1"/>
  <c r="AQ49" i="9" s="1"/>
  <c r="C49" i="9"/>
  <c r="D48" i="9"/>
  <c r="C48" i="9"/>
  <c r="B48" i="9"/>
  <c r="CM48" i="9" s="1"/>
  <c r="CB48" i="9" s="1"/>
  <c r="AQ48" i="9" s="1"/>
  <c r="D47" i="9"/>
  <c r="C47" i="9"/>
  <c r="B47" i="9"/>
  <c r="CM47" i="9" s="1"/>
  <c r="CB47" i="9" s="1"/>
  <c r="AQ47" i="9" s="1"/>
  <c r="D46" i="9"/>
  <c r="C46" i="9"/>
  <c r="B46" i="9"/>
  <c r="CM46" i="9" s="1"/>
  <c r="CB46" i="9" s="1"/>
  <c r="AQ46" i="9" s="1"/>
  <c r="D45" i="9"/>
  <c r="B45" i="9" s="1"/>
  <c r="CM45" i="9" s="1"/>
  <c r="CB45" i="9" s="1"/>
  <c r="AQ45" i="9" s="1"/>
  <c r="C45" i="9"/>
  <c r="D44" i="9"/>
  <c r="B44" i="9" s="1"/>
  <c r="CM44" i="9" s="1"/>
  <c r="CB44" i="9" s="1"/>
  <c r="AQ44" i="9" s="1"/>
  <c r="C44" i="9"/>
  <c r="D43" i="9"/>
  <c r="B43" i="9" s="1"/>
  <c r="CM43" i="9" s="1"/>
  <c r="CB43" i="9" s="1"/>
  <c r="AQ43" i="9" s="1"/>
  <c r="C43" i="9"/>
  <c r="CM42" i="9"/>
  <c r="CB42" i="9"/>
  <c r="AQ42" i="9" s="1"/>
  <c r="D42" i="9"/>
  <c r="C42" i="9"/>
  <c r="B42" i="9"/>
  <c r="D41" i="9"/>
  <c r="C41" i="9"/>
  <c r="B41" i="9"/>
  <c r="CM41" i="9" s="1"/>
  <c r="CB41" i="9" s="1"/>
  <c r="AQ41" i="9" s="1"/>
  <c r="D40" i="9"/>
  <c r="C40" i="9"/>
  <c r="B40" i="9"/>
  <c r="CM40" i="9" s="1"/>
  <c r="CB40" i="9" s="1"/>
  <c r="AQ40" i="9" s="1"/>
  <c r="D39" i="9"/>
  <c r="B39" i="9" s="1"/>
  <c r="CM39" i="9" s="1"/>
  <c r="CB39" i="9" s="1"/>
  <c r="AQ39" i="9" s="1"/>
  <c r="C39" i="9"/>
  <c r="D38" i="9"/>
  <c r="C38" i="9"/>
  <c r="B38" i="9"/>
  <c r="CM38" i="9" s="1"/>
  <c r="CB38" i="9" s="1"/>
  <c r="AQ38" i="9" s="1"/>
  <c r="D37" i="9"/>
  <c r="C37" i="9"/>
  <c r="B37" i="9"/>
  <c r="CM37" i="9" s="1"/>
  <c r="CB37" i="9" s="1"/>
  <c r="AQ37" i="9" s="1"/>
  <c r="D36" i="9"/>
  <c r="C36" i="9"/>
  <c r="B36" i="9"/>
  <c r="CM36" i="9" s="1"/>
  <c r="CB36" i="9" s="1"/>
  <c r="AQ36" i="9" s="1"/>
  <c r="D35" i="9"/>
  <c r="B35" i="9" s="1"/>
  <c r="CM35" i="9" s="1"/>
  <c r="CB35" i="9" s="1"/>
  <c r="AQ35" i="9" s="1"/>
  <c r="C35" i="9"/>
  <c r="D34" i="9"/>
  <c r="B34" i="9" s="1"/>
  <c r="CM34" i="9" s="1"/>
  <c r="CB34" i="9" s="1"/>
  <c r="AQ34" i="9" s="1"/>
  <c r="C34" i="9"/>
  <c r="D33" i="9"/>
  <c r="C33" i="9"/>
  <c r="B33" i="9"/>
  <c r="CM33" i="9" s="1"/>
  <c r="CB33" i="9" s="1"/>
  <c r="AQ33" i="9" s="1"/>
  <c r="CM32" i="9"/>
  <c r="CB32" i="9" s="1"/>
  <c r="AQ32" i="9" s="1"/>
  <c r="D32" i="9"/>
  <c r="C32" i="9"/>
  <c r="B32" i="9"/>
  <c r="D31" i="9"/>
  <c r="C31" i="9"/>
  <c r="B31" i="9"/>
  <c r="CM31" i="9" s="1"/>
  <c r="CB31" i="9" s="1"/>
  <c r="AQ31" i="9" s="1"/>
  <c r="D30" i="9"/>
  <c r="C30" i="9"/>
  <c r="B30" i="9"/>
  <c r="CM30" i="9" s="1"/>
  <c r="CB30" i="9" s="1"/>
  <c r="AQ30" i="9" s="1"/>
  <c r="CQ29" i="9"/>
  <c r="CF29" i="9" s="1"/>
  <c r="CP29" i="9"/>
  <c r="CE29" i="9" s="1"/>
  <c r="CO29" i="9"/>
  <c r="CD29" i="9" s="1"/>
  <c r="CN29" i="9"/>
  <c r="CC29" i="9" s="1"/>
  <c r="D29" i="9"/>
  <c r="C29" i="9"/>
  <c r="B29" i="9" s="1"/>
  <c r="CP24" i="9"/>
  <c r="CO24" i="9"/>
  <c r="CN24" i="9"/>
  <c r="CM24" i="9"/>
  <c r="CD24" i="9"/>
  <c r="CC24" i="9"/>
  <c r="CB24" i="9"/>
  <c r="CA24" i="9"/>
  <c r="AT24" i="9" s="1"/>
  <c r="D24" i="9"/>
  <c r="C24" i="9"/>
  <c r="B24" i="9"/>
  <c r="D23" i="9"/>
  <c r="C23" i="9"/>
  <c r="B23" i="9"/>
  <c r="CP22" i="9"/>
  <c r="CO22" i="9"/>
  <c r="CN22" i="9"/>
  <c r="CM22" i="9"/>
  <c r="D22" i="9"/>
  <c r="C22" i="9"/>
  <c r="B22" i="9"/>
  <c r="CD22" i="9" s="1"/>
  <c r="CO21" i="9"/>
  <c r="CB21" i="9"/>
  <c r="D21" i="9"/>
  <c r="C21" i="9"/>
  <c r="B21" i="9"/>
  <c r="D20" i="9"/>
  <c r="B20" i="9" s="1"/>
  <c r="C20" i="9"/>
  <c r="AS19" i="9"/>
  <c r="AR19" i="9"/>
  <c r="AQ19" i="9"/>
  <c r="AP19" i="9"/>
  <c r="AO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B19" i="9"/>
  <c r="AA19" i="9"/>
  <c r="Z19" i="9"/>
  <c r="Y19" i="9"/>
  <c r="X19" i="9"/>
  <c r="W19" i="9"/>
  <c r="V19" i="9"/>
  <c r="U19" i="9"/>
  <c r="T19" i="9"/>
  <c r="S19" i="9"/>
  <c r="C19" i="9" s="1"/>
  <c r="R19" i="9"/>
  <c r="D19" i="9" s="1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CP18" i="9"/>
  <c r="CO18" i="9"/>
  <c r="CN18" i="9"/>
  <c r="CM18" i="9"/>
  <c r="D18" i="9"/>
  <c r="C18" i="9"/>
  <c r="B18" i="9"/>
  <c r="CD18" i="9" s="1"/>
  <c r="CO17" i="9"/>
  <c r="CC17" i="9"/>
  <c r="D17" i="9"/>
  <c r="C17" i="9"/>
  <c r="B17" i="9"/>
  <c r="D16" i="9"/>
  <c r="B16" i="9" s="1"/>
  <c r="C16" i="9"/>
  <c r="CP15" i="9"/>
  <c r="CO15" i="9"/>
  <c r="CN15" i="9"/>
  <c r="CM15" i="9"/>
  <c r="CD15" i="9"/>
  <c r="CC15" i="9"/>
  <c r="CB15" i="9"/>
  <c r="CA15" i="9"/>
  <c r="AT15" i="9" s="1"/>
  <c r="D15" i="9"/>
  <c r="C15" i="9"/>
  <c r="B15" i="9"/>
  <c r="CC14" i="9"/>
  <c r="D14" i="9"/>
  <c r="C14" i="9"/>
  <c r="B14" i="9"/>
  <c r="CP13" i="9"/>
  <c r="CO13" i="9"/>
  <c r="CN13" i="9"/>
  <c r="CM13" i="9"/>
  <c r="D13" i="9"/>
  <c r="C13" i="9"/>
  <c r="B13" i="9"/>
  <c r="CD13" i="9" s="1"/>
  <c r="A5" i="9"/>
  <c r="A4" i="9"/>
  <c r="A3" i="9"/>
  <c r="A2" i="9"/>
  <c r="CM162" i="9" l="1"/>
  <c r="CA162" i="9"/>
  <c r="AP162" i="9" s="1"/>
  <c r="B19" i="9"/>
  <c r="CM173" i="9"/>
  <c r="CA173" i="9"/>
  <c r="AP173" i="9" s="1"/>
  <c r="CM29" i="9"/>
  <c r="CB29" i="9" s="1"/>
  <c r="CM28" i="9"/>
  <c r="CA29" i="9" s="1"/>
  <c r="CA153" i="9"/>
  <c r="AP153" i="9" s="1"/>
  <c r="CM153" i="9"/>
  <c r="CM168" i="9"/>
  <c r="CA124" i="9"/>
  <c r="L124" i="9" s="1"/>
  <c r="CM154" i="9"/>
  <c r="CM192" i="9"/>
  <c r="CA192" i="9"/>
  <c r="Y192" i="9" s="1"/>
  <c r="CN23" i="9"/>
  <c r="CD23" i="9"/>
  <c r="CM23" i="9"/>
  <c r="CP23" i="9"/>
  <c r="CO23" i="9"/>
  <c r="CB23" i="9"/>
  <c r="CA23" i="9"/>
  <c r="CA175" i="9"/>
  <c r="AP175" i="9" s="1"/>
  <c r="CM149" i="9"/>
  <c r="CA149" i="9"/>
  <c r="AP149" i="9" s="1"/>
  <c r="CA182" i="9"/>
  <c r="AP182" i="9" s="1"/>
  <c r="B69" i="9"/>
  <c r="CN67" i="9"/>
  <c r="CP20" i="9"/>
  <c r="CO20" i="9"/>
  <c r="CN20" i="9"/>
  <c r="CM20" i="9"/>
  <c r="CD20" i="9"/>
  <c r="CC20" i="9"/>
  <c r="CB20" i="9"/>
  <c r="CA20" i="9"/>
  <c r="AT20" i="9" s="1"/>
  <c r="CA171" i="9"/>
  <c r="AP171" i="9" s="1"/>
  <c r="CM201" i="9"/>
  <c r="CA201" i="9"/>
  <c r="Y201" i="9" s="1"/>
  <c r="CM159" i="9"/>
  <c r="CA159" i="9"/>
  <c r="AP159" i="9" s="1"/>
  <c r="CM183" i="9"/>
  <c r="CA183" i="9"/>
  <c r="AP183" i="9" s="1"/>
  <c r="CM152" i="9"/>
  <c r="CA152" i="9"/>
  <c r="AP152" i="9" s="1"/>
  <c r="CM163" i="9"/>
  <c r="CA163" i="9"/>
  <c r="AP163" i="9" s="1"/>
  <c r="CM174" i="9"/>
  <c r="CM180" i="9"/>
  <c r="CA180" i="9"/>
  <c r="AP180" i="9" s="1"/>
  <c r="CA158" i="9"/>
  <c r="AP158" i="9" s="1"/>
  <c r="CM164" i="9"/>
  <c r="CM169" i="9"/>
  <c r="CA169" i="9"/>
  <c r="AP169" i="9" s="1"/>
  <c r="CA191" i="9"/>
  <c r="Y191" i="9" s="1"/>
  <c r="CA205" i="9"/>
  <c r="Y205" i="9" s="1"/>
  <c r="CN74" i="9"/>
  <c r="CM74" i="9"/>
  <c r="CB74" i="9"/>
  <c r="CA74" i="9"/>
  <c r="AA74" i="9" s="1"/>
  <c r="CA165" i="9"/>
  <c r="AP165" i="9" s="1"/>
  <c r="B206" i="9"/>
  <c r="CC23" i="9"/>
  <c r="CP16" i="9"/>
  <c r="CO16" i="9"/>
  <c r="CA16" i="9"/>
  <c r="CN16" i="9"/>
  <c r="CM16" i="9"/>
  <c r="CD16" i="9"/>
  <c r="CC16" i="9"/>
  <c r="CB16" i="9"/>
  <c r="CA155" i="9"/>
  <c r="AP155" i="9" s="1"/>
  <c r="CP17" i="9"/>
  <c r="CN17" i="9"/>
  <c r="CM17" i="9"/>
  <c r="CD17" i="9"/>
  <c r="CP21" i="9"/>
  <c r="CN21" i="9"/>
  <c r="CM21" i="9"/>
  <c r="CD21" i="9"/>
  <c r="CC21" i="9"/>
  <c r="CO56" i="9"/>
  <c r="CN56" i="9"/>
  <c r="CM56" i="9"/>
  <c r="CC56" i="9"/>
  <c r="CA67" i="9"/>
  <c r="CB67" i="9"/>
  <c r="CD14" i="9"/>
  <c r="CN14" i="9"/>
  <c r="CP14" i="9"/>
  <c r="CO14" i="9"/>
  <c r="CM14" i="9"/>
  <c r="B351" i="9" s="1"/>
  <c r="CB14" i="9"/>
  <c r="CA14" i="9"/>
  <c r="AT14" i="9" s="1"/>
  <c r="CA56" i="9"/>
  <c r="I56" i="9" s="1"/>
  <c r="CM67" i="9"/>
  <c r="B77" i="9"/>
  <c r="CA161" i="9"/>
  <c r="AP161" i="9" s="1"/>
  <c r="CM172" i="9"/>
  <c r="CA172" i="9"/>
  <c r="AP172" i="9" s="1"/>
  <c r="CA17" i="9"/>
  <c r="CB56" i="9"/>
  <c r="B178" i="9"/>
  <c r="CA200" i="9"/>
  <c r="Y200" i="9" s="1"/>
  <c r="CB17" i="9"/>
  <c r="CA21" i="9"/>
  <c r="AT21" i="9" s="1"/>
  <c r="CN57" i="9"/>
  <c r="CO57" i="9"/>
  <c r="CA57" i="9"/>
  <c r="CM57" i="9"/>
  <c r="CC57" i="9"/>
  <c r="CB57" i="9"/>
  <c r="C178" i="9"/>
  <c r="CA118" i="9"/>
  <c r="CA59" i="9"/>
  <c r="CB118" i="9"/>
  <c r="CB59" i="9"/>
  <c r="CC118" i="9"/>
  <c r="CN59" i="9"/>
  <c r="CA212" i="9"/>
  <c r="Y212" i="9" s="1"/>
  <c r="CM75" i="9"/>
  <c r="CA203" i="9"/>
  <c r="Y203" i="9" s="1"/>
  <c r="CN75" i="9"/>
  <c r="CA122" i="9"/>
  <c r="L122" i="9" s="1"/>
  <c r="CA150" i="9"/>
  <c r="AP150" i="9" s="1"/>
  <c r="CA160" i="9"/>
  <c r="AP160" i="9" s="1"/>
  <c r="CA170" i="9"/>
  <c r="AP170" i="9" s="1"/>
  <c r="CA181" i="9"/>
  <c r="AP181" i="9" s="1"/>
  <c r="CA189" i="9"/>
  <c r="Y189" i="9" s="1"/>
  <c r="CA194" i="9"/>
  <c r="Y194" i="9" s="1"/>
  <c r="CM59" i="9"/>
  <c r="CO118" i="9"/>
  <c r="CM189" i="9"/>
  <c r="CB13" i="9"/>
  <c r="CB18" i="9"/>
  <c r="CB22" i="9"/>
  <c r="CB60" i="9"/>
  <c r="I60" i="9" s="1"/>
  <c r="CA157" i="9"/>
  <c r="AP157" i="9" s="1"/>
  <c r="CA167" i="9"/>
  <c r="AP167" i="9" s="1"/>
  <c r="CA177" i="9"/>
  <c r="AP177" i="9" s="1"/>
  <c r="CA75" i="9"/>
  <c r="AA75" i="9" s="1"/>
  <c r="CA13" i="9"/>
  <c r="CA18" i="9"/>
  <c r="CA22" i="9"/>
  <c r="CC13" i="9"/>
  <c r="CC18" i="9"/>
  <c r="CC22" i="9"/>
  <c r="CA76" i="9"/>
  <c r="AA76" i="9" s="1"/>
  <c r="CA204" i="9"/>
  <c r="Y204" i="9" s="1"/>
  <c r="A351" i="9"/>
  <c r="I59" i="9" l="1"/>
  <c r="I57" i="9"/>
  <c r="AA67" i="9"/>
  <c r="AT16" i="9"/>
  <c r="AQ29" i="9"/>
  <c r="AT22" i="9"/>
  <c r="AT18" i="9"/>
  <c r="AT13" i="9"/>
  <c r="AT17" i="9"/>
  <c r="AT23" i="9"/>
  <c r="B310" i="8" l="1"/>
  <c r="B309" i="8"/>
  <c r="B308" i="8"/>
  <c r="B307" i="8"/>
  <c r="B306" i="8"/>
  <c r="B305" i="8"/>
  <c r="B304" i="8"/>
  <c r="B303" i="8"/>
  <c r="B302" i="8"/>
  <c r="B301" i="8"/>
  <c r="B300" i="8"/>
  <c r="B299" i="8"/>
  <c r="B298" i="8"/>
  <c r="B297" i="8"/>
  <c r="B296" i="8"/>
  <c r="B295" i="8"/>
  <c r="B294" i="8"/>
  <c r="B293" i="8"/>
  <c r="B292" i="8"/>
  <c r="B291" i="8"/>
  <c r="B290" i="8"/>
  <c r="B286" i="8"/>
  <c r="B285" i="8"/>
  <c r="B284" i="8"/>
  <c r="B283" i="8"/>
  <c r="B282" i="8"/>
  <c r="B281" i="8"/>
  <c r="B280" i="8"/>
  <c r="B279" i="8"/>
  <c r="B278" i="8"/>
  <c r="B277" i="8"/>
  <c r="B276" i="8"/>
  <c r="B275" i="8"/>
  <c r="B274" i="8"/>
  <c r="B273" i="8"/>
  <c r="B272" i="8"/>
  <c r="B271" i="8"/>
  <c r="B270" i="8"/>
  <c r="B269" i="8"/>
  <c r="B268" i="8"/>
  <c r="B267" i="8"/>
  <c r="B266" i="8"/>
  <c r="B265" i="8"/>
  <c r="B264" i="8"/>
  <c r="B263" i="8"/>
  <c r="B262" i="8"/>
  <c r="B261" i="8"/>
  <c r="B260" i="8"/>
  <c r="B256" i="8"/>
  <c r="B255" i="8"/>
  <c r="B254" i="8"/>
  <c r="B249" i="8"/>
  <c r="X215" i="8"/>
  <c r="W215" i="8"/>
  <c r="V215" i="8"/>
  <c r="U215" i="8"/>
  <c r="T215" i="8"/>
  <c r="S215" i="8"/>
  <c r="R215" i="8"/>
  <c r="Q215" i="8"/>
  <c r="P215" i="8"/>
  <c r="O215" i="8"/>
  <c r="N215" i="8"/>
  <c r="M215" i="8"/>
  <c r="L215" i="8"/>
  <c r="K215" i="8"/>
  <c r="J215" i="8"/>
  <c r="I215" i="8"/>
  <c r="H215" i="8"/>
  <c r="G215" i="8"/>
  <c r="F215" i="8"/>
  <c r="E215" i="8"/>
  <c r="D215" i="8"/>
  <c r="C215" i="8"/>
  <c r="B215" i="8"/>
  <c r="CM214" i="8"/>
  <c r="CA214" i="8"/>
  <c r="Y214" i="8"/>
  <c r="B214" i="8"/>
  <c r="CM213" i="8"/>
  <c r="CA213" i="8"/>
  <c r="Y213" i="8" s="1"/>
  <c r="B213" i="8"/>
  <c r="CA212" i="8"/>
  <c r="Y212" i="8" s="1"/>
  <c r="B212" i="8"/>
  <c r="CM212" i="8" s="1"/>
  <c r="B211" i="8"/>
  <c r="X206" i="8"/>
  <c r="W206" i="8"/>
  <c r="V206" i="8"/>
  <c r="U206" i="8"/>
  <c r="T206" i="8"/>
  <c r="S206" i="8"/>
  <c r="R206" i="8"/>
  <c r="Q206" i="8"/>
  <c r="P206" i="8"/>
  <c r="O206" i="8"/>
  <c r="N206" i="8"/>
  <c r="M206" i="8"/>
  <c r="L206" i="8"/>
  <c r="K206" i="8"/>
  <c r="J206" i="8"/>
  <c r="I206" i="8"/>
  <c r="H206" i="8"/>
  <c r="G206" i="8"/>
  <c r="F206" i="8"/>
  <c r="E206" i="8"/>
  <c r="D206" i="8"/>
  <c r="C206" i="8"/>
  <c r="B205" i="8"/>
  <c r="CM205" i="8" s="1"/>
  <c r="CM204" i="8"/>
  <c r="CA204" i="8"/>
  <c r="Y204" i="8"/>
  <c r="B204" i="8"/>
  <c r="CM203" i="8"/>
  <c r="CA203" i="8"/>
  <c r="Y203" i="8"/>
  <c r="B203" i="8"/>
  <c r="B202" i="8"/>
  <c r="CM201" i="8"/>
  <c r="CA201" i="8"/>
  <c r="Y201" i="8" s="1"/>
  <c r="B201" i="8"/>
  <c r="B200" i="8"/>
  <c r="CM200" i="8" s="1"/>
  <c r="X195" i="8"/>
  <c r="W195" i="8"/>
  <c r="V195" i="8"/>
  <c r="U195" i="8"/>
  <c r="T195" i="8"/>
  <c r="S195" i="8"/>
  <c r="R195" i="8"/>
  <c r="Q195" i="8"/>
  <c r="P195" i="8"/>
  <c r="O195" i="8"/>
  <c r="N195" i="8"/>
  <c r="M195" i="8"/>
  <c r="L195" i="8"/>
  <c r="K195" i="8"/>
  <c r="J195" i="8"/>
  <c r="I195" i="8"/>
  <c r="H195" i="8"/>
  <c r="G195" i="8"/>
  <c r="F195" i="8"/>
  <c r="E195" i="8"/>
  <c r="D195" i="8"/>
  <c r="C195" i="8"/>
  <c r="B194" i="8"/>
  <c r="CM194" i="8" s="1"/>
  <c r="B193" i="8"/>
  <c r="CM193" i="8" s="1"/>
  <c r="B192" i="8"/>
  <c r="CA192" i="8" s="1"/>
  <c r="Y192" i="8" s="1"/>
  <c r="CM191" i="8"/>
  <c r="CA191" i="8"/>
  <c r="Y191" i="8" s="1"/>
  <c r="B191" i="8"/>
  <c r="B195" i="8" s="1"/>
  <c r="CM190" i="8"/>
  <c r="Y190" i="8"/>
  <c r="B190" i="8"/>
  <c r="CA190" i="8" s="1"/>
  <c r="B189" i="8"/>
  <c r="CM189" i="8" s="1"/>
  <c r="B188" i="8"/>
  <c r="CM188" i="8" s="1"/>
  <c r="D183" i="8"/>
  <c r="C183" i="8"/>
  <c r="B183" i="8"/>
  <c r="CA183" i="8" s="1"/>
  <c r="AP183" i="8" s="1"/>
  <c r="D182" i="8"/>
  <c r="C182" i="8"/>
  <c r="B182" i="8"/>
  <c r="CM182" i="8" s="1"/>
  <c r="D181" i="8"/>
  <c r="B181" i="8" s="1"/>
  <c r="C181" i="8"/>
  <c r="D180" i="8"/>
  <c r="C180" i="8"/>
  <c r="B180" i="8" s="1"/>
  <c r="D179" i="8"/>
  <c r="D178" i="8" s="1"/>
  <c r="C179" i="8"/>
  <c r="B179" i="8" s="1"/>
  <c r="AO178" i="8"/>
  <c r="AN178" i="8"/>
  <c r="AM178" i="8"/>
  <c r="AL178" i="8"/>
  <c r="AK178" i="8"/>
  <c r="AJ178" i="8"/>
  <c r="AI178" i="8"/>
  <c r="AH178" i="8"/>
  <c r="AG178" i="8"/>
  <c r="AF178" i="8"/>
  <c r="AE178" i="8"/>
  <c r="AD178" i="8"/>
  <c r="AC178" i="8"/>
  <c r="AB178" i="8"/>
  <c r="AA178" i="8"/>
  <c r="Z178" i="8"/>
  <c r="Y178" i="8"/>
  <c r="X178" i="8"/>
  <c r="W178" i="8"/>
  <c r="V178" i="8"/>
  <c r="U178" i="8"/>
  <c r="T178" i="8"/>
  <c r="S178" i="8"/>
  <c r="R178" i="8"/>
  <c r="Q178" i="8"/>
  <c r="P178" i="8"/>
  <c r="O178" i="8"/>
  <c r="N178" i="8"/>
  <c r="M178" i="8"/>
  <c r="L178" i="8"/>
  <c r="K178" i="8"/>
  <c r="J178" i="8"/>
  <c r="I178" i="8"/>
  <c r="H178" i="8"/>
  <c r="G178" i="8"/>
  <c r="F178" i="8"/>
  <c r="E178" i="8"/>
  <c r="CM177" i="8"/>
  <c r="CA177" i="8"/>
  <c r="AP177" i="8" s="1"/>
  <c r="D177" i="8"/>
  <c r="C177" i="8"/>
  <c r="B177" i="8"/>
  <c r="D176" i="8"/>
  <c r="C176" i="8"/>
  <c r="B176" i="8"/>
  <c r="CM175" i="8"/>
  <c r="CA175" i="8"/>
  <c r="AP175" i="8" s="1"/>
  <c r="D175" i="8"/>
  <c r="C175" i="8"/>
  <c r="B175" i="8"/>
  <c r="CM174" i="8"/>
  <c r="D174" i="8"/>
  <c r="B174" i="8" s="1"/>
  <c r="CA174" i="8" s="1"/>
  <c r="AP174" i="8" s="1"/>
  <c r="C174" i="8"/>
  <c r="D173" i="8"/>
  <c r="C173" i="8"/>
  <c r="B173" i="8"/>
  <c r="CM173" i="8" s="1"/>
  <c r="D172" i="8"/>
  <c r="C172" i="8"/>
  <c r="B172" i="8"/>
  <c r="CM172" i="8" s="1"/>
  <c r="CM171" i="8"/>
  <c r="CA171" i="8"/>
  <c r="AP171" i="8"/>
  <c r="D171" i="8"/>
  <c r="C171" i="8"/>
  <c r="B171" i="8"/>
  <c r="D170" i="8"/>
  <c r="B170" i="8" s="1"/>
  <c r="C170" i="8"/>
  <c r="D169" i="8"/>
  <c r="C169" i="8"/>
  <c r="B169" i="8"/>
  <c r="D168" i="8"/>
  <c r="C168" i="8"/>
  <c r="B168" i="8" s="1"/>
  <c r="CM168" i="8" s="1"/>
  <c r="CM167" i="8"/>
  <c r="CA167" i="8"/>
  <c r="AP167" i="8" s="1"/>
  <c r="D167" i="8"/>
  <c r="C167" i="8"/>
  <c r="B167" i="8"/>
  <c r="D166" i="8"/>
  <c r="C166" i="8"/>
  <c r="B166" i="8" s="1"/>
  <c r="CM165" i="8"/>
  <c r="CA165" i="8"/>
  <c r="AP165" i="8" s="1"/>
  <c r="D165" i="8"/>
  <c r="C165" i="8"/>
  <c r="B165" i="8"/>
  <c r="D164" i="8"/>
  <c r="B164" i="8" s="1"/>
  <c r="CA164" i="8" s="1"/>
  <c r="AP164" i="8" s="1"/>
  <c r="C164" i="8"/>
  <c r="D163" i="8"/>
  <c r="C163" i="8"/>
  <c r="B163" i="8"/>
  <c r="CM163" i="8" s="1"/>
  <c r="D162" i="8"/>
  <c r="C162" i="8"/>
  <c r="B162" i="8" s="1"/>
  <c r="CM161" i="8"/>
  <c r="CA161" i="8"/>
  <c r="AP161" i="8"/>
  <c r="D161" i="8"/>
  <c r="C161" i="8"/>
  <c r="B161" i="8"/>
  <c r="D160" i="8"/>
  <c r="B160" i="8" s="1"/>
  <c r="C160" i="8"/>
  <c r="D159" i="8"/>
  <c r="C159" i="8"/>
  <c r="B159" i="8"/>
  <c r="D158" i="8"/>
  <c r="C158" i="8"/>
  <c r="B158" i="8" s="1"/>
  <c r="CA158" i="8" s="1"/>
  <c r="AP158" i="8" s="1"/>
  <c r="CM157" i="8"/>
  <c r="CA157" i="8"/>
  <c r="AP157" i="8" s="1"/>
  <c r="D157" i="8"/>
  <c r="C157" i="8"/>
  <c r="B157" i="8"/>
  <c r="D156" i="8"/>
  <c r="C156" i="8"/>
  <c r="B156" i="8" s="1"/>
  <c r="D155" i="8"/>
  <c r="C155" i="8"/>
  <c r="B155" i="8"/>
  <c r="CM155" i="8" s="1"/>
  <c r="D154" i="8"/>
  <c r="B154" i="8" s="1"/>
  <c r="CA154" i="8" s="1"/>
  <c r="AP154" i="8" s="1"/>
  <c r="C154" i="8"/>
  <c r="D153" i="8"/>
  <c r="C153" i="8"/>
  <c r="B153" i="8"/>
  <c r="CM153" i="8" s="1"/>
  <c r="D152" i="8"/>
  <c r="C152" i="8"/>
  <c r="B152" i="8" s="1"/>
  <c r="D151" i="8"/>
  <c r="C151" i="8"/>
  <c r="B151" i="8"/>
  <c r="CM151" i="8" s="1"/>
  <c r="D150" i="8"/>
  <c r="B150" i="8" s="1"/>
  <c r="C150" i="8"/>
  <c r="D149" i="8"/>
  <c r="C149" i="8"/>
  <c r="B149" i="8"/>
  <c r="B124" i="8"/>
  <c r="CA124" i="8" s="1"/>
  <c r="L124" i="8" s="1"/>
  <c r="B123" i="8"/>
  <c r="CA123" i="8" s="1"/>
  <c r="L123" i="8" s="1"/>
  <c r="B122" i="8"/>
  <c r="CM122" i="8" s="1"/>
  <c r="B118" i="8"/>
  <c r="CO117" i="8"/>
  <c r="CN117" i="8"/>
  <c r="CM117" i="8"/>
  <c r="CC117" i="8"/>
  <c r="CB117" i="8"/>
  <c r="CA117" i="8"/>
  <c r="B117" i="8"/>
  <c r="E113" i="8"/>
  <c r="D113" i="8"/>
  <c r="C113" i="8"/>
  <c r="B113" i="8"/>
  <c r="E105" i="8"/>
  <c r="D105" i="8"/>
  <c r="C105" i="8"/>
  <c r="B105" i="8"/>
  <c r="E97" i="8"/>
  <c r="D97" i="8"/>
  <c r="C97" i="8"/>
  <c r="B9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CN76" i="8"/>
  <c r="CM76" i="8"/>
  <c r="CB76" i="8"/>
  <c r="CA76" i="8"/>
  <c r="AA76" i="8"/>
  <c r="B76" i="8"/>
  <c r="CN75" i="8"/>
  <c r="CB75" i="8"/>
  <c r="B75" i="8"/>
  <c r="CM75" i="8" s="1"/>
  <c r="CM74" i="8"/>
  <c r="CB74" i="8"/>
  <c r="CA74" i="8"/>
  <c r="AA74" i="8" s="1"/>
  <c r="B74" i="8"/>
  <c r="CN74" i="8" s="1"/>
  <c r="B73" i="8"/>
  <c r="CN73" i="8" s="1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8" i="8"/>
  <c r="CN67" i="8"/>
  <c r="CM67" i="8"/>
  <c r="CB67" i="8"/>
  <c r="CA67" i="8"/>
  <c r="AA67" i="8" s="1"/>
  <c r="B67" i="8"/>
  <c r="CN66" i="8"/>
  <c r="CB66" i="8"/>
  <c r="CA66" i="8"/>
  <c r="B66" i="8"/>
  <c r="CM66" i="8" s="1"/>
  <c r="B65" i="8"/>
  <c r="CN65" i="8" s="1"/>
  <c r="H61" i="8"/>
  <c r="G61" i="8"/>
  <c r="F61" i="8"/>
  <c r="E61" i="8"/>
  <c r="D61" i="8"/>
  <c r="C61" i="8"/>
  <c r="CO60" i="8"/>
  <c r="CN60" i="8"/>
  <c r="CM60" i="8"/>
  <c r="CC60" i="8"/>
  <c r="CB60" i="8"/>
  <c r="B60" i="8"/>
  <c r="CA60" i="8" s="1"/>
  <c r="B59" i="8"/>
  <c r="B61" i="8" s="1"/>
  <c r="B58" i="8"/>
  <c r="CO58" i="8" s="1"/>
  <c r="CO57" i="8"/>
  <c r="CM57" i="8"/>
  <c r="CB57" i="8"/>
  <c r="B57" i="8"/>
  <c r="CN57" i="8" s="1"/>
  <c r="CN56" i="8"/>
  <c r="CM56" i="8"/>
  <c r="CC56" i="8"/>
  <c r="CB56" i="8"/>
  <c r="CA56" i="8"/>
  <c r="I56" i="8"/>
  <c r="B56" i="8"/>
  <c r="CO56" i="8" s="1"/>
  <c r="D52" i="8"/>
  <c r="C52" i="8"/>
  <c r="CM51" i="8"/>
  <c r="CB51" i="8" s="1"/>
  <c r="AQ51" i="8" s="1"/>
  <c r="D51" i="8"/>
  <c r="C51" i="8"/>
  <c r="B51" i="8"/>
  <c r="D50" i="8"/>
  <c r="C50" i="8"/>
  <c r="B50" i="8"/>
  <c r="CM50" i="8" s="1"/>
  <c r="CB50" i="8" s="1"/>
  <c r="AQ50" i="8" s="1"/>
  <c r="D49" i="8"/>
  <c r="B49" i="8" s="1"/>
  <c r="CM49" i="8" s="1"/>
  <c r="CB49" i="8" s="1"/>
  <c r="AQ49" i="8" s="1"/>
  <c r="C49" i="8"/>
  <c r="CM48" i="8"/>
  <c r="CB48" i="8" s="1"/>
  <c r="AQ48" i="8" s="1"/>
  <c r="D48" i="8"/>
  <c r="C48" i="8"/>
  <c r="B48" i="8" s="1"/>
  <c r="D47" i="8"/>
  <c r="C47" i="8"/>
  <c r="B47" i="8"/>
  <c r="CM47" i="8" s="1"/>
  <c r="CB47" i="8" s="1"/>
  <c r="AQ47" i="8" s="1"/>
  <c r="D46" i="8"/>
  <c r="C46" i="8"/>
  <c r="B46" i="8"/>
  <c r="CM46" i="8" s="1"/>
  <c r="CB46" i="8" s="1"/>
  <c r="AQ46" i="8" s="1"/>
  <c r="D45" i="8"/>
  <c r="C45" i="8"/>
  <c r="B45" i="8" s="1"/>
  <c r="CM45" i="8" s="1"/>
  <c r="CB45" i="8" s="1"/>
  <c r="AQ45" i="8" s="1"/>
  <c r="CM44" i="8"/>
  <c r="CB44" i="8" s="1"/>
  <c r="AQ44" i="8" s="1"/>
  <c r="D44" i="8"/>
  <c r="C44" i="8"/>
  <c r="B44" i="8"/>
  <c r="CM43" i="8"/>
  <c r="CB43" i="8" s="1"/>
  <c r="AQ43" i="8" s="1"/>
  <c r="D43" i="8"/>
  <c r="C43" i="8"/>
  <c r="B43" i="8"/>
  <c r="D42" i="8"/>
  <c r="C42" i="8"/>
  <c r="B42" i="8" s="1"/>
  <c r="CM42" i="8" s="1"/>
  <c r="CB42" i="8" s="1"/>
  <c r="AQ42" i="8" s="1"/>
  <c r="CM41" i="8"/>
  <c r="CB41" i="8" s="1"/>
  <c r="AQ41" i="8"/>
  <c r="D41" i="8"/>
  <c r="C41" i="8"/>
  <c r="B41" i="8"/>
  <c r="CM40" i="8"/>
  <c r="CB40" i="8"/>
  <c r="AQ40" i="8"/>
  <c r="D40" i="8"/>
  <c r="C40" i="8"/>
  <c r="B40" i="8"/>
  <c r="CM39" i="8"/>
  <c r="CB39" i="8" s="1"/>
  <c r="AQ39" i="8" s="1"/>
  <c r="D39" i="8"/>
  <c r="C39" i="8"/>
  <c r="B39" i="8"/>
  <c r="D38" i="8"/>
  <c r="C38" i="8"/>
  <c r="B38" i="8" s="1"/>
  <c r="CM38" i="8" s="1"/>
  <c r="CB38" i="8" s="1"/>
  <c r="AQ38" i="8" s="1"/>
  <c r="D37" i="8"/>
  <c r="C37" i="8"/>
  <c r="B37" i="8"/>
  <c r="CM37" i="8" s="1"/>
  <c r="CB37" i="8" s="1"/>
  <c r="AQ37" i="8" s="1"/>
  <c r="CM36" i="8"/>
  <c r="CB36" i="8"/>
  <c r="AQ36" i="8"/>
  <c r="D36" i="8"/>
  <c r="C36" i="8"/>
  <c r="B36" i="8"/>
  <c r="CB35" i="8"/>
  <c r="AQ35" i="8" s="1"/>
  <c r="D35" i="8"/>
  <c r="C35" i="8"/>
  <c r="B35" i="8" s="1"/>
  <c r="CM35" i="8" s="1"/>
  <c r="D34" i="8"/>
  <c r="C34" i="8"/>
  <c r="B34" i="8"/>
  <c r="CM34" i="8" s="1"/>
  <c r="CB34" i="8" s="1"/>
  <c r="AQ34" i="8" s="1"/>
  <c r="D33" i="8"/>
  <c r="C33" i="8"/>
  <c r="B33" i="8"/>
  <c r="CM33" i="8" s="1"/>
  <c r="CB33" i="8" s="1"/>
  <c r="AQ33" i="8" s="1"/>
  <c r="D32" i="8"/>
  <c r="C32" i="8"/>
  <c r="CM31" i="8"/>
  <c r="CB31" i="8" s="1"/>
  <c r="AQ31" i="8"/>
  <c r="D31" i="8"/>
  <c r="C31" i="8"/>
  <c r="B31" i="8"/>
  <c r="D30" i="8"/>
  <c r="C30" i="8"/>
  <c r="B30" i="8"/>
  <c r="CM30" i="8" s="1"/>
  <c r="CB30" i="8" s="1"/>
  <c r="AQ30" i="8" s="1"/>
  <c r="CQ29" i="8"/>
  <c r="CP29" i="8"/>
  <c r="CO29" i="8"/>
  <c r="CD29" i="8" s="1"/>
  <c r="CN29" i="8"/>
  <c r="CF29" i="8"/>
  <c r="CE29" i="8"/>
  <c r="CC29" i="8"/>
  <c r="D29" i="8"/>
  <c r="C29" i="8"/>
  <c r="B29" i="8"/>
  <c r="CM29" i="8" s="1"/>
  <c r="CB29" i="8" s="1"/>
  <c r="D24" i="8"/>
  <c r="C24" i="8"/>
  <c r="B24" i="8" s="1"/>
  <c r="CP24" i="8" s="1"/>
  <c r="D23" i="8"/>
  <c r="B23" i="8" s="1"/>
  <c r="C23" i="8"/>
  <c r="CP22" i="8"/>
  <c r="CO22" i="8"/>
  <c r="D22" i="8"/>
  <c r="C22" i="8"/>
  <c r="B22" i="8" s="1"/>
  <c r="CC22" i="8" s="1"/>
  <c r="D21" i="8"/>
  <c r="C21" i="8"/>
  <c r="B21" i="8" s="1"/>
  <c r="CO20" i="8"/>
  <c r="CN20" i="8"/>
  <c r="CD20" i="8"/>
  <c r="D20" i="8"/>
  <c r="C20" i="8"/>
  <c r="B20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D19" i="8" s="1"/>
  <c r="O19" i="8"/>
  <c r="N19" i="8"/>
  <c r="M19" i="8"/>
  <c r="L19" i="8"/>
  <c r="K19" i="8"/>
  <c r="C19" i="8" s="1"/>
  <c r="B19" i="8" s="1"/>
  <c r="J19" i="8"/>
  <c r="I19" i="8"/>
  <c r="H19" i="8"/>
  <c r="G19" i="8"/>
  <c r="F19" i="8"/>
  <c r="E19" i="8"/>
  <c r="CP18" i="8"/>
  <c r="CO18" i="8"/>
  <c r="CN18" i="8"/>
  <c r="CM18" i="8"/>
  <c r="CC18" i="8"/>
  <c r="CB18" i="8"/>
  <c r="D18" i="8"/>
  <c r="C18" i="8"/>
  <c r="B18" i="8" s="1"/>
  <c r="CN17" i="8"/>
  <c r="CM17" i="8"/>
  <c r="CD17" i="8"/>
  <c r="D17" i="8"/>
  <c r="C17" i="8"/>
  <c r="B17" i="8"/>
  <c r="D16" i="8"/>
  <c r="C16" i="8"/>
  <c r="B16" i="8" s="1"/>
  <c r="CP15" i="8"/>
  <c r="CO15" i="8"/>
  <c r="CN15" i="8"/>
  <c r="CM15" i="8"/>
  <c r="CD15" i="8"/>
  <c r="CC15" i="8"/>
  <c r="D15" i="8"/>
  <c r="C15" i="8"/>
  <c r="B15" i="8" s="1"/>
  <c r="CB15" i="8" s="1"/>
  <c r="D14" i="8"/>
  <c r="C14" i="8"/>
  <c r="B14" i="8"/>
  <c r="CP13" i="8"/>
  <c r="CO13" i="8"/>
  <c r="CN13" i="8"/>
  <c r="CM13" i="8"/>
  <c r="CC13" i="8"/>
  <c r="CB13" i="8"/>
  <c r="D13" i="8"/>
  <c r="C13" i="8"/>
  <c r="B13" i="8" s="1"/>
  <c r="A5" i="8"/>
  <c r="A4" i="8"/>
  <c r="A3" i="8"/>
  <c r="A2" i="8"/>
  <c r="CP16" i="8" l="1"/>
  <c r="CM16" i="8"/>
  <c r="CC16" i="8"/>
  <c r="CA16" i="8"/>
  <c r="CO16" i="8"/>
  <c r="CD16" i="8"/>
  <c r="CB16" i="8"/>
  <c r="CN16" i="8"/>
  <c r="CP21" i="8"/>
  <c r="CO21" i="8"/>
  <c r="CC21" i="8"/>
  <c r="CA21" i="8"/>
  <c r="CM21" i="8"/>
  <c r="CN21" i="8"/>
  <c r="CD21" i="8"/>
  <c r="CB21" i="8"/>
  <c r="CO23" i="8"/>
  <c r="CM23" i="8"/>
  <c r="CD23" i="8"/>
  <c r="CC23" i="8"/>
  <c r="CN23" i="8"/>
  <c r="CA23" i="8"/>
  <c r="CP23" i="8"/>
  <c r="CB23" i="8"/>
  <c r="CA152" i="8"/>
  <c r="AP152" i="8" s="1"/>
  <c r="CM152" i="8"/>
  <c r="CM156" i="8"/>
  <c r="CA156" i="8"/>
  <c r="AP156" i="8" s="1"/>
  <c r="CM162" i="8"/>
  <c r="CA162" i="8"/>
  <c r="AP162" i="8" s="1"/>
  <c r="CM166" i="8"/>
  <c r="CA166" i="8"/>
  <c r="AP166" i="8" s="1"/>
  <c r="CM180" i="8"/>
  <c r="CA180" i="8"/>
  <c r="AP180" i="8" s="1"/>
  <c r="CO14" i="8"/>
  <c r="CM14" i="8"/>
  <c r="CD14" i="8"/>
  <c r="CC14" i="8"/>
  <c r="CN68" i="8"/>
  <c r="CM68" i="8"/>
  <c r="CB68" i="8"/>
  <c r="CA68" i="8"/>
  <c r="AA68" i="8" s="1"/>
  <c r="CA182" i="8"/>
  <c r="AP182" i="8" s="1"/>
  <c r="CM192" i="8"/>
  <c r="CM124" i="8"/>
  <c r="CM149" i="8"/>
  <c r="CA149" i="8"/>
  <c r="AP149" i="8" s="1"/>
  <c r="CM154" i="8"/>
  <c r="CM159" i="8"/>
  <c r="CA159" i="8"/>
  <c r="AP159" i="8" s="1"/>
  <c r="CA172" i="8"/>
  <c r="AP172" i="8" s="1"/>
  <c r="CB14" i="8"/>
  <c r="CB24" i="8"/>
  <c r="CM150" i="8"/>
  <c r="CA150" i="8"/>
  <c r="AP150" i="8" s="1"/>
  <c r="CC24" i="8"/>
  <c r="CA168" i="8"/>
  <c r="AP168" i="8" s="1"/>
  <c r="B178" i="8"/>
  <c r="CA205" i="8"/>
  <c r="Y205" i="8" s="1"/>
  <c r="CB58" i="8"/>
  <c r="CB73" i="8"/>
  <c r="CM164" i="8"/>
  <c r="CM169" i="8"/>
  <c r="CA169" i="8"/>
  <c r="AP169" i="8" s="1"/>
  <c r="CM183" i="8"/>
  <c r="B206" i="8"/>
  <c r="CC58" i="8"/>
  <c r="CO118" i="8"/>
  <c r="CN118" i="8"/>
  <c r="CM118" i="8"/>
  <c r="CC118" i="8"/>
  <c r="CA155" i="8"/>
  <c r="AP155" i="8" s="1"/>
  <c r="CA179" i="8"/>
  <c r="AP179" i="8" s="1"/>
  <c r="CA200" i="8"/>
  <c r="Y200" i="8" s="1"/>
  <c r="CM176" i="8"/>
  <c r="CA176" i="8"/>
  <c r="AP176" i="8" s="1"/>
  <c r="CM158" i="8"/>
  <c r="CA24" i="8"/>
  <c r="CP17" i="8"/>
  <c r="CO17" i="8"/>
  <c r="CD22" i="8"/>
  <c r="CA22" i="8"/>
  <c r="AT22" i="8" s="1"/>
  <c r="CN14" i="8"/>
  <c r="B351" i="8" s="1"/>
  <c r="CP14" i="8"/>
  <c r="CD24" i="8"/>
  <c r="CA58" i="8"/>
  <c r="I58" i="8" s="1"/>
  <c r="CA73" i="8"/>
  <c r="C178" i="8"/>
  <c r="CP20" i="8"/>
  <c r="CM20" i="8"/>
  <c r="CC20" i="8"/>
  <c r="CA20" i="8"/>
  <c r="CB22" i="8"/>
  <c r="CM24" i="8"/>
  <c r="CA17" i="8"/>
  <c r="CN24" i="8"/>
  <c r="CM73" i="8"/>
  <c r="CM160" i="8"/>
  <c r="CA160" i="8"/>
  <c r="AP160" i="8" s="1"/>
  <c r="CA15" i="8"/>
  <c r="AT15" i="8" s="1"/>
  <c r="CB17" i="8"/>
  <c r="CM22" i="8"/>
  <c r="CO24" i="8"/>
  <c r="CM58" i="8"/>
  <c r="CA118" i="8"/>
  <c r="CA151" i="8"/>
  <c r="AP151" i="8" s="1"/>
  <c r="CM179" i="8"/>
  <c r="CD13" i="8"/>
  <c r="CA13" i="8"/>
  <c r="AT13" i="8" s="1"/>
  <c r="CC17" i="8"/>
  <c r="CB20" i="8"/>
  <c r="CN22" i="8"/>
  <c r="B52" i="8"/>
  <c r="CM52" i="8" s="1"/>
  <c r="CB52" i="8" s="1"/>
  <c r="AQ52" i="8" s="1"/>
  <c r="CN58" i="8"/>
  <c r="AA66" i="8"/>
  <c r="CB118" i="8"/>
  <c r="CM211" i="8"/>
  <c r="CA211" i="8"/>
  <c r="Y211" i="8" s="1"/>
  <c r="CA14" i="8"/>
  <c r="AT14" i="8" s="1"/>
  <c r="CM28" i="8"/>
  <c r="CA29" i="8" s="1"/>
  <c r="AQ29" i="8" s="1"/>
  <c r="CO59" i="8"/>
  <c r="CN59" i="8"/>
  <c r="CM59" i="8"/>
  <c r="CC59" i="8"/>
  <c r="CB59" i="8"/>
  <c r="CM170" i="8"/>
  <c r="CA170" i="8"/>
  <c r="AP170" i="8" s="1"/>
  <c r="CD18" i="8"/>
  <c r="CA18" i="8"/>
  <c r="AT18" i="8" s="1"/>
  <c r="B32" i="8"/>
  <c r="CM32" i="8" s="1"/>
  <c r="CB32" i="8" s="1"/>
  <c r="AQ32" i="8" s="1"/>
  <c r="CA59" i="8"/>
  <c r="CM123" i="8"/>
  <c r="CM202" i="8"/>
  <c r="CA202" i="8"/>
  <c r="Y202" i="8" s="1"/>
  <c r="I60" i="8"/>
  <c r="CM181" i="8"/>
  <c r="CA181" i="8"/>
  <c r="AP181" i="8" s="1"/>
  <c r="CA65" i="8"/>
  <c r="CA188" i="8"/>
  <c r="Y188" i="8" s="1"/>
  <c r="CA193" i="8"/>
  <c r="Y193" i="8" s="1"/>
  <c r="CA57" i="8"/>
  <c r="I57" i="8" s="1"/>
  <c r="CB65" i="8"/>
  <c r="CA75" i="8"/>
  <c r="AA75" i="8" s="1"/>
  <c r="B69" i="8"/>
  <c r="CA173" i="8"/>
  <c r="AP173" i="8" s="1"/>
  <c r="CM65" i="8"/>
  <c r="CA153" i="8"/>
  <c r="AP153" i="8" s="1"/>
  <c r="CA163" i="8"/>
  <c r="AP163" i="8" s="1"/>
  <c r="CC57" i="8"/>
  <c r="CA122" i="8"/>
  <c r="L122" i="8" s="1"/>
  <c r="CA189" i="8"/>
  <c r="Y189" i="8" s="1"/>
  <c r="CA194" i="8"/>
  <c r="Y194" i="8" s="1"/>
  <c r="AA65" i="8" l="1"/>
  <c r="AT24" i="8"/>
  <c r="AT17" i="8"/>
  <c r="AT16" i="8"/>
  <c r="AT23" i="8"/>
  <c r="AT20" i="8"/>
  <c r="AT21" i="8"/>
  <c r="I59" i="8"/>
  <c r="A351" i="8"/>
  <c r="AA73" i="8"/>
  <c r="B310" i="7" l="1"/>
  <c r="B309" i="7"/>
  <c r="B308" i="7"/>
  <c r="B307" i="7"/>
  <c r="B306" i="7"/>
  <c r="B305" i="7"/>
  <c r="B304" i="7"/>
  <c r="B303" i="7"/>
  <c r="B302" i="7"/>
  <c r="B301" i="7"/>
  <c r="B300" i="7"/>
  <c r="B299" i="7"/>
  <c r="B298" i="7"/>
  <c r="B297" i="7"/>
  <c r="B296" i="7"/>
  <c r="B295" i="7"/>
  <c r="B294" i="7"/>
  <c r="B293" i="7"/>
  <c r="B292" i="7"/>
  <c r="B291" i="7"/>
  <c r="B290" i="7"/>
  <c r="B286" i="7"/>
  <c r="B285" i="7"/>
  <c r="B284" i="7"/>
  <c r="B283" i="7"/>
  <c r="B282" i="7"/>
  <c r="B281" i="7"/>
  <c r="B280" i="7"/>
  <c r="B279" i="7"/>
  <c r="B278" i="7"/>
  <c r="B277" i="7"/>
  <c r="B276" i="7"/>
  <c r="B275" i="7"/>
  <c r="B274" i="7"/>
  <c r="B273" i="7"/>
  <c r="B272" i="7"/>
  <c r="B271" i="7"/>
  <c r="B270" i="7"/>
  <c r="B269" i="7"/>
  <c r="B268" i="7"/>
  <c r="B267" i="7"/>
  <c r="B266" i="7"/>
  <c r="B265" i="7"/>
  <c r="B264" i="7"/>
  <c r="B263" i="7"/>
  <c r="B262" i="7"/>
  <c r="B261" i="7"/>
  <c r="B260" i="7"/>
  <c r="B256" i="7"/>
  <c r="B255" i="7"/>
  <c r="B254" i="7"/>
  <c r="B249" i="7"/>
  <c r="X215" i="7"/>
  <c r="W215" i="7"/>
  <c r="V215" i="7"/>
  <c r="U215" i="7"/>
  <c r="T215" i="7"/>
  <c r="S215" i="7"/>
  <c r="R215" i="7"/>
  <c r="Q215" i="7"/>
  <c r="P215" i="7"/>
  <c r="O215" i="7"/>
  <c r="N215" i="7"/>
  <c r="M215" i="7"/>
  <c r="L215" i="7"/>
  <c r="K215" i="7"/>
  <c r="J215" i="7"/>
  <c r="I215" i="7"/>
  <c r="H215" i="7"/>
  <c r="G215" i="7"/>
  <c r="F215" i="7"/>
  <c r="E215" i="7"/>
  <c r="D215" i="7"/>
  <c r="C215" i="7"/>
  <c r="B215" i="7"/>
  <c r="CM214" i="7"/>
  <c r="CA214" i="7"/>
  <c r="Y214" i="7"/>
  <c r="B214" i="7"/>
  <c r="B213" i="7"/>
  <c r="CM213" i="7" s="1"/>
  <c r="B212" i="7"/>
  <c r="CM212" i="7" s="1"/>
  <c r="B211" i="7"/>
  <c r="CM211" i="7" s="1"/>
  <c r="X206" i="7"/>
  <c r="W206" i="7"/>
  <c r="V206" i="7"/>
  <c r="U206" i="7"/>
  <c r="T206" i="7"/>
  <c r="S206" i="7"/>
  <c r="R206" i="7"/>
  <c r="Q206" i="7"/>
  <c r="P206" i="7"/>
  <c r="O206" i="7"/>
  <c r="N206" i="7"/>
  <c r="M206" i="7"/>
  <c r="L206" i="7"/>
  <c r="K206" i="7"/>
  <c r="J206" i="7"/>
  <c r="I206" i="7"/>
  <c r="H206" i="7"/>
  <c r="G206" i="7"/>
  <c r="F206" i="7"/>
  <c r="E206" i="7"/>
  <c r="D206" i="7"/>
  <c r="C206" i="7"/>
  <c r="CM205" i="7"/>
  <c r="CA205" i="7"/>
  <c r="Y205" i="7"/>
  <c r="B205" i="7"/>
  <c r="B204" i="7"/>
  <c r="CM204" i="7" s="1"/>
  <c r="B203" i="7"/>
  <c r="CM203" i="7" s="1"/>
  <c r="B202" i="7"/>
  <c r="CM202" i="7" s="1"/>
  <c r="CM201" i="7"/>
  <c r="CA201" i="7"/>
  <c r="Y201" i="7"/>
  <c r="B201" i="7"/>
  <c r="B200" i="7"/>
  <c r="CM200" i="7" s="1"/>
  <c r="X195" i="7"/>
  <c r="W195" i="7"/>
  <c r="V195" i="7"/>
  <c r="U195" i="7"/>
  <c r="T195" i="7"/>
  <c r="S195" i="7"/>
  <c r="R195" i="7"/>
  <c r="Q195" i="7"/>
  <c r="P195" i="7"/>
  <c r="O195" i="7"/>
  <c r="N195" i="7"/>
  <c r="M195" i="7"/>
  <c r="L195" i="7"/>
  <c r="K195" i="7"/>
  <c r="J195" i="7"/>
  <c r="I195" i="7"/>
  <c r="H195" i="7"/>
  <c r="G195" i="7"/>
  <c r="F195" i="7"/>
  <c r="E195" i="7"/>
  <c r="D195" i="7"/>
  <c r="C195" i="7"/>
  <c r="B194" i="7"/>
  <c r="CA194" i="7" s="1"/>
  <c r="Y194" i="7" s="1"/>
  <c r="B193" i="7"/>
  <c r="CM192" i="7"/>
  <c r="B192" i="7"/>
  <c r="CA192" i="7" s="1"/>
  <c r="Y192" i="7" s="1"/>
  <c r="B191" i="7"/>
  <c r="CM191" i="7" s="1"/>
  <c r="CM190" i="7"/>
  <c r="B190" i="7"/>
  <c r="CA190" i="7" s="1"/>
  <c r="Y190" i="7" s="1"/>
  <c r="B189" i="7"/>
  <c r="CM189" i="7" s="1"/>
  <c r="B188" i="7"/>
  <c r="D183" i="7"/>
  <c r="C183" i="7"/>
  <c r="B183" i="7"/>
  <c r="CM183" i="7" s="1"/>
  <c r="CM182" i="7"/>
  <c r="CA182" i="7"/>
  <c r="AP182" i="7" s="1"/>
  <c r="D182" i="7"/>
  <c r="C182" i="7"/>
  <c r="B182" i="7" s="1"/>
  <c r="D181" i="7"/>
  <c r="C181" i="7"/>
  <c r="B181" i="7"/>
  <c r="CA181" i="7" s="1"/>
  <c r="AP181" i="7" s="1"/>
  <c r="D180" i="7"/>
  <c r="B180" i="7" s="1"/>
  <c r="C180" i="7"/>
  <c r="D179" i="7"/>
  <c r="D178" i="7" s="1"/>
  <c r="C179" i="7"/>
  <c r="B179" i="7" s="1"/>
  <c r="AO178" i="7"/>
  <c r="AN178" i="7"/>
  <c r="AM178" i="7"/>
  <c r="AL178" i="7"/>
  <c r="AK178" i="7"/>
  <c r="AJ178" i="7"/>
  <c r="AI178" i="7"/>
  <c r="AH178" i="7"/>
  <c r="AG178" i="7"/>
  <c r="AF178" i="7"/>
  <c r="AE178" i="7"/>
  <c r="AD178" i="7"/>
  <c r="AC178" i="7"/>
  <c r="AB178" i="7"/>
  <c r="AA178" i="7"/>
  <c r="Z178" i="7"/>
  <c r="Y178" i="7"/>
  <c r="X178" i="7"/>
  <c r="W178" i="7"/>
  <c r="V178" i="7"/>
  <c r="U178" i="7"/>
  <c r="T178" i="7"/>
  <c r="S178" i="7"/>
  <c r="R178" i="7"/>
  <c r="Q178" i="7"/>
  <c r="P178" i="7"/>
  <c r="O178" i="7"/>
  <c r="N178" i="7"/>
  <c r="M178" i="7"/>
  <c r="L178" i="7"/>
  <c r="K178" i="7"/>
  <c r="J178" i="7"/>
  <c r="I178" i="7"/>
  <c r="H178" i="7"/>
  <c r="G178" i="7"/>
  <c r="F178" i="7"/>
  <c r="E178" i="7"/>
  <c r="D177" i="7"/>
  <c r="C177" i="7"/>
  <c r="B177" i="7"/>
  <c r="CM177" i="7" s="1"/>
  <c r="D176" i="7"/>
  <c r="C176" i="7"/>
  <c r="B176" i="7"/>
  <c r="D175" i="7"/>
  <c r="C175" i="7"/>
  <c r="B175" i="7"/>
  <c r="CM175" i="7" s="1"/>
  <c r="CM174" i="7"/>
  <c r="D174" i="7"/>
  <c r="C174" i="7"/>
  <c r="B174" i="7"/>
  <c r="CA174" i="7" s="1"/>
  <c r="AP174" i="7" s="1"/>
  <c r="D173" i="7"/>
  <c r="C173" i="7"/>
  <c r="B173" i="7"/>
  <c r="D172" i="7"/>
  <c r="B172" i="7" s="1"/>
  <c r="C172" i="7"/>
  <c r="CM171" i="7"/>
  <c r="CA171" i="7"/>
  <c r="AP171" i="7"/>
  <c r="D171" i="7"/>
  <c r="C171" i="7"/>
  <c r="B171" i="7"/>
  <c r="D170" i="7"/>
  <c r="C170" i="7"/>
  <c r="B170" i="7"/>
  <c r="CM170" i="7" s="1"/>
  <c r="D169" i="7"/>
  <c r="C169" i="7"/>
  <c r="B169" i="7"/>
  <c r="CM169" i="7" s="1"/>
  <c r="CM168" i="7"/>
  <c r="CA168" i="7"/>
  <c r="AP168" i="7"/>
  <c r="D168" i="7"/>
  <c r="C168" i="7"/>
  <c r="B168" i="7" s="1"/>
  <c r="D167" i="7"/>
  <c r="C167" i="7"/>
  <c r="B167" i="7"/>
  <c r="CM167" i="7" s="1"/>
  <c r="D166" i="7"/>
  <c r="C166" i="7"/>
  <c r="B166" i="7"/>
  <c r="CM165" i="7"/>
  <c r="D165" i="7"/>
  <c r="C165" i="7"/>
  <c r="B165" i="7"/>
  <c r="CA165" i="7" s="1"/>
  <c r="AP165" i="7" s="1"/>
  <c r="CM164" i="7"/>
  <c r="D164" i="7"/>
  <c r="C164" i="7"/>
  <c r="B164" i="7"/>
  <c r="CA164" i="7" s="1"/>
  <c r="AP164" i="7" s="1"/>
  <c r="D163" i="7"/>
  <c r="C163" i="7"/>
  <c r="B163" i="7"/>
  <c r="D162" i="7"/>
  <c r="C162" i="7"/>
  <c r="B162" i="7"/>
  <c r="CM162" i="7" s="1"/>
  <c r="CM161" i="7"/>
  <c r="CA161" i="7"/>
  <c r="AP161" i="7" s="1"/>
  <c r="D161" i="7"/>
  <c r="C161" i="7"/>
  <c r="B161" i="7" s="1"/>
  <c r="D160" i="7"/>
  <c r="C160" i="7"/>
  <c r="B160" i="7"/>
  <c r="CM160" i="7" s="1"/>
  <c r="D159" i="7"/>
  <c r="B159" i="7" s="1"/>
  <c r="C159" i="7"/>
  <c r="D158" i="7"/>
  <c r="C158" i="7"/>
  <c r="B158" i="7" s="1"/>
  <c r="CM158" i="7" s="1"/>
  <c r="D157" i="7"/>
  <c r="C157" i="7"/>
  <c r="B157" i="7"/>
  <c r="CM157" i="7" s="1"/>
  <c r="D156" i="7"/>
  <c r="C156" i="7"/>
  <c r="B156" i="7"/>
  <c r="D155" i="7"/>
  <c r="C155" i="7"/>
  <c r="B155" i="7"/>
  <c r="CM155" i="7" s="1"/>
  <c r="CM154" i="7"/>
  <c r="D154" i="7"/>
  <c r="C154" i="7"/>
  <c r="B154" i="7"/>
  <c r="CA154" i="7" s="1"/>
  <c r="AP154" i="7" s="1"/>
  <c r="D153" i="7"/>
  <c r="C153" i="7"/>
  <c r="B153" i="7"/>
  <c r="CM152" i="7"/>
  <c r="CA152" i="7"/>
  <c r="AP152" i="7" s="1"/>
  <c r="D152" i="7"/>
  <c r="C152" i="7"/>
  <c r="B152" i="7"/>
  <c r="D151" i="7"/>
  <c r="C151" i="7"/>
  <c r="B151" i="7" s="1"/>
  <c r="CM151" i="7" s="1"/>
  <c r="D150" i="7"/>
  <c r="C150" i="7"/>
  <c r="B150" i="7"/>
  <c r="CM150" i="7" s="1"/>
  <c r="D149" i="7"/>
  <c r="C149" i="7"/>
  <c r="B149" i="7"/>
  <c r="CM149" i="7" s="1"/>
  <c r="CM124" i="7"/>
  <c r="CA124" i="7"/>
  <c r="L124" i="7" s="1"/>
  <c r="B124" i="7"/>
  <c r="CM123" i="7"/>
  <c r="CA123" i="7"/>
  <c r="L123" i="7" s="1"/>
  <c r="B123" i="7"/>
  <c r="B122" i="7"/>
  <c r="CM122" i="7" s="1"/>
  <c r="B118" i="7"/>
  <c r="CO117" i="7"/>
  <c r="CN117" i="7"/>
  <c r="CM117" i="7"/>
  <c r="CC117" i="7"/>
  <c r="CB117" i="7"/>
  <c r="CA117" i="7"/>
  <c r="B117" i="7"/>
  <c r="E113" i="7"/>
  <c r="D113" i="7"/>
  <c r="C113" i="7"/>
  <c r="B113" i="7"/>
  <c r="E105" i="7"/>
  <c r="D105" i="7"/>
  <c r="C105" i="7"/>
  <c r="B105" i="7"/>
  <c r="E97" i="7"/>
  <c r="D97" i="7"/>
  <c r="C97" i="7"/>
  <c r="B97" i="7"/>
  <c r="Z77" i="7"/>
  <c r="Y77" i="7"/>
  <c r="X77" i="7"/>
  <c r="W77" i="7"/>
  <c r="V77" i="7"/>
  <c r="U77" i="7"/>
  <c r="T77" i="7"/>
  <c r="S77" i="7"/>
  <c r="R77" i="7"/>
  <c r="Q77" i="7"/>
  <c r="P77" i="7"/>
  <c r="O77" i="7"/>
  <c r="N77" i="7"/>
  <c r="M77" i="7"/>
  <c r="L77" i="7"/>
  <c r="K77" i="7"/>
  <c r="J77" i="7"/>
  <c r="I77" i="7"/>
  <c r="H77" i="7"/>
  <c r="G77" i="7"/>
  <c r="F77" i="7"/>
  <c r="E77" i="7"/>
  <c r="D77" i="7"/>
  <c r="C77" i="7"/>
  <c r="CN76" i="7"/>
  <c r="CM76" i="7"/>
  <c r="B76" i="7"/>
  <c r="CB76" i="7" s="1"/>
  <c r="B75" i="7"/>
  <c r="B77" i="7" s="1"/>
  <c r="CN74" i="7"/>
  <c r="CM74" i="7"/>
  <c r="B74" i="7"/>
  <c r="CB74" i="7" s="1"/>
  <c r="CN73" i="7"/>
  <c r="CM73" i="7"/>
  <c r="CB73" i="7"/>
  <c r="CA73" i="7"/>
  <c r="AA73" i="7" s="1"/>
  <c r="B73" i="7"/>
  <c r="Z69" i="7"/>
  <c r="Y69" i="7"/>
  <c r="X69" i="7"/>
  <c r="W69" i="7"/>
  <c r="V69" i="7"/>
  <c r="U69" i="7"/>
  <c r="T69" i="7"/>
  <c r="S69" i="7"/>
  <c r="R69" i="7"/>
  <c r="Q69" i="7"/>
  <c r="P69" i="7"/>
  <c r="O69" i="7"/>
  <c r="N69" i="7"/>
  <c r="M69" i="7"/>
  <c r="L69" i="7"/>
  <c r="K69" i="7"/>
  <c r="J69" i="7"/>
  <c r="I69" i="7"/>
  <c r="H69" i="7"/>
  <c r="G69" i="7"/>
  <c r="F69" i="7"/>
  <c r="E69" i="7"/>
  <c r="D69" i="7"/>
  <c r="C69" i="7"/>
  <c r="B68" i="7"/>
  <c r="CB68" i="7" s="1"/>
  <c r="CN67" i="7"/>
  <c r="CM67" i="7"/>
  <c r="CB67" i="7"/>
  <c r="B67" i="7"/>
  <c r="CA67" i="7" s="1"/>
  <c r="AA67" i="7" s="1"/>
  <c r="CN66" i="7"/>
  <c r="B66" i="7"/>
  <c r="CM66" i="7" s="1"/>
  <c r="B65" i="7"/>
  <c r="H61" i="7"/>
  <c r="G61" i="7"/>
  <c r="F61" i="7"/>
  <c r="E61" i="7"/>
  <c r="D61" i="7"/>
  <c r="C61" i="7"/>
  <c r="CO60" i="7"/>
  <c r="CN60" i="7"/>
  <c r="B60" i="7"/>
  <c r="CM60" i="7" s="1"/>
  <c r="CC59" i="7"/>
  <c r="CB59" i="7"/>
  <c r="CA59" i="7"/>
  <c r="I59" i="7" s="1"/>
  <c r="B59" i="7"/>
  <c r="CO58" i="7"/>
  <c r="CN58" i="7"/>
  <c r="CM58" i="7"/>
  <c r="CC58" i="7"/>
  <c r="CB58" i="7"/>
  <c r="CA58" i="7"/>
  <c r="I58" i="7" s="1"/>
  <c r="B58" i="7"/>
  <c r="B57" i="7"/>
  <c r="B56" i="7"/>
  <c r="CA56" i="7" s="1"/>
  <c r="CM52" i="7"/>
  <c r="CB52" i="7" s="1"/>
  <c r="AQ52" i="7" s="1"/>
  <c r="D52" i="7"/>
  <c r="C52" i="7"/>
  <c r="B52" i="7"/>
  <c r="D51" i="7"/>
  <c r="C51" i="7"/>
  <c r="B51" i="7"/>
  <c r="CM51" i="7" s="1"/>
  <c r="CB51" i="7" s="1"/>
  <c r="AQ51" i="7" s="1"/>
  <c r="D50" i="7"/>
  <c r="B50" i="7" s="1"/>
  <c r="CM50" i="7" s="1"/>
  <c r="CB50" i="7" s="1"/>
  <c r="AQ50" i="7" s="1"/>
  <c r="C50" i="7"/>
  <c r="D49" i="7"/>
  <c r="C49" i="7"/>
  <c r="B49" i="7" s="1"/>
  <c r="CM49" i="7" s="1"/>
  <c r="CB49" i="7" s="1"/>
  <c r="AQ49" i="7" s="1"/>
  <c r="D48" i="7"/>
  <c r="C48" i="7"/>
  <c r="B48" i="7"/>
  <c r="CM48" i="7" s="1"/>
  <c r="CB48" i="7" s="1"/>
  <c r="AQ48" i="7" s="1"/>
  <c r="D47" i="7"/>
  <c r="C47" i="7"/>
  <c r="B47" i="7"/>
  <c r="CM47" i="7" s="1"/>
  <c r="CB47" i="7" s="1"/>
  <c r="AQ47" i="7" s="1"/>
  <c r="D46" i="7"/>
  <c r="C46" i="7"/>
  <c r="B46" i="7" s="1"/>
  <c r="CM46" i="7" s="1"/>
  <c r="CB46" i="7" s="1"/>
  <c r="AQ46" i="7" s="1"/>
  <c r="D45" i="7"/>
  <c r="C45" i="7"/>
  <c r="B45" i="7"/>
  <c r="CM45" i="7" s="1"/>
  <c r="CB45" i="7" s="1"/>
  <c r="AQ45" i="7" s="1"/>
  <c r="D44" i="7"/>
  <c r="C44" i="7"/>
  <c r="B44" i="7"/>
  <c r="CM44" i="7" s="1"/>
  <c r="CB44" i="7" s="1"/>
  <c r="AQ44" i="7" s="1"/>
  <c r="CM43" i="7"/>
  <c r="CB43" i="7"/>
  <c r="AQ43" i="7" s="1"/>
  <c r="D43" i="7"/>
  <c r="C43" i="7"/>
  <c r="B43" i="7"/>
  <c r="CM42" i="7"/>
  <c r="CB42" i="7"/>
  <c r="AQ42" i="7" s="1"/>
  <c r="D42" i="7"/>
  <c r="C42" i="7"/>
  <c r="B42" i="7"/>
  <c r="D41" i="7"/>
  <c r="C41" i="7"/>
  <c r="B41" i="7" s="1"/>
  <c r="CM41" i="7" s="1"/>
  <c r="CB41" i="7" s="1"/>
  <c r="AQ41" i="7" s="1"/>
  <c r="D40" i="7"/>
  <c r="C40" i="7"/>
  <c r="B40" i="7"/>
  <c r="CM40" i="7" s="1"/>
  <c r="CB40" i="7" s="1"/>
  <c r="AQ40" i="7" s="1"/>
  <c r="CM39" i="7"/>
  <c r="CB39" i="7"/>
  <c r="AQ39" i="7" s="1"/>
  <c r="D39" i="7"/>
  <c r="B39" i="7" s="1"/>
  <c r="C39" i="7"/>
  <c r="D38" i="7"/>
  <c r="C38" i="7"/>
  <c r="B38" i="7"/>
  <c r="CM38" i="7" s="1"/>
  <c r="CB38" i="7" s="1"/>
  <c r="AQ38" i="7" s="1"/>
  <c r="D37" i="7"/>
  <c r="C37" i="7"/>
  <c r="B37" i="7"/>
  <c r="CM37" i="7" s="1"/>
  <c r="CB37" i="7" s="1"/>
  <c r="AQ37" i="7" s="1"/>
  <c r="D36" i="7"/>
  <c r="C36" i="7"/>
  <c r="B36" i="7"/>
  <c r="CM36" i="7" s="1"/>
  <c r="CB36" i="7" s="1"/>
  <c r="AQ36" i="7" s="1"/>
  <c r="D35" i="7"/>
  <c r="C35" i="7"/>
  <c r="B35" i="7"/>
  <c r="CM35" i="7" s="1"/>
  <c r="CB35" i="7" s="1"/>
  <c r="AQ35" i="7" s="1"/>
  <c r="AQ34" i="7"/>
  <c r="D34" i="7"/>
  <c r="C34" i="7"/>
  <c r="B34" i="7"/>
  <c r="CM34" i="7" s="1"/>
  <c r="CB34" i="7" s="1"/>
  <c r="D33" i="7"/>
  <c r="C33" i="7"/>
  <c r="B33" i="7"/>
  <c r="CM33" i="7" s="1"/>
  <c r="CB33" i="7" s="1"/>
  <c r="AQ33" i="7" s="1"/>
  <c r="CM32" i="7"/>
  <c r="CB32" i="7" s="1"/>
  <c r="AQ32" i="7" s="1"/>
  <c r="D32" i="7"/>
  <c r="C32" i="7"/>
  <c r="B32" i="7"/>
  <c r="D31" i="7"/>
  <c r="C31" i="7"/>
  <c r="B31" i="7"/>
  <c r="CM31" i="7" s="1"/>
  <c r="CB31" i="7" s="1"/>
  <c r="AQ31" i="7" s="1"/>
  <c r="CM30" i="7"/>
  <c r="CB30" i="7"/>
  <c r="AQ30" i="7" s="1"/>
  <c r="D30" i="7"/>
  <c r="C30" i="7"/>
  <c r="B30" i="7"/>
  <c r="CQ29" i="7"/>
  <c r="CF29" i="7" s="1"/>
  <c r="CP29" i="7"/>
  <c r="CE29" i="7" s="1"/>
  <c r="CO29" i="7"/>
  <c r="CD29" i="7" s="1"/>
  <c r="CN29" i="7"/>
  <c r="CC29" i="7" s="1"/>
  <c r="D29" i="7"/>
  <c r="C29" i="7"/>
  <c r="B29" i="7"/>
  <c r="CM29" i="7" s="1"/>
  <c r="CB29" i="7" s="1"/>
  <c r="CP24" i="7"/>
  <c r="CO24" i="7"/>
  <c r="CN24" i="7"/>
  <c r="CM24" i="7"/>
  <c r="CD24" i="7"/>
  <c r="CC24" i="7"/>
  <c r="CB24" i="7"/>
  <c r="CA24" i="7"/>
  <c r="AT24" i="7" s="1"/>
  <c r="D24" i="7"/>
  <c r="C24" i="7"/>
  <c r="B24" i="7"/>
  <c r="D23" i="7"/>
  <c r="C23" i="7"/>
  <c r="B23" i="7"/>
  <c r="CD23" i="7" s="1"/>
  <c r="CP22" i="7"/>
  <c r="CO22" i="7"/>
  <c r="CN22" i="7"/>
  <c r="CM22" i="7"/>
  <c r="D22" i="7"/>
  <c r="C22" i="7"/>
  <c r="B22" i="7"/>
  <c r="CD22" i="7" s="1"/>
  <c r="CP21" i="7"/>
  <c r="CO21" i="7"/>
  <c r="D21" i="7"/>
  <c r="C21" i="7"/>
  <c r="B21" i="7"/>
  <c r="CN21" i="7" s="1"/>
  <c r="D20" i="7"/>
  <c r="C20" i="7"/>
  <c r="B20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C19" i="7" s="1"/>
  <c r="T19" i="7"/>
  <c r="D19" i="7" s="1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CP18" i="7"/>
  <c r="CO18" i="7"/>
  <c r="CN18" i="7"/>
  <c r="CM18" i="7"/>
  <c r="D18" i="7"/>
  <c r="C18" i="7"/>
  <c r="B18" i="7"/>
  <c r="CD18" i="7" s="1"/>
  <c r="D17" i="7"/>
  <c r="C17" i="7"/>
  <c r="B17" i="7"/>
  <c r="CN17" i="7" s="1"/>
  <c r="D16" i="7"/>
  <c r="C16" i="7"/>
  <c r="B16" i="7" s="1"/>
  <c r="CP15" i="7"/>
  <c r="CO15" i="7"/>
  <c r="CN15" i="7"/>
  <c r="CM15" i="7"/>
  <c r="CD15" i="7"/>
  <c r="CC15" i="7"/>
  <c r="CB15" i="7"/>
  <c r="CA15" i="7"/>
  <c r="AT15" i="7" s="1"/>
  <c r="D15" i="7"/>
  <c r="C15" i="7"/>
  <c r="B15" i="7"/>
  <c r="D14" i="7"/>
  <c r="C14" i="7"/>
  <c r="B14" i="7"/>
  <c r="CD14" i="7" s="1"/>
  <c r="CP13" i="7"/>
  <c r="CO13" i="7"/>
  <c r="CN13" i="7"/>
  <c r="CM13" i="7"/>
  <c r="D13" i="7"/>
  <c r="C13" i="7"/>
  <c r="B13" i="7"/>
  <c r="CD13" i="7" s="1"/>
  <c r="A5" i="7"/>
  <c r="A4" i="7"/>
  <c r="A3" i="7"/>
  <c r="A2" i="7"/>
  <c r="CM180" i="7" l="1"/>
  <c r="CA180" i="7"/>
  <c r="AP180" i="7" s="1"/>
  <c r="CM172" i="7"/>
  <c r="CA172" i="7"/>
  <c r="AP172" i="7" s="1"/>
  <c r="CP16" i="7"/>
  <c r="CD16" i="7"/>
  <c r="CB16" i="7"/>
  <c r="CA16" i="7"/>
  <c r="CO16" i="7"/>
  <c r="CM16" i="7"/>
  <c r="CN16" i="7"/>
  <c r="CC16" i="7"/>
  <c r="B19" i="7"/>
  <c r="A351" i="7" s="1"/>
  <c r="CM159" i="7"/>
  <c r="CA159" i="7"/>
  <c r="AP159" i="7" s="1"/>
  <c r="CM153" i="7"/>
  <c r="CA153" i="7"/>
  <c r="AP153" i="7" s="1"/>
  <c r="CA14" i="7"/>
  <c r="AT14" i="7" s="1"/>
  <c r="CB56" i="7"/>
  <c r="I56" i="7" s="1"/>
  <c r="CA68" i="7"/>
  <c r="AA68" i="7" s="1"/>
  <c r="CA175" i="7"/>
  <c r="AP175" i="7" s="1"/>
  <c r="CA191" i="7"/>
  <c r="Y191" i="7" s="1"/>
  <c r="CB14" i="7"/>
  <c r="CC56" i="7"/>
  <c r="B61" i="7"/>
  <c r="CA158" i="7"/>
  <c r="AP158" i="7" s="1"/>
  <c r="CA162" i="7"/>
  <c r="AP162" i="7" s="1"/>
  <c r="CA202" i="7"/>
  <c r="Y202" i="7" s="1"/>
  <c r="CC14" i="7"/>
  <c r="CP20" i="7"/>
  <c r="CM20" i="7"/>
  <c r="CB20" i="7"/>
  <c r="CA20" i="7"/>
  <c r="CO20" i="7"/>
  <c r="CC20" i="7"/>
  <c r="CN20" i="7"/>
  <c r="CD20" i="7"/>
  <c r="CM56" i="7"/>
  <c r="CA149" i="7"/>
  <c r="AP149" i="7" s="1"/>
  <c r="CM176" i="7"/>
  <c r="CA176" i="7"/>
  <c r="AP176" i="7" s="1"/>
  <c r="CA17" i="7"/>
  <c r="CN56" i="7"/>
  <c r="CM163" i="7"/>
  <c r="CA163" i="7"/>
  <c r="AP163" i="7" s="1"/>
  <c r="CB17" i="7"/>
  <c r="CM28" i="7"/>
  <c r="CA29" i="7" s="1"/>
  <c r="CO56" i="7"/>
  <c r="CM75" i="7"/>
  <c r="CB75" i="7"/>
  <c r="CA75" i="7"/>
  <c r="AA75" i="7" s="1"/>
  <c r="CN75" i="7"/>
  <c r="CM68" i="7"/>
  <c r="CN68" i="7"/>
  <c r="AQ29" i="7"/>
  <c r="CO118" i="7"/>
  <c r="CN118" i="7"/>
  <c r="CM193" i="7"/>
  <c r="CA193" i="7"/>
  <c r="Y193" i="7" s="1"/>
  <c r="B178" i="7"/>
  <c r="CO17" i="7"/>
  <c r="CA23" i="7"/>
  <c r="CM118" i="7"/>
  <c r="CP17" i="7"/>
  <c r="CB23" i="7"/>
  <c r="CM156" i="7"/>
  <c r="CA156" i="7"/>
  <c r="AP156" i="7" s="1"/>
  <c r="CA183" i="7"/>
  <c r="AP183" i="7" s="1"/>
  <c r="CA169" i="7"/>
  <c r="AP169" i="7" s="1"/>
  <c r="CD21" i="7"/>
  <c r="CO59" i="7"/>
  <c r="CM59" i="7"/>
  <c r="CN59" i="7"/>
  <c r="CA74" i="7"/>
  <c r="AA74" i="7" s="1"/>
  <c r="CM188" i="7"/>
  <c r="CA188" i="7"/>
  <c r="Y188" i="7" s="1"/>
  <c r="B195" i="7"/>
  <c r="CA200" i="7"/>
  <c r="Y200" i="7" s="1"/>
  <c r="CA211" i="7"/>
  <c r="Y211" i="7" s="1"/>
  <c r="CP14" i="7"/>
  <c r="CO14" i="7"/>
  <c r="CM14" i="7"/>
  <c r="CN14" i="7"/>
  <c r="CC17" i="7"/>
  <c r="CP23" i="7"/>
  <c r="CN23" i="7"/>
  <c r="CM23" i="7"/>
  <c r="CO23" i="7"/>
  <c r="CM57" i="7"/>
  <c r="CB57" i="7"/>
  <c r="CA57" i="7"/>
  <c r="CO57" i="7"/>
  <c r="CN57" i="7"/>
  <c r="CC57" i="7"/>
  <c r="CD17" i="7"/>
  <c r="CA118" i="7"/>
  <c r="CM17" i="7"/>
  <c r="B351" i="7" s="1"/>
  <c r="CB118" i="7"/>
  <c r="CN65" i="7"/>
  <c r="CM65" i="7"/>
  <c r="CB65" i="7"/>
  <c r="B69" i="7"/>
  <c r="CA65" i="7"/>
  <c r="AA65" i="7" s="1"/>
  <c r="CC118" i="7"/>
  <c r="B206" i="7"/>
  <c r="CA155" i="7"/>
  <c r="AP155" i="7" s="1"/>
  <c r="CM173" i="7"/>
  <c r="CA173" i="7"/>
  <c r="AP173" i="7" s="1"/>
  <c r="C178" i="7"/>
  <c r="CA21" i="7"/>
  <c r="CA151" i="7"/>
  <c r="AP151" i="7" s="1"/>
  <c r="CB21" i="7"/>
  <c r="CC23" i="7"/>
  <c r="CA179" i="7"/>
  <c r="AP179" i="7" s="1"/>
  <c r="CC21" i="7"/>
  <c r="CM179" i="7"/>
  <c r="CM21" i="7"/>
  <c r="CM166" i="7"/>
  <c r="CA166" i="7"/>
  <c r="AP166" i="7" s="1"/>
  <c r="CA150" i="7"/>
  <c r="AP150" i="7" s="1"/>
  <c r="CM194" i="7"/>
  <c r="CB13" i="7"/>
  <c r="CB18" i="7"/>
  <c r="CB22" i="7"/>
  <c r="CB60" i="7"/>
  <c r="CA66" i="7"/>
  <c r="AA66" i="7" s="1"/>
  <c r="CA157" i="7"/>
  <c r="AP157" i="7" s="1"/>
  <c r="CA167" i="7"/>
  <c r="AP167" i="7" s="1"/>
  <c r="CA177" i="7"/>
  <c r="AP177" i="7" s="1"/>
  <c r="CA213" i="7"/>
  <c r="Y213" i="7" s="1"/>
  <c r="CA212" i="7"/>
  <c r="Y212" i="7" s="1"/>
  <c r="CA203" i="7"/>
  <c r="Y203" i="7" s="1"/>
  <c r="CA122" i="7"/>
  <c r="L122" i="7" s="1"/>
  <c r="CA160" i="7"/>
  <c r="AP160" i="7" s="1"/>
  <c r="CA189" i="7"/>
  <c r="Y189" i="7" s="1"/>
  <c r="CA22" i="7"/>
  <c r="AT22" i="7" s="1"/>
  <c r="CA60" i="7"/>
  <c r="I60" i="7" s="1"/>
  <c r="CM181" i="7"/>
  <c r="CC13" i="7"/>
  <c r="CC18" i="7"/>
  <c r="CC22" i="7"/>
  <c r="CC60" i="7"/>
  <c r="CB66" i="7"/>
  <c r="CA76" i="7"/>
  <c r="AA76" i="7" s="1"/>
  <c r="CA204" i="7"/>
  <c r="Y204" i="7" s="1"/>
  <c r="CA170" i="7"/>
  <c r="AP170" i="7" s="1"/>
  <c r="CA13" i="7"/>
  <c r="AT13" i="7" s="1"/>
  <c r="CA18" i="7"/>
  <c r="AT18" i="7" s="1"/>
  <c r="AT21" i="7" l="1"/>
  <c r="AT23" i="7"/>
  <c r="AT17" i="7"/>
  <c r="AT20" i="7"/>
  <c r="I57" i="7"/>
  <c r="AT16" i="7"/>
  <c r="B310" i="6" l="1"/>
  <c r="B309" i="6"/>
  <c r="B308" i="6"/>
  <c r="B307" i="6"/>
  <c r="B306" i="6"/>
  <c r="B305" i="6"/>
  <c r="B304" i="6"/>
  <c r="B303" i="6"/>
  <c r="B302" i="6"/>
  <c r="B301" i="6"/>
  <c r="B300" i="6"/>
  <c r="B299" i="6"/>
  <c r="B298" i="6"/>
  <c r="B297" i="6"/>
  <c r="B296" i="6"/>
  <c r="B295" i="6"/>
  <c r="B294" i="6"/>
  <c r="B293" i="6"/>
  <c r="B292" i="6"/>
  <c r="B291" i="6"/>
  <c r="B290" i="6"/>
  <c r="B286" i="6"/>
  <c r="B285" i="6"/>
  <c r="B284" i="6"/>
  <c r="B283" i="6"/>
  <c r="B282" i="6"/>
  <c r="B281" i="6"/>
  <c r="B280" i="6"/>
  <c r="B279" i="6"/>
  <c r="B278" i="6"/>
  <c r="B277" i="6"/>
  <c r="B276" i="6"/>
  <c r="B275" i="6"/>
  <c r="B274" i="6"/>
  <c r="B273" i="6"/>
  <c r="B272" i="6"/>
  <c r="B271" i="6"/>
  <c r="B270" i="6"/>
  <c r="B269" i="6"/>
  <c r="B268" i="6"/>
  <c r="B267" i="6"/>
  <c r="B266" i="6"/>
  <c r="B265" i="6"/>
  <c r="B264" i="6"/>
  <c r="B263" i="6"/>
  <c r="B262" i="6"/>
  <c r="B261" i="6"/>
  <c r="B260" i="6"/>
  <c r="B256" i="6"/>
  <c r="B255" i="6"/>
  <c r="B254" i="6"/>
  <c r="B249" i="6"/>
  <c r="X215" i="6"/>
  <c r="W215" i="6"/>
  <c r="V215" i="6"/>
  <c r="U215" i="6"/>
  <c r="T215" i="6"/>
  <c r="S215" i="6"/>
  <c r="R215" i="6"/>
  <c r="Q215" i="6"/>
  <c r="P215" i="6"/>
  <c r="O215" i="6"/>
  <c r="N215" i="6"/>
  <c r="M215" i="6"/>
  <c r="L215" i="6"/>
  <c r="K215" i="6"/>
  <c r="J215" i="6"/>
  <c r="I215" i="6"/>
  <c r="H215" i="6"/>
  <c r="G215" i="6"/>
  <c r="F215" i="6"/>
  <c r="E215" i="6"/>
  <c r="D215" i="6"/>
  <c r="C215" i="6"/>
  <c r="B215" i="6"/>
  <c r="CM214" i="6"/>
  <c r="CA214" i="6"/>
  <c r="Y214" i="6"/>
  <c r="B214" i="6"/>
  <c r="B213" i="6"/>
  <c r="CA213" i="6" s="1"/>
  <c r="Y213" i="6" s="1"/>
  <c r="B212" i="6"/>
  <c r="CM211" i="6"/>
  <c r="B211" i="6"/>
  <c r="CA211" i="6" s="1"/>
  <c r="Y211" i="6" s="1"/>
  <c r="X206" i="6"/>
  <c r="W206" i="6"/>
  <c r="V206" i="6"/>
  <c r="U206" i="6"/>
  <c r="T206" i="6"/>
  <c r="S206" i="6"/>
  <c r="R206" i="6"/>
  <c r="Q206" i="6"/>
  <c r="P206" i="6"/>
  <c r="O206" i="6"/>
  <c r="N206" i="6"/>
  <c r="M206" i="6"/>
  <c r="L206" i="6"/>
  <c r="K206" i="6"/>
  <c r="J206" i="6"/>
  <c r="I206" i="6"/>
  <c r="H206" i="6"/>
  <c r="G206" i="6"/>
  <c r="F206" i="6"/>
  <c r="E206" i="6"/>
  <c r="D206" i="6"/>
  <c r="C206" i="6"/>
  <c r="CM205" i="6"/>
  <c r="CA205" i="6"/>
  <c r="Y205" i="6"/>
  <c r="B205" i="6"/>
  <c r="B204" i="6"/>
  <c r="CM204" i="6" s="1"/>
  <c r="B203" i="6"/>
  <c r="CM202" i="6"/>
  <c r="CA202" i="6"/>
  <c r="Y202" i="6" s="1"/>
  <c r="B202" i="6"/>
  <c r="B201" i="6"/>
  <c r="CM200" i="6"/>
  <c r="CA200" i="6"/>
  <c r="Y200" i="6" s="1"/>
  <c r="B200" i="6"/>
  <c r="X195" i="6"/>
  <c r="W195" i="6"/>
  <c r="V195" i="6"/>
  <c r="U195" i="6"/>
  <c r="T195" i="6"/>
  <c r="S195" i="6"/>
  <c r="R195" i="6"/>
  <c r="Q195" i="6"/>
  <c r="P195" i="6"/>
  <c r="O195" i="6"/>
  <c r="N195" i="6"/>
  <c r="M195" i="6"/>
  <c r="L195" i="6"/>
  <c r="K195" i="6"/>
  <c r="J195" i="6"/>
  <c r="I195" i="6"/>
  <c r="H195" i="6"/>
  <c r="G195" i="6"/>
  <c r="F195" i="6"/>
  <c r="E195" i="6"/>
  <c r="D195" i="6"/>
  <c r="C195" i="6"/>
  <c r="B194" i="6"/>
  <c r="CM194" i="6" s="1"/>
  <c r="CM193" i="6"/>
  <c r="CA193" i="6"/>
  <c r="Y193" i="6"/>
  <c r="B193" i="6"/>
  <c r="B192" i="6"/>
  <c r="B191" i="6"/>
  <c r="CM191" i="6" s="1"/>
  <c r="CM190" i="6"/>
  <c r="B190" i="6"/>
  <c r="CA190" i="6" s="1"/>
  <c r="Y190" i="6" s="1"/>
  <c r="B189" i="6"/>
  <c r="B195" i="6" s="1"/>
  <c r="CM188" i="6"/>
  <c r="CA188" i="6"/>
  <c r="Y188" i="6"/>
  <c r="B188" i="6"/>
  <c r="D183" i="6"/>
  <c r="C183" i="6"/>
  <c r="B183" i="6"/>
  <c r="CM182" i="6"/>
  <c r="CA182" i="6"/>
  <c r="AP182" i="6"/>
  <c r="D182" i="6"/>
  <c r="C182" i="6"/>
  <c r="B182" i="6"/>
  <c r="D181" i="6"/>
  <c r="C181" i="6"/>
  <c r="B181" i="6"/>
  <c r="D180" i="6"/>
  <c r="C180" i="6"/>
  <c r="B180" i="6"/>
  <c r="CA180" i="6" s="1"/>
  <c r="AP180" i="6" s="1"/>
  <c r="CM179" i="6"/>
  <c r="CA179" i="6"/>
  <c r="AP179" i="6"/>
  <c r="D179" i="6"/>
  <c r="C179" i="6"/>
  <c r="B179" i="6" s="1"/>
  <c r="AO178" i="6"/>
  <c r="AN178" i="6"/>
  <c r="AM178" i="6"/>
  <c r="AL178" i="6"/>
  <c r="AK178" i="6"/>
  <c r="AJ178" i="6"/>
  <c r="AI178" i="6"/>
  <c r="AH178" i="6"/>
  <c r="AG178" i="6"/>
  <c r="AF178" i="6"/>
  <c r="AE178" i="6"/>
  <c r="AD178" i="6"/>
  <c r="AC178" i="6"/>
  <c r="AB178" i="6"/>
  <c r="AA178" i="6"/>
  <c r="Z178" i="6"/>
  <c r="Y178" i="6"/>
  <c r="X178" i="6"/>
  <c r="W178" i="6"/>
  <c r="V178" i="6"/>
  <c r="U178" i="6"/>
  <c r="T178" i="6"/>
  <c r="S178" i="6"/>
  <c r="R178" i="6"/>
  <c r="Q178" i="6"/>
  <c r="P178" i="6"/>
  <c r="O178" i="6"/>
  <c r="N178" i="6"/>
  <c r="M178" i="6"/>
  <c r="L178" i="6"/>
  <c r="K178" i="6"/>
  <c r="J178" i="6"/>
  <c r="I178" i="6"/>
  <c r="H178" i="6"/>
  <c r="G178" i="6"/>
  <c r="F178" i="6"/>
  <c r="E178" i="6"/>
  <c r="D178" i="6"/>
  <c r="D177" i="6"/>
  <c r="C177" i="6"/>
  <c r="B177" i="6"/>
  <c r="CM177" i="6" s="1"/>
  <c r="CM176" i="6"/>
  <c r="CA176" i="6"/>
  <c r="AP176" i="6"/>
  <c r="D176" i="6"/>
  <c r="C176" i="6"/>
  <c r="B176" i="6"/>
  <c r="D175" i="6"/>
  <c r="C175" i="6"/>
  <c r="B175" i="6"/>
  <c r="CM175" i="6" s="1"/>
  <c r="CM174" i="6"/>
  <c r="D174" i="6"/>
  <c r="C174" i="6"/>
  <c r="B174" i="6"/>
  <c r="CA174" i="6" s="1"/>
  <c r="AP174" i="6" s="1"/>
  <c r="D173" i="6"/>
  <c r="C173" i="6"/>
  <c r="B173" i="6" s="1"/>
  <c r="D172" i="6"/>
  <c r="C172" i="6"/>
  <c r="B172" i="6"/>
  <c r="CM171" i="6"/>
  <c r="CA171" i="6"/>
  <c r="AP171" i="6"/>
  <c r="D171" i="6"/>
  <c r="C171" i="6"/>
  <c r="B171" i="6"/>
  <c r="D170" i="6"/>
  <c r="C170" i="6"/>
  <c r="B170" i="6"/>
  <c r="D169" i="6"/>
  <c r="C169" i="6"/>
  <c r="B169" i="6"/>
  <c r="CA169" i="6" s="1"/>
  <c r="AP169" i="6" s="1"/>
  <c r="CM168" i="6"/>
  <c r="CA168" i="6"/>
  <c r="AP168" i="6" s="1"/>
  <c r="D168" i="6"/>
  <c r="C168" i="6"/>
  <c r="B168" i="6" s="1"/>
  <c r="D167" i="6"/>
  <c r="C167" i="6"/>
  <c r="B167" i="6"/>
  <c r="CM167" i="6" s="1"/>
  <c r="CM166" i="6"/>
  <c r="CA166" i="6"/>
  <c r="AP166" i="6"/>
  <c r="D166" i="6"/>
  <c r="C166" i="6"/>
  <c r="B166" i="6"/>
  <c r="D165" i="6"/>
  <c r="C165" i="6"/>
  <c r="B165" i="6"/>
  <c r="CM165" i="6" s="1"/>
  <c r="CM164" i="6"/>
  <c r="D164" i="6"/>
  <c r="C164" i="6"/>
  <c r="B164" i="6"/>
  <c r="CA164" i="6" s="1"/>
  <c r="AP164" i="6" s="1"/>
  <c r="D163" i="6"/>
  <c r="C163" i="6"/>
  <c r="B163" i="6" s="1"/>
  <c r="D162" i="6"/>
  <c r="C162" i="6"/>
  <c r="B162" i="6"/>
  <c r="CM161" i="6"/>
  <c r="CA161" i="6"/>
  <c r="AP161" i="6"/>
  <c r="D161" i="6"/>
  <c r="C161" i="6"/>
  <c r="B161" i="6"/>
  <c r="D160" i="6"/>
  <c r="C160" i="6"/>
  <c r="B160" i="6"/>
  <c r="D159" i="6"/>
  <c r="C159" i="6"/>
  <c r="B159" i="6"/>
  <c r="CA159" i="6" s="1"/>
  <c r="AP159" i="6" s="1"/>
  <c r="D158" i="6"/>
  <c r="C158" i="6"/>
  <c r="B158" i="6" s="1"/>
  <c r="CM158" i="6" s="1"/>
  <c r="D157" i="6"/>
  <c r="C157" i="6"/>
  <c r="B157" i="6"/>
  <c r="CM157" i="6" s="1"/>
  <c r="CM156" i="6"/>
  <c r="CA156" i="6"/>
  <c r="AP156" i="6" s="1"/>
  <c r="D156" i="6"/>
  <c r="C156" i="6"/>
  <c r="B156" i="6"/>
  <c r="D155" i="6"/>
  <c r="C155" i="6"/>
  <c r="B155" i="6"/>
  <c r="CM155" i="6" s="1"/>
  <c r="CM154" i="6"/>
  <c r="D154" i="6"/>
  <c r="C154" i="6"/>
  <c r="B154" i="6"/>
  <c r="CA154" i="6" s="1"/>
  <c r="AP154" i="6" s="1"/>
  <c r="D153" i="6"/>
  <c r="C153" i="6"/>
  <c r="B153" i="6" s="1"/>
  <c r="D152" i="6"/>
  <c r="C152" i="6"/>
  <c r="B152" i="6"/>
  <c r="CM151" i="6"/>
  <c r="CA151" i="6"/>
  <c r="AP151" i="6"/>
  <c r="D151" i="6"/>
  <c r="C151" i="6"/>
  <c r="B151" i="6"/>
  <c r="D150" i="6"/>
  <c r="C150" i="6"/>
  <c r="B150" i="6"/>
  <c r="CM149" i="6"/>
  <c r="D149" i="6"/>
  <c r="C149" i="6"/>
  <c r="B149" i="6"/>
  <c r="CA149" i="6" s="1"/>
  <c r="AP149" i="6" s="1"/>
  <c r="B124" i="6"/>
  <c r="CM124" i="6" s="1"/>
  <c r="CM123" i="6"/>
  <c r="B123" i="6"/>
  <c r="CA123" i="6" s="1"/>
  <c r="L123" i="6" s="1"/>
  <c r="B122" i="6"/>
  <c r="CM122" i="6" s="1"/>
  <c r="CO118" i="6"/>
  <c r="CN118" i="6"/>
  <c r="CM118" i="6"/>
  <c r="B118" i="6"/>
  <c r="CC118" i="6" s="1"/>
  <c r="CO117" i="6"/>
  <c r="CN117" i="6"/>
  <c r="CM117" i="6"/>
  <c r="CC117" i="6"/>
  <c r="CB117" i="6"/>
  <c r="CA117" i="6"/>
  <c r="B117" i="6"/>
  <c r="E113" i="6"/>
  <c r="D113" i="6"/>
  <c r="C113" i="6"/>
  <c r="B113" i="6"/>
  <c r="E105" i="6"/>
  <c r="D105" i="6"/>
  <c r="C105" i="6"/>
  <c r="B105" i="6"/>
  <c r="E97" i="6"/>
  <c r="D97" i="6"/>
  <c r="C97" i="6"/>
  <c r="B97" i="6"/>
  <c r="Z77" i="6"/>
  <c r="Y77" i="6"/>
  <c r="X77" i="6"/>
  <c r="W77" i="6"/>
  <c r="V77" i="6"/>
  <c r="U77" i="6"/>
  <c r="T77" i="6"/>
  <c r="S77" i="6"/>
  <c r="R77" i="6"/>
  <c r="Q77" i="6"/>
  <c r="P77" i="6"/>
  <c r="O77" i="6"/>
  <c r="N77" i="6"/>
  <c r="M77" i="6"/>
  <c r="L77" i="6"/>
  <c r="K77" i="6"/>
  <c r="J77" i="6"/>
  <c r="I77" i="6"/>
  <c r="H77" i="6"/>
  <c r="G77" i="6"/>
  <c r="F77" i="6"/>
  <c r="E77" i="6"/>
  <c r="D77" i="6"/>
  <c r="C77" i="6"/>
  <c r="B77" i="6"/>
  <c r="CN76" i="6"/>
  <c r="CM76" i="6"/>
  <c r="B76" i="6"/>
  <c r="CB76" i="6" s="1"/>
  <c r="B75" i="6"/>
  <c r="B74" i="6"/>
  <c r="CN73" i="6"/>
  <c r="CM73" i="6"/>
  <c r="CB73" i="6"/>
  <c r="CA73" i="6"/>
  <c r="AA73" i="6" s="1"/>
  <c r="B73" i="6"/>
  <c r="Z69" i="6"/>
  <c r="Y69" i="6"/>
  <c r="X69" i="6"/>
  <c r="W69" i="6"/>
  <c r="V69" i="6"/>
  <c r="U69" i="6"/>
  <c r="T69" i="6"/>
  <c r="S69" i="6"/>
  <c r="R69" i="6"/>
  <c r="Q69" i="6"/>
  <c r="P69" i="6"/>
  <c r="O69" i="6"/>
  <c r="N69" i="6"/>
  <c r="M69" i="6"/>
  <c r="L69" i="6"/>
  <c r="K69" i="6"/>
  <c r="J69" i="6"/>
  <c r="I69" i="6"/>
  <c r="H69" i="6"/>
  <c r="G69" i="6"/>
  <c r="F69" i="6"/>
  <c r="E69" i="6"/>
  <c r="D69" i="6"/>
  <c r="C69" i="6"/>
  <c r="CN68" i="6"/>
  <c r="CM68" i="6"/>
  <c r="CB68" i="6"/>
  <c r="B68" i="6"/>
  <c r="CA68" i="6" s="1"/>
  <c r="AA68" i="6" s="1"/>
  <c r="CM67" i="6"/>
  <c r="CB67" i="6"/>
  <c r="B67" i="6"/>
  <c r="CN66" i="6"/>
  <c r="B66" i="6"/>
  <c r="CM66" i="6" s="1"/>
  <c r="CN65" i="6"/>
  <c r="CM65" i="6"/>
  <c r="CB65" i="6"/>
  <c r="CA65" i="6"/>
  <c r="AA65" i="6"/>
  <c r="B65" i="6"/>
  <c r="H61" i="6"/>
  <c r="G61" i="6"/>
  <c r="F61" i="6"/>
  <c r="E61" i="6"/>
  <c r="D61" i="6"/>
  <c r="C61" i="6"/>
  <c r="CO60" i="6"/>
  <c r="CN60" i="6"/>
  <c r="B60" i="6"/>
  <c r="CM60" i="6" s="1"/>
  <c r="CO59" i="6"/>
  <c r="CN59" i="6"/>
  <c r="CM59" i="6"/>
  <c r="CC59" i="6"/>
  <c r="B59" i="6"/>
  <c r="CB59" i="6" s="1"/>
  <c r="CO58" i="6"/>
  <c r="CN58" i="6"/>
  <c r="CM58" i="6"/>
  <c r="CC58" i="6"/>
  <c r="CB58" i="6"/>
  <c r="CA58" i="6"/>
  <c r="B58" i="6"/>
  <c r="B57" i="6"/>
  <c r="CA57" i="6" s="1"/>
  <c r="B56" i="6"/>
  <c r="CM52" i="6"/>
  <c r="CB52" i="6"/>
  <c r="AQ52" i="6" s="1"/>
  <c r="D52" i="6"/>
  <c r="C52" i="6"/>
  <c r="B52" i="6"/>
  <c r="D51" i="6"/>
  <c r="C51" i="6"/>
  <c r="B51" i="6"/>
  <c r="CM51" i="6" s="1"/>
  <c r="CB51" i="6" s="1"/>
  <c r="AQ51" i="6" s="1"/>
  <c r="D50" i="6"/>
  <c r="C50" i="6"/>
  <c r="B50" i="6" s="1"/>
  <c r="CM50" i="6" s="1"/>
  <c r="CB50" i="6" s="1"/>
  <c r="AQ50" i="6" s="1"/>
  <c r="D49" i="6"/>
  <c r="C49" i="6"/>
  <c r="B49" i="6" s="1"/>
  <c r="CM49" i="6" s="1"/>
  <c r="CB49" i="6" s="1"/>
  <c r="AQ49" i="6" s="1"/>
  <c r="D48" i="6"/>
  <c r="C48" i="6"/>
  <c r="B48" i="6"/>
  <c r="CM48" i="6" s="1"/>
  <c r="CB48" i="6" s="1"/>
  <c r="AQ48" i="6" s="1"/>
  <c r="CM47" i="6"/>
  <c r="CB47" i="6" s="1"/>
  <c r="AQ47" i="6" s="1"/>
  <c r="D47" i="6"/>
  <c r="C47" i="6"/>
  <c r="B47" i="6"/>
  <c r="D46" i="6"/>
  <c r="C46" i="6"/>
  <c r="B46" i="6"/>
  <c r="CM46" i="6" s="1"/>
  <c r="CB46" i="6" s="1"/>
  <c r="AQ46" i="6" s="1"/>
  <c r="D45" i="6"/>
  <c r="C45" i="6"/>
  <c r="B45" i="6"/>
  <c r="CM45" i="6" s="1"/>
  <c r="CB45" i="6" s="1"/>
  <c r="AQ45" i="6" s="1"/>
  <c r="D44" i="6"/>
  <c r="B44" i="6" s="1"/>
  <c r="CM44" i="6" s="1"/>
  <c r="CB44" i="6" s="1"/>
  <c r="AQ44" i="6" s="1"/>
  <c r="C44" i="6"/>
  <c r="D43" i="6"/>
  <c r="C43" i="6"/>
  <c r="B43" i="6" s="1"/>
  <c r="CM43" i="6" s="1"/>
  <c r="CB43" i="6" s="1"/>
  <c r="AQ43" i="6" s="1"/>
  <c r="CM42" i="6"/>
  <c r="CB42" i="6"/>
  <c r="AQ42" i="6" s="1"/>
  <c r="D42" i="6"/>
  <c r="C42" i="6"/>
  <c r="B42" i="6"/>
  <c r="D41" i="6"/>
  <c r="C41" i="6"/>
  <c r="B41" i="6"/>
  <c r="CM41" i="6" s="1"/>
  <c r="CB41" i="6" s="1"/>
  <c r="AQ41" i="6" s="1"/>
  <c r="D40" i="6"/>
  <c r="C40" i="6"/>
  <c r="B40" i="6"/>
  <c r="CM40" i="6" s="1"/>
  <c r="CB40" i="6" s="1"/>
  <c r="AQ40" i="6" s="1"/>
  <c r="D39" i="6"/>
  <c r="B39" i="6" s="1"/>
  <c r="CM39" i="6" s="1"/>
  <c r="CB39" i="6" s="1"/>
  <c r="AQ39" i="6" s="1"/>
  <c r="C39" i="6"/>
  <c r="D38" i="6"/>
  <c r="C38" i="6"/>
  <c r="B38" i="6"/>
  <c r="CM38" i="6" s="1"/>
  <c r="CB38" i="6" s="1"/>
  <c r="AQ38" i="6" s="1"/>
  <c r="CM37" i="6"/>
  <c r="CB37" i="6"/>
  <c r="AQ37" i="6" s="1"/>
  <c r="D37" i="6"/>
  <c r="C37" i="6"/>
  <c r="B37" i="6"/>
  <c r="D36" i="6"/>
  <c r="C36" i="6"/>
  <c r="B36" i="6" s="1"/>
  <c r="CM36" i="6" s="1"/>
  <c r="CB36" i="6" s="1"/>
  <c r="AQ36" i="6" s="1"/>
  <c r="D35" i="6"/>
  <c r="C35" i="6"/>
  <c r="B35" i="6"/>
  <c r="CM35" i="6" s="1"/>
  <c r="CB35" i="6" s="1"/>
  <c r="AQ35" i="6" s="1"/>
  <c r="D34" i="6"/>
  <c r="B34" i="6" s="1"/>
  <c r="CM34" i="6" s="1"/>
  <c r="CB34" i="6" s="1"/>
  <c r="AQ34" i="6" s="1"/>
  <c r="C34" i="6"/>
  <c r="D33" i="6"/>
  <c r="B33" i="6" s="1"/>
  <c r="CM33" i="6" s="1"/>
  <c r="CB33" i="6" s="1"/>
  <c r="AQ33" i="6" s="1"/>
  <c r="C33" i="6"/>
  <c r="CM32" i="6"/>
  <c r="CB32" i="6"/>
  <c r="AQ32" i="6" s="1"/>
  <c r="D32" i="6"/>
  <c r="C32" i="6"/>
  <c r="B32" i="6"/>
  <c r="D31" i="6"/>
  <c r="C31" i="6"/>
  <c r="B31" i="6"/>
  <c r="CM31" i="6" s="1"/>
  <c r="CB31" i="6" s="1"/>
  <c r="AQ31" i="6" s="1"/>
  <c r="D30" i="6"/>
  <c r="C30" i="6"/>
  <c r="B30" i="6"/>
  <c r="CM30" i="6" s="1"/>
  <c r="CB30" i="6" s="1"/>
  <c r="AQ30" i="6" s="1"/>
  <c r="CQ29" i="6"/>
  <c r="CF29" i="6" s="1"/>
  <c r="CP29" i="6"/>
  <c r="CE29" i="6" s="1"/>
  <c r="CO29" i="6"/>
  <c r="CD29" i="6" s="1"/>
  <c r="CN29" i="6"/>
  <c r="CC29" i="6" s="1"/>
  <c r="D29" i="6"/>
  <c r="C29" i="6"/>
  <c r="B29" i="6" s="1"/>
  <c r="CP24" i="6"/>
  <c r="CO24" i="6"/>
  <c r="CN24" i="6"/>
  <c r="CM24" i="6"/>
  <c r="CD24" i="6"/>
  <c r="CC24" i="6"/>
  <c r="CB24" i="6"/>
  <c r="CA24" i="6"/>
  <c r="AT24" i="6" s="1"/>
  <c r="D24" i="6"/>
  <c r="C24" i="6"/>
  <c r="B24" i="6"/>
  <c r="D23" i="6"/>
  <c r="C23" i="6"/>
  <c r="B23" i="6"/>
  <c r="CP22" i="6"/>
  <c r="CO22" i="6"/>
  <c r="CN22" i="6"/>
  <c r="D22" i="6"/>
  <c r="C22" i="6"/>
  <c r="B22" i="6"/>
  <c r="D21" i="6"/>
  <c r="B21" i="6" s="1"/>
  <c r="C21" i="6"/>
  <c r="D20" i="6"/>
  <c r="B20" i="6" s="1"/>
  <c r="CA20" i="6" s="1"/>
  <c r="C20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D19" i="6" s="1"/>
  <c r="B19" i="6" s="1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C19" i="6"/>
  <c r="D18" i="6"/>
  <c r="C18" i="6"/>
  <c r="B18" i="6"/>
  <c r="CM18" i="6" s="1"/>
  <c r="D17" i="6"/>
  <c r="C17" i="6"/>
  <c r="B17" i="6"/>
  <c r="CB17" i="6" s="1"/>
  <c r="D16" i="6"/>
  <c r="B16" i="6" s="1"/>
  <c r="C16" i="6"/>
  <c r="CP15" i="6"/>
  <c r="CO15" i="6"/>
  <c r="CN15" i="6"/>
  <c r="CM15" i="6"/>
  <c r="CD15" i="6"/>
  <c r="CC15" i="6"/>
  <c r="CB15" i="6"/>
  <c r="CA15" i="6"/>
  <c r="AT15" i="6" s="1"/>
  <c r="D15" i="6"/>
  <c r="C15" i="6"/>
  <c r="B15" i="6"/>
  <c r="D14" i="6"/>
  <c r="C14" i="6"/>
  <c r="B14" i="6"/>
  <c r="CN14" i="6" s="1"/>
  <c r="CP13" i="6"/>
  <c r="D13" i="6"/>
  <c r="C13" i="6"/>
  <c r="B13" i="6"/>
  <c r="A5" i="6"/>
  <c r="A4" i="6"/>
  <c r="A3" i="6"/>
  <c r="A2" i="6"/>
  <c r="CN21" i="6" l="1"/>
  <c r="CM21" i="6"/>
  <c r="CD21" i="6"/>
  <c r="CC21" i="6"/>
  <c r="CP21" i="6"/>
  <c r="CO21" i="6"/>
  <c r="CB21" i="6"/>
  <c r="CA21" i="6"/>
  <c r="AT21" i="6" s="1"/>
  <c r="CO56" i="6"/>
  <c r="CN56" i="6"/>
  <c r="CM56" i="6"/>
  <c r="CC56" i="6"/>
  <c r="B61" i="6"/>
  <c r="CO23" i="6"/>
  <c r="CP23" i="6"/>
  <c r="CN23" i="6"/>
  <c r="CB23" i="6"/>
  <c r="CA23" i="6"/>
  <c r="AT23" i="6" s="1"/>
  <c r="CC14" i="6"/>
  <c r="CM14" i="6"/>
  <c r="CM170" i="6"/>
  <c r="CA170" i="6"/>
  <c r="AP170" i="6" s="1"/>
  <c r="CM180" i="6"/>
  <c r="CD23" i="6"/>
  <c r="CA165" i="6"/>
  <c r="AP165" i="6" s="1"/>
  <c r="CM181" i="6"/>
  <c r="CA181" i="6"/>
  <c r="AP181" i="6" s="1"/>
  <c r="CM203" i="6"/>
  <c r="CA203" i="6"/>
  <c r="Y203" i="6" s="1"/>
  <c r="CA17" i="6"/>
  <c r="CM23" i="6"/>
  <c r="I58" i="6"/>
  <c r="CA191" i="6"/>
  <c r="Y191" i="6" s="1"/>
  <c r="CA175" i="6"/>
  <c r="AP175" i="6" s="1"/>
  <c r="CC57" i="6"/>
  <c r="I57" i="6" s="1"/>
  <c r="CO57" i="6"/>
  <c r="CN57" i="6"/>
  <c r="CM57" i="6"/>
  <c r="CB57" i="6"/>
  <c r="CP16" i="6"/>
  <c r="CN16" i="6"/>
  <c r="CD16" i="6"/>
  <c r="CO16" i="6"/>
  <c r="CM16" i="6"/>
  <c r="CC16" i="6"/>
  <c r="CP14" i="6"/>
  <c r="CO14" i="6"/>
  <c r="CB14" i="6"/>
  <c r="CA14" i="6"/>
  <c r="CA16" i="6"/>
  <c r="CM201" i="6"/>
  <c r="CA201" i="6"/>
  <c r="Y201" i="6" s="1"/>
  <c r="CB56" i="6"/>
  <c r="CN17" i="6"/>
  <c r="CM17" i="6"/>
  <c r="CD17" i="6"/>
  <c r="CM160" i="6"/>
  <c r="CA160" i="6"/>
  <c r="AP160" i="6" s="1"/>
  <c r="CM192" i="6"/>
  <c r="CA192" i="6"/>
  <c r="Y192" i="6" s="1"/>
  <c r="CO17" i="6"/>
  <c r="CP17" i="6"/>
  <c r="CM162" i="6"/>
  <c r="CA162" i="6"/>
  <c r="AP162" i="6" s="1"/>
  <c r="CM172" i="6"/>
  <c r="CA172" i="6"/>
  <c r="AP172" i="6" s="1"/>
  <c r="CD22" i="6"/>
  <c r="CB22" i="6"/>
  <c r="CC22" i="6"/>
  <c r="CA22" i="6"/>
  <c r="AT22" i="6" s="1"/>
  <c r="CM163" i="6"/>
  <c r="CA163" i="6"/>
  <c r="AP163" i="6" s="1"/>
  <c r="CM183" i="6"/>
  <c r="CA183" i="6"/>
  <c r="AP183" i="6" s="1"/>
  <c r="B69" i="6"/>
  <c r="CN67" i="6"/>
  <c r="CN75" i="6"/>
  <c r="CB75" i="6"/>
  <c r="CM75" i="6"/>
  <c r="CA158" i="6"/>
  <c r="AP158" i="6" s="1"/>
  <c r="CM173" i="6"/>
  <c r="CA173" i="6"/>
  <c r="AP173" i="6" s="1"/>
  <c r="B178" i="6"/>
  <c r="CA212" i="6"/>
  <c r="Y212" i="6" s="1"/>
  <c r="CM212" i="6"/>
  <c r="CM29" i="6"/>
  <c r="CB29" i="6" s="1"/>
  <c r="CM28" i="6"/>
  <c r="CA29" i="6" s="1"/>
  <c r="CA56" i="6"/>
  <c r="CM150" i="6"/>
  <c r="CA150" i="6"/>
  <c r="AP150" i="6" s="1"/>
  <c r="CB16" i="6"/>
  <c r="CM159" i="6"/>
  <c r="CD14" i="6"/>
  <c r="CP20" i="6"/>
  <c r="CM20" i="6"/>
  <c r="CD20" i="6"/>
  <c r="CO20" i="6"/>
  <c r="CN20" i="6"/>
  <c r="CC20" i="6"/>
  <c r="CB20" i="6"/>
  <c r="AT20" i="6" s="1"/>
  <c r="CA155" i="6"/>
  <c r="AP155" i="6" s="1"/>
  <c r="CM169" i="6"/>
  <c r="CC23" i="6"/>
  <c r="CC17" i="6"/>
  <c r="CM152" i="6"/>
  <c r="CA152" i="6"/>
  <c r="AP152" i="6" s="1"/>
  <c r="CD18" i="6"/>
  <c r="CA18" i="6"/>
  <c r="CC18" i="6"/>
  <c r="CB18" i="6"/>
  <c r="B206" i="6"/>
  <c r="CD13" i="6"/>
  <c r="CB13" i="6"/>
  <c r="CA13" i="6"/>
  <c r="A351" i="6"/>
  <c r="CC13" i="6"/>
  <c r="CM153" i="6"/>
  <c r="CA153" i="6"/>
  <c r="AP153" i="6" s="1"/>
  <c r="CN74" i="6"/>
  <c r="CM74" i="6"/>
  <c r="CB74" i="6"/>
  <c r="CA74" i="6"/>
  <c r="AA74" i="6" s="1"/>
  <c r="CA124" i="6"/>
  <c r="L124" i="6" s="1"/>
  <c r="CM13" i="6"/>
  <c r="CN18" i="6"/>
  <c r="CN13" i="6"/>
  <c r="CO18" i="6"/>
  <c r="CO13" i="6"/>
  <c r="CP18" i="6"/>
  <c r="CM22" i="6"/>
  <c r="CA67" i="6"/>
  <c r="AA67" i="6" s="1"/>
  <c r="CA75" i="6"/>
  <c r="C178" i="6"/>
  <c r="CA118" i="6"/>
  <c r="CA59" i="6"/>
  <c r="I59" i="6" s="1"/>
  <c r="CB118" i="6"/>
  <c r="CA122" i="6"/>
  <c r="L122" i="6" s="1"/>
  <c r="CA194" i="6"/>
  <c r="Y194" i="6" s="1"/>
  <c r="CA66" i="6"/>
  <c r="CA157" i="6"/>
  <c r="AP157" i="6" s="1"/>
  <c r="CA167" i="6"/>
  <c r="AP167" i="6" s="1"/>
  <c r="CA177" i="6"/>
  <c r="AP177" i="6" s="1"/>
  <c r="CC60" i="6"/>
  <c r="CB66" i="6"/>
  <c r="CA76" i="6"/>
  <c r="AA76" i="6" s="1"/>
  <c r="CA204" i="6"/>
  <c r="Y204" i="6" s="1"/>
  <c r="CM213" i="6"/>
  <c r="CA189" i="6"/>
  <c r="Y189" i="6" s="1"/>
  <c r="CA60" i="6"/>
  <c r="CM189" i="6"/>
  <c r="CB60" i="6"/>
  <c r="AA75" i="6" l="1"/>
  <c r="AT16" i="6"/>
  <c r="AT17" i="6"/>
  <c r="AT13" i="6"/>
  <c r="I60" i="6"/>
  <c r="AT14" i="6"/>
  <c r="AT18" i="6"/>
  <c r="I56" i="6"/>
  <c r="AQ29" i="6"/>
  <c r="B351" i="6"/>
  <c r="AA66" i="6"/>
  <c r="B310" i="5" l="1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6" i="5"/>
  <c r="B255" i="5"/>
  <c r="B254" i="5"/>
  <c r="B249" i="5"/>
  <c r="X215" i="5"/>
  <c r="W215" i="5"/>
  <c r="V215" i="5"/>
  <c r="U215" i="5"/>
  <c r="T215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F215" i="5"/>
  <c r="E215" i="5"/>
  <c r="D215" i="5"/>
  <c r="C215" i="5"/>
  <c r="B215" i="5"/>
  <c r="CM214" i="5"/>
  <c r="CA214" i="5"/>
  <c r="Y214" i="5"/>
  <c r="B214" i="5"/>
  <c r="B213" i="5"/>
  <c r="CM213" i="5" s="1"/>
  <c r="B212" i="5"/>
  <c r="B211" i="5"/>
  <c r="CM211" i="5" s="1"/>
  <c r="X206" i="5"/>
  <c r="W206" i="5"/>
  <c r="V206" i="5"/>
  <c r="U206" i="5"/>
  <c r="T206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CM205" i="5"/>
  <c r="B205" i="5"/>
  <c r="CA205" i="5" s="1"/>
  <c r="Y205" i="5" s="1"/>
  <c r="CA204" i="5"/>
  <c r="Y204" i="5"/>
  <c r="B204" i="5"/>
  <c r="CM204" i="5" s="1"/>
  <c r="B203" i="5"/>
  <c r="CM202" i="5"/>
  <c r="CA202" i="5"/>
  <c r="Y202" i="5"/>
  <c r="B202" i="5"/>
  <c r="B201" i="5"/>
  <c r="CM201" i="5" s="1"/>
  <c r="B200" i="5"/>
  <c r="CA200" i="5" s="1"/>
  <c r="Y200" i="5" s="1"/>
  <c r="X195" i="5"/>
  <c r="W195" i="5"/>
  <c r="V195" i="5"/>
  <c r="U195" i="5"/>
  <c r="T195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B194" i="5"/>
  <c r="CM194" i="5" s="1"/>
  <c r="B193" i="5"/>
  <c r="CM193" i="5" s="1"/>
  <c r="B192" i="5"/>
  <c r="CM192" i="5" s="1"/>
  <c r="B191" i="5"/>
  <c r="CM191" i="5" s="1"/>
  <c r="CM190" i="5"/>
  <c r="B190" i="5"/>
  <c r="CA190" i="5" s="1"/>
  <c r="Y190" i="5" s="1"/>
  <c r="B189" i="5"/>
  <c r="CM189" i="5" s="1"/>
  <c r="CM188" i="5"/>
  <c r="CA188" i="5"/>
  <c r="Y188" i="5"/>
  <c r="B188" i="5"/>
  <c r="D183" i="5"/>
  <c r="C183" i="5"/>
  <c r="B183" i="5"/>
  <c r="CM183" i="5" s="1"/>
  <c r="CM182" i="5"/>
  <c r="CA182" i="5"/>
  <c r="AP182" i="5"/>
  <c r="D182" i="5"/>
  <c r="C182" i="5"/>
  <c r="B182" i="5"/>
  <c r="D181" i="5"/>
  <c r="C181" i="5"/>
  <c r="B181" i="5"/>
  <c r="D180" i="5"/>
  <c r="B180" i="5" s="1"/>
  <c r="C180" i="5"/>
  <c r="D179" i="5"/>
  <c r="D178" i="5" s="1"/>
  <c r="C179" i="5"/>
  <c r="B179" i="5" s="1"/>
  <c r="CM179" i="5" s="1"/>
  <c r="AO178" i="5"/>
  <c r="AN178" i="5"/>
  <c r="AM178" i="5"/>
  <c r="AL178" i="5"/>
  <c r="AK178" i="5"/>
  <c r="AJ178" i="5"/>
  <c r="AI178" i="5"/>
  <c r="AH178" i="5"/>
  <c r="AG178" i="5"/>
  <c r="AF178" i="5"/>
  <c r="AE178" i="5"/>
  <c r="AD178" i="5"/>
  <c r="AC178" i="5"/>
  <c r="AB178" i="5"/>
  <c r="AA178" i="5"/>
  <c r="Z178" i="5"/>
  <c r="Y178" i="5"/>
  <c r="X178" i="5"/>
  <c r="W178" i="5"/>
  <c r="V178" i="5"/>
  <c r="U178" i="5"/>
  <c r="T178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D177" i="5"/>
  <c r="C177" i="5"/>
  <c r="B177" i="5"/>
  <c r="CM177" i="5" s="1"/>
  <c r="CM176" i="5"/>
  <c r="D176" i="5"/>
  <c r="C176" i="5"/>
  <c r="B176" i="5"/>
  <c r="CA176" i="5" s="1"/>
  <c r="AP176" i="5" s="1"/>
  <c r="D175" i="5"/>
  <c r="C175" i="5"/>
  <c r="B175" i="5" s="1"/>
  <c r="CM174" i="5"/>
  <c r="D174" i="5"/>
  <c r="C174" i="5"/>
  <c r="B174" i="5"/>
  <c r="CA174" i="5" s="1"/>
  <c r="AP174" i="5" s="1"/>
  <c r="D173" i="5"/>
  <c r="C173" i="5"/>
  <c r="B173" i="5"/>
  <c r="CM172" i="5"/>
  <c r="D172" i="5"/>
  <c r="C172" i="5"/>
  <c r="B172" i="5"/>
  <c r="CA172" i="5" s="1"/>
  <c r="AP172" i="5" s="1"/>
  <c r="CM171" i="5"/>
  <c r="CA171" i="5"/>
  <c r="AP171" i="5"/>
  <c r="D171" i="5"/>
  <c r="C171" i="5"/>
  <c r="B171" i="5"/>
  <c r="D170" i="5"/>
  <c r="C170" i="5"/>
  <c r="B170" i="5"/>
  <c r="D169" i="5"/>
  <c r="C169" i="5"/>
  <c r="B169" i="5"/>
  <c r="CA169" i="5" s="1"/>
  <c r="AP169" i="5" s="1"/>
  <c r="D168" i="5"/>
  <c r="C168" i="5"/>
  <c r="B168" i="5" s="1"/>
  <c r="CM168" i="5" s="1"/>
  <c r="D167" i="5"/>
  <c r="C167" i="5"/>
  <c r="B167" i="5"/>
  <c r="CA167" i="5" s="1"/>
  <c r="AP167" i="5" s="1"/>
  <c r="CA166" i="5"/>
  <c r="AP166" i="5" s="1"/>
  <c r="D166" i="5"/>
  <c r="C166" i="5"/>
  <c r="B166" i="5"/>
  <c r="CM166" i="5" s="1"/>
  <c r="D165" i="5"/>
  <c r="C165" i="5"/>
  <c r="B165" i="5"/>
  <c r="CA165" i="5" s="1"/>
  <c r="AP165" i="5" s="1"/>
  <c r="CM164" i="5"/>
  <c r="D164" i="5"/>
  <c r="C164" i="5"/>
  <c r="B164" i="5"/>
  <c r="CA164" i="5" s="1"/>
  <c r="AP164" i="5" s="1"/>
  <c r="D163" i="5"/>
  <c r="C163" i="5"/>
  <c r="B163" i="5"/>
  <c r="CA162" i="5"/>
  <c r="AP162" i="5" s="1"/>
  <c r="D162" i="5"/>
  <c r="C162" i="5"/>
  <c r="B162" i="5"/>
  <c r="CM162" i="5" s="1"/>
  <c r="CM161" i="5"/>
  <c r="CA161" i="5"/>
  <c r="AP161" i="5"/>
  <c r="D161" i="5"/>
  <c r="C161" i="5"/>
  <c r="B161" i="5"/>
  <c r="D160" i="5"/>
  <c r="C160" i="5"/>
  <c r="B160" i="5"/>
  <c r="D159" i="5"/>
  <c r="C159" i="5"/>
  <c r="B159" i="5"/>
  <c r="CM159" i="5" s="1"/>
  <c r="CM158" i="5"/>
  <c r="D158" i="5"/>
  <c r="C158" i="5"/>
  <c r="B158" i="5" s="1"/>
  <c r="CA158" i="5" s="1"/>
  <c r="AP158" i="5" s="1"/>
  <c r="D157" i="5"/>
  <c r="C157" i="5"/>
  <c r="B157" i="5"/>
  <c r="CA157" i="5" s="1"/>
  <c r="AP157" i="5" s="1"/>
  <c r="CM156" i="5"/>
  <c r="CA156" i="5"/>
  <c r="AP156" i="5"/>
  <c r="D156" i="5"/>
  <c r="C156" i="5"/>
  <c r="B156" i="5"/>
  <c r="D155" i="5"/>
  <c r="C155" i="5"/>
  <c r="B155" i="5"/>
  <c r="CM155" i="5" s="1"/>
  <c r="CM154" i="5"/>
  <c r="D154" i="5"/>
  <c r="C154" i="5"/>
  <c r="B154" i="5"/>
  <c r="CA154" i="5" s="1"/>
  <c r="AP154" i="5" s="1"/>
  <c r="D153" i="5"/>
  <c r="C153" i="5"/>
  <c r="B153" i="5"/>
  <c r="CM152" i="5"/>
  <c r="CA152" i="5"/>
  <c r="AP152" i="5"/>
  <c r="D152" i="5"/>
  <c r="C152" i="5"/>
  <c r="B152" i="5"/>
  <c r="CM151" i="5"/>
  <c r="CA151" i="5"/>
  <c r="AP151" i="5"/>
  <c r="D151" i="5"/>
  <c r="C151" i="5"/>
  <c r="B151" i="5"/>
  <c r="D150" i="5"/>
  <c r="C150" i="5"/>
  <c r="B150" i="5"/>
  <c r="D149" i="5"/>
  <c r="C149" i="5"/>
  <c r="B149" i="5"/>
  <c r="CM149" i="5" s="1"/>
  <c r="CM124" i="5"/>
  <c r="CA124" i="5"/>
  <c r="L124" i="5" s="1"/>
  <c r="B124" i="5"/>
  <c r="CM123" i="5"/>
  <c r="B123" i="5"/>
  <c r="CA123" i="5" s="1"/>
  <c r="L123" i="5" s="1"/>
  <c r="B122" i="5"/>
  <c r="CM122" i="5" s="1"/>
  <c r="CO118" i="5"/>
  <c r="CN118" i="5"/>
  <c r="CM118" i="5"/>
  <c r="CC118" i="5"/>
  <c r="CB118" i="5"/>
  <c r="B118" i="5"/>
  <c r="CA118" i="5" s="1"/>
  <c r="CO117" i="5"/>
  <c r="CN117" i="5"/>
  <c r="CM117" i="5"/>
  <c r="CC117" i="5"/>
  <c r="CB117" i="5"/>
  <c r="CA117" i="5"/>
  <c r="B117" i="5"/>
  <c r="E113" i="5"/>
  <c r="D113" i="5"/>
  <c r="C113" i="5"/>
  <c r="B113" i="5"/>
  <c r="E105" i="5"/>
  <c r="D105" i="5"/>
  <c r="C105" i="5"/>
  <c r="B105" i="5"/>
  <c r="E97" i="5"/>
  <c r="D97" i="5"/>
  <c r="C97" i="5"/>
  <c r="B9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CN76" i="5"/>
  <c r="CM76" i="5"/>
  <c r="CA76" i="5"/>
  <c r="B76" i="5"/>
  <c r="CB76" i="5" s="1"/>
  <c r="AA76" i="5" s="1"/>
  <c r="B75" i="5"/>
  <c r="B74" i="5"/>
  <c r="CM74" i="5" s="1"/>
  <c r="CN73" i="5"/>
  <c r="CM73" i="5"/>
  <c r="CB73" i="5"/>
  <c r="CA73" i="5"/>
  <c r="AA73" i="5" s="1"/>
  <c r="B73" i="5"/>
  <c r="Z69" i="5"/>
  <c r="Y69" i="5"/>
  <c r="X69" i="5"/>
  <c r="W69" i="5"/>
  <c r="V69" i="5"/>
  <c r="U69" i="5"/>
  <c r="T69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CN68" i="5"/>
  <c r="CM68" i="5"/>
  <c r="B68" i="5"/>
  <c r="CB68" i="5" s="1"/>
  <c r="B67" i="5"/>
  <c r="CB67" i="5" s="1"/>
  <c r="CN66" i="5"/>
  <c r="B66" i="5"/>
  <c r="CM66" i="5" s="1"/>
  <c r="B65" i="5"/>
  <c r="CB65" i="5" s="1"/>
  <c r="H61" i="5"/>
  <c r="G61" i="5"/>
  <c r="F61" i="5"/>
  <c r="E61" i="5"/>
  <c r="D61" i="5"/>
  <c r="C61" i="5"/>
  <c r="CO60" i="5"/>
  <c r="CN60" i="5"/>
  <c r="B60" i="5"/>
  <c r="CM60" i="5" s="1"/>
  <c r="CM59" i="5"/>
  <c r="CC59" i="5"/>
  <c r="CB59" i="5"/>
  <c r="B59" i="5"/>
  <c r="CO59" i="5" s="1"/>
  <c r="CO58" i="5"/>
  <c r="CN58" i="5"/>
  <c r="CM58" i="5"/>
  <c r="CC58" i="5"/>
  <c r="CB58" i="5"/>
  <c r="CA58" i="5"/>
  <c r="I58" i="5" s="1"/>
  <c r="B58" i="5"/>
  <c r="B57" i="5"/>
  <c r="CO56" i="5"/>
  <c r="CN56" i="5"/>
  <c r="CM56" i="5"/>
  <c r="CC56" i="5"/>
  <c r="CB56" i="5"/>
  <c r="CA56" i="5"/>
  <c r="I56" i="5"/>
  <c r="B56" i="5"/>
  <c r="D52" i="5"/>
  <c r="C52" i="5"/>
  <c r="B52" i="5" s="1"/>
  <c r="CM52" i="5" s="1"/>
  <c r="CB52" i="5" s="1"/>
  <c r="AQ52" i="5" s="1"/>
  <c r="D51" i="5"/>
  <c r="C51" i="5"/>
  <c r="B51" i="5"/>
  <c r="CM51" i="5" s="1"/>
  <c r="CB51" i="5" s="1"/>
  <c r="AQ51" i="5" s="1"/>
  <c r="CM50" i="5"/>
  <c r="CB50" i="5"/>
  <c r="AQ50" i="5" s="1"/>
  <c r="D50" i="5"/>
  <c r="C50" i="5"/>
  <c r="B50" i="5"/>
  <c r="D49" i="5"/>
  <c r="B49" i="5" s="1"/>
  <c r="CM49" i="5" s="1"/>
  <c r="CB49" i="5" s="1"/>
  <c r="AQ49" i="5" s="1"/>
  <c r="C49" i="5"/>
  <c r="D48" i="5"/>
  <c r="C48" i="5"/>
  <c r="B48" i="5"/>
  <c r="CM48" i="5" s="1"/>
  <c r="CB48" i="5" s="1"/>
  <c r="AQ48" i="5" s="1"/>
  <c r="D47" i="5"/>
  <c r="C47" i="5"/>
  <c r="B47" i="5"/>
  <c r="CM47" i="5" s="1"/>
  <c r="CB47" i="5" s="1"/>
  <c r="AQ47" i="5" s="1"/>
  <c r="CM46" i="5"/>
  <c r="CB46" i="5"/>
  <c r="AQ46" i="5" s="1"/>
  <c r="D46" i="5"/>
  <c r="C46" i="5"/>
  <c r="B46" i="5"/>
  <c r="D45" i="5"/>
  <c r="C45" i="5"/>
  <c r="B45" i="5"/>
  <c r="CM45" i="5" s="1"/>
  <c r="CB45" i="5" s="1"/>
  <c r="AQ45" i="5" s="1"/>
  <c r="D44" i="5"/>
  <c r="B44" i="5" s="1"/>
  <c r="CM44" i="5" s="1"/>
  <c r="CB44" i="5" s="1"/>
  <c r="AQ44" i="5" s="1"/>
  <c r="C44" i="5"/>
  <c r="D43" i="5"/>
  <c r="C43" i="5"/>
  <c r="B43" i="5"/>
  <c r="CM43" i="5" s="1"/>
  <c r="CB43" i="5" s="1"/>
  <c r="AQ43" i="5" s="1"/>
  <c r="CM42" i="5"/>
  <c r="CB42" i="5"/>
  <c r="AQ42" i="5" s="1"/>
  <c r="D42" i="5"/>
  <c r="C42" i="5"/>
  <c r="B42" i="5" s="1"/>
  <c r="D41" i="5"/>
  <c r="C41" i="5"/>
  <c r="B41" i="5"/>
  <c r="CM41" i="5" s="1"/>
  <c r="CB41" i="5" s="1"/>
  <c r="AQ41" i="5" s="1"/>
  <c r="D40" i="5"/>
  <c r="C40" i="5"/>
  <c r="B40" i="5" s="1"/>
  <c r="CM40" i="5" s="1"/>
  <c r="CB40" i="5" s="1"/>
  <c r="AQ40" i="5" s="1"/>
  <c r="D39" i="5"/>
  <c r="B39" i="5" s="1"/>
  <c r="CM39" i="5" s="1"/>
  <c r="CB39" i="5" s="1"/>
  <c r="AQ39" i="5" s="1"/>
  <c r="C39" i="5"/>
  <c r="D38" i="5"/>
  <c r="C38" i="5"/>
  <c r="B38" i="5"/>
  <c r="CM38" i="5" s="1"/>
  <c r="CB38" i="5" s="1"/>
  <c r="AQ38" i="5" s="1"/>
  <c r="CM37" i="5"/>
  <c r="CB37" i="5" s="1"/>
  <c r="AQ37" i="5" s="1"/>
  <c r="D37" i="5"/>
  <c r="C37" i="5"/>
  <c r="B37" i="5"/>
  <c r="D36" i="5"/>
  <c r="C36" i="5"/>
  <c r="B36" i="5" s="1"/>
  <c r="CM36" i="5" s="1"/>
  <c r="CB36" i="5" s="1"/>
  <c r="AQ36" i="5" s="1"/>
  <c r="D35" i="5"/>
  <c r="C35" i="5"/>
  <c r="B35" i="5"/>
  <c r="CM35" i="5" s="1"/>
  <c r="CB35" i="5" s="1"/>
  <c r="AQ35" i="5" s="1"/>
  <c r="D34" i="5"/>
  <c r="C34" i="5"/>
  <c r="B34" i="5"/>
  <c r="CM34" i="5" s="1"/>
  <c r="CB34" i="5" s="1"/>
  <c r="AQ34" i="5" s="1"/>
  <c r="CM33" i="5"/>
  <c r="CB33" i="5" s="1"/>
  <c r="AQ33" i="5" s="1"/>
  <c r="D33" i="5"/>
  <c r="C33" i="5"/>
  <c r="B33" i="5"/>
  <c r="D32" i="5"/>
  <c r="C32" i="5"/>
  <c r="B32" i="5" s="1"/>
  <c r="CM32" i="5" s="1"/>
  <c r="CB32" i="5" s="1"/>
  <c r="AQ32" i="5" s="1"/>
  <c r="D31" i="5"/>
  <c r="B31" i="5" s="1"/>
  <c r="CM31" i="5" s="1"/>
  <c r="CB31" i="5" s="1"/>
  <c r="AQ31" i="5" s="1"/>
  <c r="C31" i="5"/>
  <c r="D30" i="5"/>
  <c r="C30" i="5"/>
  <c r="B30" i="5"/>
  <c r="CQ29" i="5"/>
  <c r="CF29" i="5" s="1"/>
  <c r="CP29" i="5"/>
  <c r="CE29" i="5" s="1"/>
  <c r="CO29" i="5"/>
  <c r="CD29" i="5" s="1"/>
  <c r="CN29" i="5"/>
  <c r="CC29" i="5" s="1"/>
  <c r="D29" i="5"/>
  <c r="C29" i="5"/>
  <c r="B29" i="5"/>
  <c r="CM29" i="5" s="1"/>
  <c r="CB29" i="5" s="1"/>
  <c r="D24" i="5"/>
  <c r="C24" i="5"/>
  <c r="B24" i="5" s="1"/>
  <c r="CP24" i="5" s="1"/>
  <c r="CM23" i="5"/>
  <c r="CD23" i="5"/>
  <c r="CC23" i="5"/>
  <c r="D23" i="5"/>
  <c r="C23" i="5"/>
  <c r="B23" i="5"/>
  <c r="CO22" i="5"/>
  <c r="CN22" i="5"/>
  <c r="CM22" i="5"/>
  <c r="D22" i="5"/>
  <c r="C22" i="5"/>
  <c r="B22" i="5"/>
  <c r="CP21" i="5"/>
  <c r="CO21" i="5"/>
  <c r="CN21" i="5"/>
  <c r="CM21" i="5"/>
  <c r="CD21" i="5"/>
  <c r="CC21" i="5"/>
  <c r="CB21" i="5"/>
  <c r="D21" i="5"/>
  <c r="C21" i="5"/>
  <c r="B21" i="5"/>
  <c r="CA21" i="5" s="1"/>
  <c r="AT21" i="5" s="1"/>
  <c r="D20" i="5"/>
  <c r="C20" i="5"/>
  <c r="B20" i="5" s="1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D19" i="5" s="1"/>
  <c r="G19" i="5"/>
  <c r="C19" i="5" s="1"/>
  <c r="B19" i="5" s="1"/>
  <c r="F19" i="5"/>
  <c r="E19" i="5"/>
  <c r="CP18" i="5"/>
  <c r="CO18" i="5"/>
  <c r="CN18" i="5"/>
  <c r="CM18" i="5"/>
  <c r="D18" i="5"/>
  <c r="C18" i="5"/>
  <c r="B18" i="5"/>
  <c r="CA17" i="5"/>
  <c r="D17" i="5"/>
  <c r="C17" i="5"/>
  <c r="B17" i="5"/>
  <c r="CP17" i="5" s="1"/>
  <c r="D16" i="5"/>
  <c r="C16" i="5"/>
  <c r="B16" i="5"/>
  <c r="D15" i="5"/>
  <c r="C15" i="5"/>
  <c r="B15" i="5" s="1"/>
  <c r="CP15" i="5" s="1"/>
  <c r="D14" i="5"/>
  <c r="C14" i="5"/>
  <c r="B14" i="5"/>
  <c r="CN14" i="5" s="1"/>
  <c r="D13" i="5"/>
  <c r="C13" i="5"/>
  <c r="B13" i="5"/>
  <c r="A5" i="5"/>
  <c r="A4" i="5"/>
  <c r="A3" i="5"/>
  <c r="A2" i="5"/>
  <c r="CA175" i="5" l="1"/>
  <c r="AP175" i="5" s="1"/>
  <c r="CM175" i="5"/>
  <c r="CM28" i="5"/>
  <c r="CA29" i="5" s="1"/>
  <c r="AQ29" i="5" s="1"/>
  <c r="CM180" i="5"/>
  <c r="CA180" i="5"/>
  <c r="AP180" i="5" s="1"/>
  <c r="CP20" i="5"/>
  <c r="CN20" i="5"/>
  <c r="CC20" i="5"/>
  <c r="CO20" i="5"/>
  <c r="CD20" i="5"/>
  <c r="CM20" i="5"/>
  <c r="CB20" i="5"/>
  <c r="CA20" i="5"/>
  <c r="AT20" i="5" s="1"/>
  <c r="CA14" i="5"/>
  <c r="CM165" i="5"/>
  <c r="CM169" i="5"/>
  <c r="CC14" i="5"/>
  <c r="CB24" i="5"/>
  <c r="CA65" i="5"/>
  <c r="AA65" i="5" s="1"/>
  <c r="CA149" i="5"/>
  <c r="AP149" i="5" s="1"/>
  <c r="CM170" i="5"/>
  <c r="CA170" i="5"/>
  <c r="AP170" i="5" s="1"/>
  <c r="CA179" i="5"/>
  <c r="AP179" i="5" s="1"/>
  <c r="CA193" i="5"/>
  <c r="Y193" i="5" s="1"/>
  <c r="CD14" i="5"/>
  <c r="CD22" i="5"/>
  <c r="CB22" i="5"/>
  <c r="CC22" i="5"/>
  <c r="CA22" i="5"/>
  <c r="AT22" i="5" s="1"/>
  <c r="CC24" i="5"/>
  <c r="CM30" i="5"/>
  <c r="CB30" i="5" s="1"/>
  <c r="AQ30" i="5" s="1"/>
  <c r="CA183" i="5"/>
  <c r="AP183" i="5" s="1"/>
  <c r="CM14" i="5"/>
  <c r="CD24" i="5"/>
  <c r="CM150" i="5"/>
  <c r="CA150" i="5"/>
  <c r="AP150" i="5" s="1"/>
  <c r="CM24" i="5"/>
  <c r="CA59" i="5"/>
  <c r="I59" i="5" s="1"/>
  <c r="B195" i="5"/>
  <c r="CP16" i="5"/>
  <c r="CN16" i="5"/>
  <c r="CC16" i="5"/>
  <c r="CO16" i="5"/>
  <c r="CD16" i="5"/>
  <c r="CM16" i="5"/>
  <c r="CM153" i="5"/>
  <c r="CA153" i="5"/>
  <c r="AP153" i="5" s="1"/>
  <c r="CA16" i="5"/>
  <c r="CB16" i="5"/>
  <c r="CA24" i="5"/>
  <c r="CA173" i="5"/>
  <c r="AP173" i="5" s="1"/>
  <c r="CM173" i="5"/>
  <c r="CA192" i="5"/>
  <c r="Y192" i="5" s="1"/>
  <c r="B178" i="5"/>
  <c r="B69" i="5"/>
  <c r="CM65" i="5"/>
  <c r="CN65" i="5"/>
  <c r="B206" i="5"/>
  <c r="CD13" i="5"/>
  <c r="CB13" i="5"/>
  <c r="A351" i="5"/>
  <c r="CC13" i="5"/>
  <c r="CA13" i="5"/>
  <c r="AT13" i="5" s="1"/>
  <c r="CD17" i="5"/>
  <c r="CP22" i="5"/>
  <c r="CM17" i="5"/>
  <c r="CO23" i="5"/>
  <c r="CN23" i="5"/>
  <c r="CP23" i="5"/>
  <c r="CM67" i="5"/>
  <c r="CB74" i="5"/>
  <c r="CM181" i="5"/>
  <c r="CA181" i="5"/>
  <c r="AP181" i="5" s="1"/>
  <c r="CM200" i="5"/>
  <c r="CD15" i="5"/>
  <c r="CN67" i="5"/>
  <c r="CM15" i="5"/>
  <c r="CO17" i="5"/>
  <c r="CN74" i="5"/>
  <c r="CN13" i="5"/>
  <c r="CO57" i="5"/>
  <c r="CM57" i="5"/>
  <c r="CC57" i="5"/>
  <c r="CB57" i="5"/>
  <c r="CN57" i="5"/>
  <c r="CP14" i="5"/>
  <c r="CO14" i="5"/>
  <c r="CA203" i="5"/>
  <c r="Y203" i="5" s="1"/>
  <c r="CM203" i="5"/>
  <c r="CB14" i="5"/>
  <c r="CN24" i="5"/>
  <c r="CO24" i="5"/>
  <c r="CA15" i="5"/>
  <c r="CC17" i="5"/>
  <c r="CM163" i="5"/>
  <c r="CA163" i="5"/>
  <c r="AP163" i="5" s="1"/>
  <c r="C178" i="5"/>
  <c r="CB17" i="5"/>
  <c r="AT17" i="5" s="1"/>
  <c r="CA67" i="5"/>
  <c r="AA67" i="5" s="1"/>
  <c r="CB15" i="5"/>
  <c r="CN59" i="5"/>
  <c r="CA74" i="5"/>
  <c r="CC15" i="5"/>
  <c r="CN17" i="5"/>
  <c r="CA155" i="5"/>
  <c r="AP155" i="5" s="1"/>
  <c r="CA159" i="5"/>
  <c r="AP159" i="5" s="1"/>
  <c r="CM13" i="5"/>
  <c r="CA211" i="5"/>
  <c r="Y211" i="5" s="1"/>
  <c r="CN15" i="5"/>
  <c r="B61" i="5"/>
  <c r="CN75" i="5"/>
  <c r="CM75" i="5"/>
  <c r="CB75" i="5"/>
  <c r="CM160" i="5"/>
  <c r="CA160" i="5"/>
  <c r="AP160" i="5" s="1"/>
  <c r="CA201" i="5"/>
  <c r="Y201" i="5" s="1"/>
  <c r="CO13" i="5"/>
  <c r="CO15" i="5"/>
  <c r="CD18" i="5"/>
  <c r="CC18" i="5"/>
  <c r="CB18" i="5"/>
  <c r="CA18" i="5"/>
  <c r="AT18" i="5" s="1"/>
  <c r="CA23" i="5"/>
  <c r="CA68" i="5"/>
  <c r="AA68" i="5" s="1"/>
  <c r="CA168" i="5"/>
  <c r="AP168" i="5" s="1"/>
  <c r="CA191" i="5"/>
  <c r="Y191" i="5" s="1"/>
  <c r="CM212" i="5"/>
  <c r="CA212" i="5"/>
  <c r="Y212" i="5" s="1"/>
  <c r="CP13" i="5"/>
  <c r="CB23" i="5"/>
  <c r="CA57" i="5"/>
  <c r="I57" i="5" s="1"/>
  <c r="CA75" i="5"/>
  <c r="CA122" i="5"/>
  <c r="L122" i="5" s="1"/>
  <c r="CA189" i="5"/>
  <c r="Y189" i="5" s="1"/>
  <c r="CA194" i="5"/>
  <c r="Y194" i="5" s="1"/>
  <c r="CA60" i="5"/>
  <c r="I60" i="5" s="1"/>
  <c r="CA177" i="5"/>
  <c r="AP177" i="5" s="1"/>
  <c r="CA213" i="5"/>
  <c r="Y213" i="5" s="1"/>
  <c r="CA66" i="5"/>
  <c r="CC60" i="5"/>
  <c r="CB66" i="5"/>
  <c r="CM157" i="5"/>
  <c r="CM167" i="5"/>
  <c r="CB60" i="5"/>
  <c r="AT14" i="5" l="1"/>
  <c r="AT15" i="5"/>
  <c r="AA75" i="5"/>
  <c r="AT24" i="5"/>
  <c r="AT16" i="5"/>
  <c r="B351" i="5"/>
  <c r="AT23" i="5"/>
  <c r="AA74" i="5"/>
  <c r="AA66" i="5"/>
  <c r="B310" i="4" l="1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6" i="4"/>
  <c r="B255" i="4"/>
  <c r="B254" i="4"/>
  <c r="B249" i="4"/>
  <c r="X215" i="4"/>
  <c r="W215" i="4"/>
  <c r="V215" i="4"/>
  <c r="U215" i="4"/>
  <c r="T215" i="4"/>
  <c r="S215" i="4"/>
  <c r="R215" i="4"/>
  <c r="Q215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C215" i="4"/>
  <c r="B215" i="4"/>
  <c r="CM214" i="4"/>
  <c r="CA214" i="4"/>
  <c r="Y214" i="4"/>
  <c r="B214" i="4"/>
  <c r="CM213" i="4"/>
  <c r="B213" i="4"/>
  <c r="CA213" i="4" s="1"/>
  <c r="Y213" i="4" s="1"/>
  <c r="B212" i="4"/>
  <c r="CM212" i="4" s="1"/>
  <c r="B211" i="4"/>
  <c r="CM211" i="4" s="1"/>
  <c r="X206" i="4"/>
  <c r="W206" i="4"/>
  <c r="V206" i="4"/>
  <c r="U206" i="4"/>
  <c r="T206" i="4"/>
  <c r="S206" i="4"/>
  <c r="R206" i="4"/>
  <c r="Q206" i="4"/>
  <c r="P206" i="4"/>
  <c r="O206" i="4"/>
  <c r="N206" i="4"/>
  <c r="M206" i="4"/>
  <c r="L206" i="4"/>
  <c r="K206" i="4"/>
  <c r="J206" i="4"/>
  <c r="I206" i="4"/>
  <c r="H206" i="4"/>
  <c r="G206" i="4"/>
  <c r="F206" i="4"/>
  <c r="E206" i="4"/>
  <c r="D206" i="4"/>
  <c r="C206" i="4"/>
  <c r="B205" i="4"/>
  <c r="CA205" i="4" s="1"/>
  <c r="Y205" i="4" s="1"/>
  <c r="CA204" i="4"/>
  <c r="Y204" i="4" s="1"/>
  <c r="B204" i="4"/>
  <c r="CM204" i="4" s="1"/>
  <c r="CM203" i="4"/>
  <c r="B203" i="4"/>
  <c r="CA203" i="4" s="1"/>
  <c r="Y203" i="4" s="1"/>
  <c r="B202" i="4"/>
  <c r="CA202" i="4" s="1"/>
  <c r="Y202" i="4" s="1"/>
  <c r="B201" i="4"/>
  <c r="CM200" i="4"/>
  <c r="CA200" i="4"/>
  <c r="Y200" i="4"/>
  <c r="B200" i="4"/>
  <c r="X195" i="4"/>
  <c r="W195" i="4"/>
  <c r="V195" i="4"/>
  <c r="U195" i="4"/>
  <c r="T195" i="4"/>
  <c r="S195" i="4"/>
  <c r="R195" i="4"/>
  <c r="Q195" i="4"/>
  <c r="P195" i="4"/>
  <c r="O195" i="4"/>
  <c r="N195" i="4"/>
  <c r="M195" i="4"/>
  <c r="L195" i="4"/>
  <c r="K195" i="4"/>
  <c r="J195" i="4"/>
  <c r="I195" i="4"/>
  <c r="H195" i="4"/>
  <c r="G195" i="4"/>
  <c r="F195" i="4"/>
  <c r="E195" i="4"/>
  <c r="D195" i="4"/>
  <c r="C195" i="4"/>
  <c r="CM194" i="4"/>
  <c r="CA194" i="4"/>
  <c r="Y194" i="4" s="1"/>
  <c r="B194" i="4"/>
  <c r="B193" i="4"/>
  <c r="CM193" i="4" s="1"/>
  <c r="B192" i="4"/>
  <c r="CM191" i="4"/>
  <c r="CA191" i="4"/>
  <c r="Y191" i="4" s="1"/>
  <c r="B191" i="4"/>
  <c r="CM190" i="4"/>
  <c r="B190" i="4"/>
  <c r="CA190" i="4" s="1"/>
  <c r="Y190" i="4" s="1"/>
  <c r="CM189" i="4"/>
  <c r="CA189" i="4"/>
  <c r="Y189" i="4" s="1"/>
  <c r="B189" i="4"/>
  <c r="B188" i="4"/>
  <c r="B195" i="4" s="1"/>
  <c r="D183" i="4"/>
  <c r="C183" i="4"/>
  <c r="B183" i="4" s="1"/>
  <c r="CA182" i="4"/>
  <c r="AP182" i="4"/>
  <c r="D182" i="4"/>
  <c r="C182" i="4"/>
  <c r="B182" i="4" s="1"/>
  <c r="CM182" i="4" s="1"/>
  <c r="CA181" i="4"/>
  <c r="AP181" i="4" s="1"/>
  <c r="D181" i="4"/>
  <c r="C181" i="4"/>
  <c r="B181" i="4"/>
  <c r="CM181" i="4" s="1"/>
  <c r="D180" i="4"/>
  <c r="C180" i="4"/>
  <c r="B180" i="4"/>
  <c r="D179" i="4"/>
  <c r="D178" i="4" s="1"/>
  <c r="C179" i="4"/>
  <c r="B179" i="4" s="1"/>
  <c r="AO178" i="4"/>
  <c r="AN178" i="4"/>
  <c r="AM178" i="4"/>
  <c r="AL178" i="4"/>
  <c r="AK178" i="4"/>
  <c r="AJ178" i="4"/>
  <c r="AI178" i="4"/>
  <c r="AH178" i="4"/>
  <c r="AG178" i="4"/>
  <c r="AF178" i="4"/>
  <c r="AE178" i="4"/>
  <c r="AD178" i="4"/>
  <c r="AC178" i="4"/>
  <c r="AB178" i="4"/>
  <c r="AA178" i="4"/>
  <c r="Z178" i="4"/>
  <c r="Y178" i="4"/>
  <c r="X178" i="4"/>
  <c r="W178" i="4"/>
  <c r="V178" i="4"/>
  <c r="U178" i="4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7" i="4"/>
  <c r="C177" i="4"/>
  <c r="B177" i="4" s="1"/>
  <c r="D176" i="4"/>
  <c r="C176" i="4"/>
  <c r="B176" i="4"/>
  <c r="CM176" i="4" s="1"/>
  <c r="D175" i="4"/>
  <c r="B175" i="4" s="1"/>
  <c r="C175" i="4"/>
  <c r="CM174" i="4"/>
  <c r="D174" i="4"/>
  <c r="C174" i="4"/>
  <c r="B174" i="4"/>
  <c r="CA174" i="4" s="1"/>
  <c r="AP174" i="4" s="1"/>
  <c r="D173" i="4"/>
  <c r="C173" i="4"/>
  <c r="B173" i="4"/>
  <c r="CM173" i="4" s="1"/>
  <c r="D172" i="4"/>
  <c r="C172" i="4"/>
  <c r="B172" i="4"/>
  <c r="CM171" i="4"/>
  <c r="CA171" i="4"/>
  <c r="AP171" i="4"/>
  <c r="D171" i="4"/>
  <c r="C171" i="4"/>
  <c r="B171" i="4" s="1"/>
  <c r="CA170" i="4"/>
  <c r="AP170" i="4" s="1"/>
  <c r="D170" i="4"/>
  <c r="C170" i="4"/>
  <c r="B170" i="4"/>
  <c r="CM170" i="4" s="1"/>
  <c r="D169" i="4"/>
  <c r="C169" i="4"/>
  <c r="B169" i="4"/>
  <c r="D168" i="4"/>
  <c r="C168" i="4"/>
  <c r="B168" i="4" s="1"/>
  <c r="CM168" i="4" s="1"/>
  <c r="D167" i="4"/>
  <c r="C167" i="4"/>
  <c r="B167" i="4" s="1"/>
  <c r="D166" i="4"/>
  <c r="C166" i="4"/>
  <c r="B166" i="4"/>
  <c r="CM166" i="4" s="1"/>
  <c r="CA165" i="4"/>
  <c r="AP165" i="4" s="1"/>
  <c r="D165" i="4"/>
  <c r="C165" i="4"/>
  <c r="B165" i="4"/>
  <c r="CM165" i="4" s="1"/>
  <c r="CM164" i="4"/>
  <c r="D164" i="4"/>
  <c r="C164" i="4"/>
  <c r="B164" i="4"/>
  <c r="CA164" i="4" s="1"/>
  <c r="AP164" i="4" s="1"/>
  <c r="D163" i="4"/>
  <c r="C163" i="4"/>
  <c r="B163" i="4"/>
  <c r="CM163" i="4" s="1"/>
  <c r="D162" i="4"/>
  <c r="C162" i="4"/>
  <c r="B162" i="4"/>
  <c r="D161" i="4"/>
  <c r="C161" i="4"/>
  <c r="B161" i="4" s="1"/>
  <c r="CA161" i="4" s="1"/>
  <c r="AP161" i="4" s="1"/>
  <c r="CA160" i="4"/>
  <c r="AP160" i="4" s="1"/>
  <c r="D160" i="4"/>
  <c r="C160" i="4"/>
  <c r="B160" i="4"/>
  <c r="CM160" i="4" s="1"/>
  <c r="D159" i="4"/>
  <c r="C159" i="4"/>
  <c r="B159" i="4"/>
  <c r="D158" i="4"/>
  <c r="C158" i="4"/>
  <c r="D157" i="4"/>
  <c r="C157" i="4"/>
  <c r="B157" i="4" s="1"/>
  <c r="D156" i="4"/>
  <c r="C156" i="4"/>
  <c r="B156" i="4"/>
  <c r="CM156" i="4" s="1"/>
  <c r="D155" i="4"/>
  <c r="C155" i="4"/>
  <c r="B155" i="4" s="1"/>
  <c r="CM154" i="4"/>
  <c r="D154" i="4"/>
  <c r="C154" i="4"/>
  <c r="B154" i="4"/>
  <c r="CA154" i="4" s="1"/>
  <c r="AP154" i="4" s="1"/>
  <c r="D153" i="4"/>
  <c r="C153" i="4"/>
  <c r="B153" i="4"/>
  <c r="CM153" i="4" s="1"/>
  <c r="D152" i="4"/>
  <c r="C152" i="4"/>
  <c r="B152" i="4" s="1"/>
  <c r="D151" i="4"/>
  <c r="C151" i="4"/>
  <c r="B151" i="4" s="1"/>
  <c r="CM151" i="4" s="1"/>
  <c r="CA150" i="4"/>
  <c r="AP150" i="4" s="1"/>
  <c r="D150" i="4"/>
  <c r="C150" i="4"/>
  <c r="B150" i="4"/>
  <c r="CM150" i="4" s="1"/>
  <c r="D149" i="4"/>
  <c r="C149" i="4"/>
  <c r="B149" i="4"/>
  <c r="CA124" i="4"/>
  <c r="L124" i="4" s="1"/>
  <c r="B124" i="4"/>
  <c r="CM124" i="4" s="1"/>
  <c r="CM123" i="4"/>
  <c r="CA123" i="4"/>
  <c r="L123" i="4"/>
  <c r="B123" i="4"/>
  <c r="CM122" i="4"/>
  <c r="CA122" i="4"/>
  <c r="L122" i="4" s="1"/>
  <c r="B122" i="4"/>
  <c r="B118" i="4"/>
  <c r="CM118" i="4" s="1"/>
  <c r="CO117" i="4"/>
  <c r="CN117" i="4"/>
  <c r="CM117" i="4"/>
  <c r="CC117" i="4"/>
  <c r="CB117" i="4"/>
  <c r="CA117" i="4"/>
  <c r="B117" i="4"/>
  <c r="E113" i="4"/>
  <c r="D113" i="4"/>
  <c r="C113" i="4"/>
  <c r="B113" i="4"/>
  <c r="E105" i="4"/>
  <c r="D105" i="4"/>
  <c r="C105" i="4"/>
  <c r="B105" i="4"/>
  <c r="E97" i="4"/>
  <c r="D97" i="4"/>
  <c r="C97" i="4"/>
  <c r="B9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CN76" i="4"/>
  <c r="CM76" i="4"/>
  <c r="CB76" i="4"/>
  <c r="CA76" i="4"/>
  <c r="AA76" i="4" s="1"/>
  <c r="B76" i="4"/>
  <c r="B75" i="4"/>
  <c r="CN75" i="4" s="1"/>
  <c r="B74" i="4"/>
  <c r="CN73" i="4"/>
  <c r="CM73" i="4"/>
  <c r="CB73" i="4"/>
  <c r="CA73" i="4"/>
  <c r="B73" i="4"/>
  <c r="Z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8" i="4"/>
  <c r="CB68" i="4" s="1"/>
  <c r="CM67" i="4"/>
  <c r="CB67" i="4"/>
  <c r="CA67" i="4"/>
  <c r="AA67" i="4" s="1"/>
  <c r="B67" i="4"/>
  <c r="CN67" i="4" s="1"/>
  <c r="CN66" i="4"/>
  <c r="CB66" i="4"/>
  <c r="B66" i="4"/>
  <c r="CM66" i="4" s="1"/>
  <c r="B65" i="4"/>
  <c r="CN65" i="4" s="1"/>
  <c r="H61" i="4"/>
  <c r="G61" i="4"/>
  <c r="F61" i="4"/>
  <c r="E61" i="4"/>
  <c r="D61" i="4"/>
  <c r="C61" i="4"/>
  <c r="B61" i="4"/>
  <c r="CO60" i="4"/>
  <c r="CN60" i="4"/>
  <c r="CM60" i="4"/>
  <c r="CC60" i="4"/>
  <c r="CA60" i="4"/>
  <c r="B60" i="4"/>
  <c r="CB60" i="4" s="1"/>
  <c r="I60" i="4" s="1"/>
  <c r="B59" i="4"/>
  <c r="CA59" i="4" s="1"/>
  <c r="CO58" i="4"/>
  <c r="CN58" i="4"/>
  <c r="CM58" i="4"/>
  <c r="CC58" i="4"/>
  <c r="CB58" i="4"/>
  <c r="CA58" i="4"/>
  <c r="B58" i="4"/>
  <c r="B57" i="4"/>
  <c r="CO57" i="4" s="1"/>
  <c r="CB56" i="4"/>
  <c r="CA56" i="4"/>
  <c r="B56" i="4"/>
  <c r="D52" i="4"/>
  <c r="B52" i="4" s="1"/>
  <c r="CM52" i="4" s="1"/>
  <c r="CB52" i="4" s="1"/>
  <c r="AQ52" i="4" s="1"/>
  <c r="C52" i="4"/>
  <c r="D51" i="4"/>
  <c r="C51" i="4"/>
  <c r="B51" i="4"/>
  <c r="CM51" i="4" s="1"/>
  <c r="CB51" i="4" s="1"/>
  <c r="AQ51" i="4" s="1"/>
  <c r="D50" i="4"/>
  <c r="C50" i="4"/>
  <c r="B50" i="4"/>
  <c r="CM50" i="4" s="1"/>
  <c r="CB50" i="4" s="1"/>
  <c r="AQ50" i="4" s="1"/>
  <c r="CM49" i="4"/>
  <c r="CB49" i="4"/>
  <c r="AQ49" i="4"/>
  <c r="D49" i="4"/>
  <c r="B49" i="4" s="1"/>
  <c r="C49" i="4"/>
  <c r="D48" i="4"/>
  <c r="C48" i="4"/>
  <c r="B48" i="4"/>
  <c r="CM48" i="4" s="1"/>
  <c r="CB48" i="4" s="1"/>
  <c r="AQ48" i="4" s="1"/>
  <c r="D47" i="4"/>
  <c r="C47" i="4"/>
  <c r="B47" i="4"/>
  <c r="CM47" i="4" s="1"/>
  <c r="CB47" i="4" s="1"/>
  <c r="AQ47" i="4" s="1"/>
  <c r="D46" i="4"/>
  <c r="C46" i="4"/>
  <c r="B46" i="4"/>
  <c r="CM46" i="4" s="1"/>
  <c r="CB46" i="4" s="1"/>
  <c r="AQ46" i="4" s="1"/>
  <c r="D45" i="4"/>
  <c r="C45" i="4"/>
  <c r="B45" i="4" s="1"/>
  <c r="CM45" i="4" s="1"/>
  <c r="CB45" i="4" s="1"/>
  <c r="AQ45" i="4" s="1"/>
  <c r="D44" i="4"/>
  <c r="C44" i="4"/>
  <c r="B44" i="4"/>
  <c r="CM44" i="4" s="1"/>
  <c r="CB44" i="4" s="1"/>
  <c r="AQ44" i="4" s="1"/>
  <c r="D43" i="4"/>
  <c r="C43" i="4"/>
  <c r="B43" i="4"/>
  <c r="CM43" i="4" s="1"/>
  <c r="CB43" i="4" s="1"/>
  <c r="AQ43" i="4" s="1"/>
  <c r="CM42" i="4"/>
  <c r="CB42" i="4"/>
  <c r="AQ42" i="4" s="1"/>
  <c r="D42" i="4"/>
  <c r="B42" i="4" s="1"/>
  <c r="C42" i="4"/>
  <c r="D41" i="4"/>
  <c r="C41" i="4"/>
  <c r="B41" i="4"/>
  <c r="CM41" i="4" s="1"/>
  <c r="CB41" i="4" s="1"/>
  <c r="AQ41" i="4" s="1"/>
  <c r="D40" i="4"/>
  <c r="C40" i="4"/>
  <c r="B40" i="4"/>
  <c r="CM40" i="4" s="1"/>
  <c r="CB40" i="4" s="1"/>
  <c r="AQ40" i="4" s="1"/>
  <c r="CM39" i="4"/>
  <c r="CB39" i="4"/>
  <c r="AQ39" i="4" s="1"/>
  <c r="D39" i="4"/>
  <c r="B39" i="4" s="1"/>
  <c r="C39" i="4"/>
  <c r="D38" i="4"/>
  <c r="C38" i="4"/>
  <c r="B38" i="4"/>
  <c r="CM38" i="4" s="1"/>
  <c r="CB38" i="4" s="1"/>
  <c r="AQ38" i="4" s="1"/>
  <c r="D37" i="4"/>
  <c r="C37" i="4"/>
  <c r="B37" i="4"/>
  <c r="CM37" i="4" s="1"/>
  <c r="CB37" i="4" s="1"/>
  <c r="AQ37" i="4" s="1"/>
  <c r="D36" i="4"/>
  <c r="C36" i="4"/>
  <c r="B36" i="4"/>
  <c r="CM36" i="4" s="1"/>
  <c r="CB36" i="4" s="1"/>
  <c r="AQ36" i="4" s="1"/>
  <c r="D35" i="4"/>
  <c r="C35" i="4"/>
  <c r="B35" i="4" s="1"/>
  <c r="CM35" i="4" s="1"/>
  <c r="CB35" i="4" s="1"/>
  <c r="AQ35" i="4" s="1"/>
  <c r="D34" i="4"/>
  <c r="C34" i="4"/>
  <c r="B34" i="4"/>
  <c r="CM34" i="4" s="1"/>
  <c r="CB34" i="4" s="1"/>
  <c r="AQ34" i="4" s="1"/>
  <c r="D33" i="4"/>
  <c r="C33" i="4"/>
  <c r="B33" i="4"/>
  <c r="CM33" i="4" s="1"/>
  <c r="CB33" i="4" s="1"/>
  <c r="AQ33" i="4" s="1"/>
  <c r="CM32" i="4"/>
  <c r="CB32" i="4" s="1"/>
  <c r="AQ32" i="4" s="1"/>
  <c r="D32" i="4"/>
  <c r="B32" i="4" s="1"/>
  <c r="C32" i="4"/>
  <c r="D31" i="4"/>
  <c r="C31" i="4"/>
  <c r="B31" i="4"/>
  <c r="CM31" i="4" s="1"/>
  <c r="CB31" i="4" s="1"/>
  <c r="AQ31" i="4" s="1"/>
  <c r="D30" i="4"/>
  <c r="C30" i="4"/>
  <c r="B30" i="4"/>
  <c r="CQ29" i="4"/>
  <c r="CF29" i="4" s="1"/>
  <c r="CP29" i="4"/>
  <c r="CE29" i="4" s="1"/>
  <c r="CO29" i="4"/>
  <c r="CD29" i="4" s="1"/>
  <c r="CN29" i="4"/>
  <c r="CC29" i="4" s="1"/>
  <c r="D29" i="4"/>
  <c r="C29" i="4"/>
  <c r="B29" i="4"/>
  <c r="CM29" i="4" s="1"/>
  <c r="CB29" i="4" s="1"/>
  <c r="D24" i="4"/>
  <c r="B24" i="4" s="1"/>
  <c r="CB24" i="4" s="1"/>
  <c r="C24" i="4"/>
  <c r="D23" i="4"/>
  <c r="C23" i="4"/>
  <c r="B23" i="4"/>
  <c r="D22" i="4"/>
  <c r="B22" i="4" s="1"/>
  <c r="C22" i="4"/>
  <c r="CB21" i="4"/>
  <c r="CA21" i="4"/>
  <c r="D21" i="4"/>
  <c r="C21" i="4"/>
  <c r="B21" i="4"/>
  <c r="D20" i="4"/>
  <c r="C20" i="4"/>
  <c r="B20" i="4"/>
  <c r="CP20" i="4" s="1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C19" i="4" s="1"/>
  <c r="B19" i="4" s="1"/>
  <c r="R19" i="4"/>
  <c r="D19" i="4" s="1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8" i="4"/>
  <c r="B18" i="4" s="1"/>
  <c r="C18" i="4"/>
  <c r="D17" i="4"/>
  <c r="B17" i="4" s="1"/>
  <c r="C17" i="4"/>
  <c r="D16" i="4"/>
  <c r="C16" i="4"/>
  <c r="B16" i="4"/>
  <c r="CP16" i="4" s="1"/>
  <c r="CC15" i="4"/>
  <c r="CB15" i="4"/>
  <c r="D15" i="4"/>
  <c r="B15" i="4" s="1"/>
  <c r="C15" i="4"/>
  <c r="D14" i="4"/>
  <c r="C14" i="4"/>
  <c r="B14" i="4"/>
  <c r="CP13" i="4"/>
  <c r="CO13" i="4"/>
  <c r="CN13" i="4"/>
  <c r="CM13" i="4"/>
  <c r="D13" i="4"/>
  <c r="B13" i="4" s="1"/>
  <c r="C13" i="4"/>
  <c r="A5" i="4"/>
  <c r="A4" i="4"/>
  <c r="A3" i="4"/>
  <c r="A2" i="4"/>
  <c r="CM183" i="4" l="1"/>
  <c r="CA183" i="4"/>
  <c r="AP183" i="4" s="1"/>
  <c r="CM155" i="4"/>
  <c r="CA155" i="4"/>
  <c r="AP155" i="4" s="1"/>
  <c r="CM175" i="4"/>
  <c r="CA175" i="4"/>
  <c r="AP175" i="4" s="1"/>
  <c r="I56" i="4"/>
  <c r="CN17" i="4"/>
  <c r="CC17" i="4"/>
  <c r="CO17" i="4"/>
  <c r="CP17" i="4"/>
  <c r="CM17" i="4"/>
  <c r="CD17" i="4"/>
  <c r="CA17" i="4"/>
  <c r="CB17" i="4"/>
  <c r="CM152" i="4"/>
  <c r="CA152" i="4"/>
  <c r="AP152" i="4" s="1"/>
  <c r="CM177" i="4"/>
  <c r="CA177" i="4"/>
  <c r="AP177" i="4" s="1"/>
  <c r="CD22" i="4"/>
  <c r="CC22" i="4"/>
  <c r="CB22" i="4"/>
  <c r="CA22" i="4"/>
  <c r="AT22" i="4" s="1"/>
  <c r="CM172" i="4"/>
  <c r="CA172" i="4"/>
  <c r="AP172" i="4" s="1"/>
  <c r="CA201" i="4"/>
  <c r="Y201" i="4" s="1"/>
  <c r="CM201" i="4"/>
  <c r="CA14" i="4"/>
  <c r="CP14" i="4"/>
  <c r="CC14" i="4"/>
  <c r="CO14" i="4"/>
  <c r="CD14" i="4"/>
  <c r="CN14" i="4"/>
  <c r="CM14" i="4"/>
  <c r="CB14" i="4"/>
  <c r="CM22" i="4"/>
  <c r="CD18" i="4"/>
  <c r="CC18" i="4"/>
  <c r="CB18" i="4"/>
  <c r="CA18" i="4"/>
  <c r="CN22" i="4"/>
  <c r="CM161" i="4"/>
  <c r="CO22" i="4"/>
  <c r="CN18" i="4"/>
  <c r="CP22" i="4"/>
  <c r="CA151" i="4"/>
  <c r="AP151" i="4" s="1"/>
  <c r="CM157" i="4"/>
  <c r="CA157" i="4"/>
  <c r="AP157" i="4" s="1"/>
  <c r="CA180" i="4"/>
  <c r="AP180" i="4" s="1"/>
  <c r="CM180" i="4"/>
  <c r="CP15" i="4"/>
  <c r="CO15" i="4"/>
  <c r="CO18" i="4"/>
  <c r="CP23" i="4"/>
  <c r="CO23" i="4"/>
  <c r="CC23" i="4"/>
  <c r="CN23" i="4"/>
  <c r="CM23" i="4"/>
  <c r="CD23" i="4"/>
  <c r="CB23" i="4"/>
  <c r="CA23" i="4"/>
  <c r="CN56" i="4"/>
  <c r="CC56" i="4"/>
  <c r="CO56" i="4"/>
  <c r="CM56" i="4"/>
  <c r="CA15" i="4"/>
  <c r="CP18" i="4"/>
  <c r="AA73" i="4"/>
  <c r="B158" i="4"/>
  <c r="CA168" i="4"/>
  <c r="AP168" i="4" s="1"/>
  <c r="B178" i="4"/>
  <c r="C178" i="4"/>
  <c r="CM15" i="4"/>
  <c r="CA24" i="4"/>
  <c r="AT24" i="4" s="1"/>
  <c r="CB74" i="4"/>
  <c r="CM74" i="4"/>
  <c r="CA74" i="4"/>
  <c r="AA74" i="4" s="1"/>
  <c r="CN74" i="4"/>
  <c r="CM205" i="4"/>
  <c r="CN15" i="4"/>
  <c r="I58" i="4"/>
  <c r="CM159" i="4"/>
  <c r="CA159" i="4"/>
  <c r="AP159" i="4" s="1"/>
  <c r="B206" i="4"/>
  <c r="CM167" i="4"/>
  <c r="CA167" i="4"/>
  <c r="AP167" i="4" s="1"/>
  <c r="CA179" i="4"/>
  <c r="AP179" i="4" s="1"/>
  <c r="CM18" i="4"/>
  <c r="CM28" i="4"/>
  <c r="CA29" i="4" s="1"/>
  <c r="AQ29" i="4" s="1"/>
  <c r="CM30" i="4"/>
  <c r="CB30" i="4" s="1"/>
  <c r="AQ30" i="4" s="1"/>
  <c r="CM162" i="4"/>
  <c r="CA162" i="4"/>
  <c r="AP162" i="4" s="1"/>
  <c r="CM179" i="4"/>
  <c r="CM169" i="4"/>
  <c r="CA169" i="4"/>
  <c r="AP169" i="4" s="1"/>
  <c r="CD15" i="4"/>
  <c r="CP24" i="4"/>
  <c r="CO24" i="4"/>
  <c r="CM192" i="4"/>
  <c r="CA192" i="4"/>
  <c r="Y192" i="4" s="1"/>
  <c r="CC24" i="4"/>
  <c r="CN21" i="4"/>
  <c r="CC21" i="4"/>
  <c r="AT21" i="4" s="1"/>
  <c r="CM21" i="4"/>
  <c r="CD21" i="4"/>
  <c r="CO21" i="4"/>
  <c r="CP21" i="4"/>
  <c r="CD24" i="4"/>
  <c r="CM24" i="4"/>
  <c r="CM149" i="4"/>
  <c r="CA149" i="4"/>
  <c r="AP149" i="4" s="1"/>
  <c r="CN24" i="4"/>
  <c r="CD13" i="4"/>
  <c r="CC13" i="4"/>
  <c r="A351" i="4"/>
  <c r="CB13" i="4"/>
  <c r="CA13" i="4"/>
  <c r="AT13" i="4" s="1"/>
  <c r="CA68" i="4"/>
  <c r="AA68" i="4" s="1"/>
  <c r="CM59" i="4"/>
  <c r="CA65" i="4"/>
  <c r="CM68" i="4"/>
  <c r="CN118" i="4"/>
  <c r="CA156" i="4"/>
  <c r="AP156" i="4" s="1"/>
  <c r="CA166" i="4"/>
  <c r="AP166" i="4" s="1"/>
  <c r="CA176" i="4"/>
  <c r="AP176" i="4" s="1"/>
  <c r="CA188" i="4"/>
  <c r="Y188" i="4" s="1"/>
  <c r="CA193" i="4"/>
  <c r="Y193" i="4" s="1"/>
  <c r="CM202" i="4"/>
  <c r="CA16" i="4"/>
  <c r="AT16" i="4" s="1"/>
  <c r="CA20" i="4"/>
  <c r="CA57" i="4"/>
  <c r="CN59" i="4"/>
  <c r="CB65" i="4"/>
  <c r="CN68" i="4"/>
  <c r="CA75" i="4"/>
  <c r="AA75" i="4" s="1"/>
  <c r="CO118" i="4"/>
  <c r="CM188" i="4"/>
  <c r="CB16" i="4"/>
  <c r="CB20" i="4"/>
  <c r="CB57" i="4"/>
  <c r="CO59" i="4"/>
  <c r="CM65" i="4"/>
  <c r="B69" i="4"/>
  <c r="CB75" i="4"/>
  <c r="CA153" i="4"/>
  <c r="AP153" i="4" s="1"/>
  <c r="CA163" i="4"/>
  <c r="AP163" i="4" s="1"/>
  <c r="CA173" i="4"/>
  <c r="AP173" i="4" s="1"/>
  <c r="CA212" i="4"/>
  <c r="Y212" i="4" s="1"/>
  <c r="CA118" i="4"/>
  <c r="CB118" i="4"/>
  <c r="CB59" i="4"/>
  <c r="I59" i="4" s="1"/>
  <c r="CC16" i="4"/>
  <c r="CC20" i="4"/>
  <c r="CC57" i="4"/>
  <c r="CM75" i="4"/>
  <c r="CC118" i="4"/>
  <c r="CC59" i="4"/>
  <c r="CM57" i="4"/>
  <c r="CA211" i="4"/>
  <c r="Y211" i="4" s="1"/>
  <c r="CD16" i="4"/>
  <c r="CD20" i="4"/>
  <c r="CM16" i="4"/>
  <c r="CM20" i="4"/>
  <c r="CN57" i="4"/>
  <c r="CN16" i="4"/>
  <c r="CN20" i="4"/>
  <c r="CA66" i="4"/>
  <c r="AA66" i="4" s="1"/>
  <c r="CO16" i="4"/>
  <c r="CO20" i="4"/>
  <c r="I57" i="4" l="1"/>
  <c r="AT17" i="4"/>
  <c r="AT14" i="4"/>
  <c r="AT15" i="4"/>
  <c r="AT18" i="4"/>
  <c r="CA158" i="4"/>
  <c r="AP158" i="4" s="1"/>
  <c r="CM158" i="4"/>
  <c r="B351" i="4" s="1"/>
  <c r="AA65" i="4"/>
  <c r="AT23" i="4"/>
  <c r="AT20" i="4"/>
  <c r="B310" i="3" l="1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6" i="3"/>
  <c r="B255" i="3"/>
  <c r="B254" i="3"/>
  <c r="B249" i="3"/>
  <c r="X215" i="3"/>
  <c r="W215" i="3"/>
  <c r="V215" i="3"/>
  <c r="U215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CM214" i="3"/>
  <c r="CA214" i="3"/>
  <c r="Y214" i="3"/>
  <c r="B214" i="3"/>
  <c r="B213" i="3"/>
  <c r="CM213" i="3" s="1"/>
  <c r="B212" i="3"/>
  <c r="B211" i="3"/>
  <c r="CM211" i="3" s="1"/>
  <c r="X206" i="3"/>
  <c r="W206" i="3"/>
  <c r="V206" i="3"/>
  <c r="U206" i="3"/>
  <c r="T206" i="3"/>
  <c r="S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5" i="3"/>
  <c r="CM205" i="3" s="1"/>
  <c r="B204" i="3"/>
  <c r="CM204" i="3" s="1"/>
  <c r="B203" i="3"/>
  <c r="CM203" i="3" s="1"/>
  <c r="B202" i="3"/>
  <c r="B206" i="3" s="1"/>
  <c r="CM201" i="3"/>
  <c r="CA201" i="3"/>
  <c r="Y201" i="3" s="1"/>
  <c r="B201" i="3"/>
  <c r="B200" i="3"/>
  <c r="CA200" i="3" s="1"/>
  <c r="Y200" i="3" s="1"/>
  <c r="X195" i="3"/>
  <c r="W195" i="3"/>
  <c r="V195" i="3"/>
  <c r="U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4" i="3"/>
  <c r="CM194" i="3" s="1"/>
  <c r="B193" i="3"/>
  <c r="CM193" i="3" s="1"/>
  <c r="B192" i="3"/>
  <c r="CA192" i="3" s="1"/>
  <c r="Y192" i="3" s="1"/>
  <c r="B191" i="3"/>
  <c r="CA191" i="3" s="1"/>
  <c r="Y191" i="3" s="1"/>
  <c r="CM190" i="3"/>
  <c r="CA190" i="3"/>
  <c r="Y190" i="3" s="1"/>
  <c r="B190" i="3"/>
  <c r="B189" i="3"/>
  <c r="CA189" i="3" s="1"/>
  <c r="Y189" i="3" s="1"/>
  <c r="B188" i="3"/>
  <c r="D183" i="3"/>
  <c r="C183" i="3"/>
  <c r="B183" i="3"/>
  <c r="CM183" i="3" s="1"/>
  <c r="D182" i="3"/>
  <c r="C182" i="3"/>
  <c r="B182" i="3" s="1"/>
  <c r="CM182" i="3" s="1"/>
  <c r="D181" i="3"/>
  <c r="C181" i="3"/>
  <c r="B181" i="3"/>
  <c r="D180" i="3"/>
  <c r="C180" i="3"/>
  <c r="B180" i="3"/>
  <c r="CM180" i="3" s="1"/>
  <c r="D179" i="3"/>
  <c r="D178" i="3" s="1"/>
  <c r="C179" i="3"/>
  <c r="B179" i="3" s="1"/>
  <c r="AO178" i="3"/>
  <c r="AN178" i="3"/>
  <c r="AM178" i="3"/>
  <c r="AL178" i="3"/>
  <c r="AK178" i="3"/>
  <c r="AJ178" i="3"/>
  <c r="AI178" i="3"/>
  <c r="AH178" i="3"/>
  <c r="AG178" i="3"/>
  <c r="AF178" i="3"/>
  <c r="AE178" i="3"/>
  <c r="AD178" i="3"/>
  <c r="AC178" i="3"/>
  <c r="AB178" i="3"/>
  <c r="AA178" i="3"/>
  <c r="Z178" i="3"/>
  <c r="Y178" i="3"/>
  <c r="X178" i="3"/>
  <c r="W178" i="3"/>
  <c r="V178" i="3"/>
  <c r="U178" i="3"/>
  <c r="T178" i="3"/>
  <c r="S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7" i="3"/>
  <c r="C177" i="3"/>
  <c r="B177" i="3"/>
  <c r="CM177" i="3" s="1"/>
  <c r="D176" i="3"/>
  <c r="C176" i="3"/>
  <c r="B176" i="3"/>
  <c r="CM176" i="3" s="1"/>
  <c r="CM175" i="3"/>
  <c r="CA175" i="3"/>
  <c r="AP175" i="3" s="1"/>
  <c r="D175" i="3"/>
  <c r="C175" i="3"/>
  <c r="B175" i="3"/>
  <c r="CM174" i="3"/>
  <c r="D174" i="3"/>
  <c r="C174" i="3"/>
  <c r="B174" i="3"/>
  <c r="CA174" i="3" s="1"/>
  <c r="AP174" i="3" s="1"/>
  <c r="D173" i="3"/>
  <c r="C173" i="3"/>
  <c r="B173" i="3"/>
  <c r="D172" i="3"/>
  <c r="C172" i="3"/>
  <c r="B172" i="3"/>
  <c r="CA172" i="3" s="1"/>
  <c r="AP172" i="3" s="1"/>
  <c r="CM171" i="3"/>
  <c r="CA171" i="3"/>
  <c r="AP171" i="3" s="1"/>
  <c r="D171" i="3"/>
  <c r="C171" i="3"/>
  <c r="B171" i="3" s="1"/>
  <c r="D170" i="3"/>
  <c r="C170" i="3"/>
  <c r="B170" i="3"/>
  <c r="D169" i="3"/>
  <c r="C169" i="3"/>
  <c r="B169" i="3"/>
  <c r="CM169" i="3" s="1"/>
  <c r="D168" i="3"/>
  <c r="C168" i="3"/>
  <c r="B168" i="3" s="1"/>
  <c r="CM168" i="3" s="1"/>
  <c r="D167" i="3"/>
  <c r="C167" i="3"/>
  <c r="B167" i="3"/>
  <c r="CM167" i="3" s="1"/>
  <c r="CM166" i="3"/>
  <c r="D166" i="3"/>
  <c r="C166" i="3"/>
  <c r="B166" i="3"/>
  <c r="CA166" i="3" s="1"/>
  <c r="AP166" i="3" s="1"/>
  <c r="D165" i="3"/>
  <c r="C165" i="3"/>
  <c r="B165" i="3"/>
  <c r="CM165" i="3" s="1"/>
  <c r="CM164" i="3"/>
  <c r="D164" i="3"/>
  <c r="C164" i="3"/>
  <c r="B164" i="3"/>
  <c r="CA164" i="3" s="1"/>
  <c r="AP164" i="3" s="1"/>
  <c r="D163" i="3"/>
  <c r="C163" i="3"/>
  <c r="B163" i="3"/>
  <c r="CM162" i="3"/>
  <c r="D162" i="3"/>
  <c r="C162" i="3"/>
  <c r="B162" i="3"/>
  <c r="CA162" i="3" s="1"/>
  <c r="AP162" i="3" s="1"/>
  <c r="D161" i="3"/>
  <c r="C161" i="3"/>
  <c r="B161" i="3" s="1"/>
  <c r="CM161" i="3" s="1"/>
  <c r="D160" i="3"/>
  <c r="C160" i="3"/>
  <c r="B160" i="3"/>
  <c r="D159" i="3"/>
  <c r="C159" i="3"/>
  <c r="B159" i="3"/>
  <c r="CM159" i="3" s="1"/>
  <c r="CM158" i="3"/>
  <c r="D158" i="3"/>
  <c r="C158" i="3"/>
  <c r="B158" i="3" s="1"/>
  <c r="CA158" i="3" s="1"/>
  <c r="AP158" i="3" s="1"/>
  <c r="D157" i="3"/>
  <c r="C157" i="3"/>
  <c r="B157" i="3"/>
  <c r="CM157" i="3" s="1"/>
  <c r="D156" i="3"/>
  <c r="C156" i="3"/>
  <c r="B156" i="3"/>
  <c r="CA156" i="3" s="1"/>
  <c r="AP156" i="3" s="1"/>
  <c r="D155" i="3"/>
  <c r="C155" i="3"/>
  <c r="B155" i="3"/>
  <c r="CA155" i="3" s="1"/>
  <c r="AP155" i="3" s="1"/>
  <c r="CM154" i="3"/>
  <c r="D154" i="3"/>
  <c r="C154" i="3"/>
  <c r="B154" i="3"/>
  <c r="CA154" i="3" s="1"/>
  <c r="AP154" i="3" s="1"/>
  <c r="D153" i="3"/>
  <c r="C153" i="3"/>
  <c r="B153" i="3"/>
  <c r="D152" i="3"/>
  <c r="C152" i="3"/>
  <c r="B152" i="3"/>
  <c r="CM152" i="3" s="1"/>
  <c r="D151" i="3"/>
  <c r="C151" i="3"/>
  <c r="B151" i="3" s="1"/>
  <c r="CM151" i="3" s="1"/>
  <c r="D150" i="3"/>
  <c r="C150" i="3"/>
  <c r="B150" i="3" s="1"/>
  <c r="D149" i="3"/>
  <c r="C149" i="3"/>
  <c r="B149" i="3"/>
  <c r="CM149" i="3" s="1"/>
  <c r="B124" i="3"/>
  <c r="CA124" i="3" s="1"/>
  <c r="L124" i="3" s="1"/>
  <c r="CM123" i="3"/>
  <c r="CA123" i="3"/>
  <c r="L123" i="3" s="1"/>
  <c r="B123" i="3"/>
  <c r="B122" i="3"/>
  <c r="CM122" i="3" s="1"/>
  <c r="CO118" i="3"/>
  <c r="CN118" i="3"/>
  <c r="CM118" i="3"/>
  <c r="CC118" i="3"/>
  <c r="CB118" i="3"/>
  <c r="B118" i="3"/>
  <c r="CA118" i="3" s="1"/>
  <c r="CO117" i="3"/>
  <c r="CN117" i="3"/>
  <c r="CM117" i="3"/>
  <c r="CC117" i="3"/>
  <c r="CB117" i="3"/>
  <c r="CA117" i="3"/>
  <c r="B117" i="3"/>
  <c r="E113" i="3"/>
  <c r="D113" i="3"/>
  <c r="C113" i="3"/>
  <c r="B113" i="3"/>
  <c r="E105" i="3"/>
  <c r="D105" i="3"/>
  <c r="C105" i="3"/>
  <c r="B105" i="3"/>
  <c r="E97" i="3"/>
  <c r="D97" i="3"/>
  <c r="C97" i="3"/>
  <c r="B9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CN76" i="3"/>
  <c r="CM76" i="3"/>
  <c r="B76" i="3"/>
  <c r="CB76" i="3" s="1"/>
  <c r="B75" i="3"/>
  <c r="B74" i="3"/>
  <c r="B77" i="3" s="1"/>
  <c r="CN73" i="3"/>
  <c r="CM73" i="3"/>
  <c r="CB73" i="3"/>
  <c r="CA73" i="3"/>
  <c r="AA73" i="3" s="1"/>
  <c r="B73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8" i="3"/>
  <c r="CN68" i="3" s="1"/>
  <c r="B67" i="3"/>
  <c r="CM67" i="3" s="1"/>
  <c r="CN66" i="3"/>
  <c r="B66" i="3"/>
  <c r="CM66" i="3" s="1"/>
  <c r="B65" i="3"/>
  <c r="CB65" i="3" s="1"/>
  <c r="H61" i="3"/>
  <c r="G61" i="3"/>
  <c r="F61" i="3"/>
  <c r="E61" i="3"/>
  <c r="D61" i="3"/>
  <c r="C61" i="3"/>
  <c r="B61" i="3"/>
  <c r="CO60" i="3"/>
  <c r="CN60" i="3"/>
  <c r="B60" i="3"/>
  <c r="CM60" i="3" s="1"/>
  <c r="CN59" i="3"/>
  <c r="CM59" i="3"/>
  <c r="CC59" i="3"/>
  <c r="CB59" i="3"/>
  <c r="CA59" i="3"/>
  <c r="I59" i="3" s="1"/>
  <c r="B59" i="3"/>
  <c r="CO59" i="3" s="1"/>
  <c r="CO58" i="3"/>
  <c r="CN58" i="3"/>
  <c r="CM58" i="3"/>
  <c r="CC58" i="3"/>
  <c r="CB58" i="3"/>
  <c r="CA58" i="3"/>
  <c r="I58" i="3" s="1"/>
  <c r="B58" i="3"/>
  <c r="B57" i="3"/>
  <c r="CA57" i="3" s="1"/>
  <c r="CO56" i="3"/>
  <c r="CN56" i="3"/>
  <c r="CM56" i="3"/>
  <c r="CC56" i="3"/>
  <c r="CB56" i="3"/>
  <c r="CA56" i="3"/>
  <c r="I56" i="3"/>
  <c r="B56" i="3"/>
  <c r="CM52" i="3"/>
  <c r="CB52" i="3"/>
  <c r="AQ52" i="3" s="1"/>
  <c r="D52" i="3"/>
  <c r="C52" i="3"/>
  <c r="B52" i="3"/>
  <c r="D51" i="3"/>
  <c r="C51" i="3"/>
  <c r="B51" i="3"/>
  <c r="CM51" i="3" s="1"/>
  <c r="CB51" i="3" s="1"/>
  <c r="AQ51" i="3" s="1"/>
  <c r="D50" i="3"/>
  <c r="C50" i="3"/>
  <c r="B50" i="3"/>
  <c r="CM50" i="3" s="1"/>
  <c r="CB50" i="3" s="1"/>
  <c r="AQ50" i="3" s="1"/>
  <c r="D49" i="3"/>
  <c r="C49" i="3"/>
  <c r="B49" i="3" s="1"/>
  <c r="CM49" i="3" s="1"/>
  <c r="CB49" i="3" s="1"/>
  <c r="AQ49" i="3" s="1"/>
  <c r="D48" i="3"/>
  <c r="C48" i="3"/>
  <c r="B48" i="3"/>
  <c r="CM48" i="3" s="1"/>
  <c r="CB48" i="3" s="1"/>
  <c r="AQ48" i="3" s="1"/>
  <c r="D47" i="3"/>
  <c r="C47" i="3"/>
  <c r="B47" i="3"/>
  <c r="CM47" i="3" s="1"/>
  <c r="CB47" i="3" s="1"/>
  <c r="AQ47" i="3" s="1"/>
  <c r="D46" i="3"/>
  <c r="C46" i="3"/>
  <c r="B46" i="3"/>
  <c r="CM46" i="3" s="1"/>
  <c r="CB46" i="3" s="1"/>
  <c r="AQ46" i="3" s="1"/>
  <c r="D45" i="3"/>
  <c r="C45" i="3"/>
  <c r="B45" i="3"/>
  <c r="CM45" i="3" s="1"/>
  <c r="CB45" i="3" s="1"/>
  <c r="AQ45" i="3" s="1"/>
  <c r="D44" i="3"/>
  <c r="B44" i="3" s="1"/>
  <c r="CM44" i="3" s="1"/>
  <c r="CB44" i="3" s="1"/>
  <c r="AQ44" i="3" s="1"/>
  <c r="C44" i="3"/>
  <c r="D43" i="3"/>
  <c r="C43" i="3"/>
  <c r="B43" i="3"/>
  <c r="CM43" i="3" s="1"/>
  <c r="CB43" i="3" s="1"/>
  <c r="AQ43" i="3" s="1"/>
  <c r="CM42" i="3"/>
  <c r="CB42" i="3"/>
  <c r="AQ42" i="3" s="1"/>
  <c r="D42" i="3"/>
  <c r="C42" i="3"/>
  <c r="B42" i="3"/>
  <c r="D41" i="3"/>
  <c r="C41" i="3"/>
  <c r="B41" i="3"/>
  <c r="CM41" i="3" s="1"/>
  <c r="CB41" i="3" s="1"/>
  <c r="AQ41" i="3" s="1"/>
  <c r="D40" i="3"/>
  <c r="B40" i="3" s="1"/>
  <c r="CM40" i="3" s="1"/>
  <c r="CB40" i="3" s="1"/>
  <c r="AQ40" i="3" s="1"/>
  <c r="C40" i="3"/>
  <c r="D39" i="3"/>
  <c r="C39" i="3"/>
  <c r="B39" i="3" s="1"/>
  <c r="CM39" i="3" s="1"/>
  <c r="CB39" i="3" s="1"/>
  <c r="AQ39" i="3" s="1"/>
  <c r="D38" i="3"/>
  <c r="C38" i="3"/>
  <c r="B38" i="3"/>
  <c r="CM38" i="3" s="1"/>
  <c r="CB38" i="3" s="1"/>
  <c r="AQ38" i="3" s="1"/>
  <c r="D37" i="3"/>
  <c r="C37" i="3"/>
  <c r="B37" i="3"/>
  <c r="CM37" i="3" s="1"/>
  <c r="CB37" i="3" s="1"/>
  <c r="AQ37" i="3" s="1"/>
  <c r="D36" i="3"/>
  <c r="B36" i="3" s="1"/>
  <c r="C36" i="3"/>
  <c r="D35" i="3"/>
  <c r="C35" i="3"/>
  <c r="B35" i="3"/>
  <c r="CM35" i="3" s="1"/>
  <c r="CB35" i="3" s="1"/>
  <c r="AQ35" i="3" s="1"/>
  <c r="D34" i="3"/>
  <c r="C34" i="3"/>
  <c r="B34" i="3"/>
  <c r="CM34" i="3" s="1"/>
  <c r="CB34" i="3" s="1"/>
  <c r="AQ34" i="3" s="1"/>
  <c r="D33" i="3"/>
  <c r="C33" i="3"/>
  <c r="B33" i="3"/>
  <c r="CM33" i="3" s="1"/>
  <c r="CB33" i="3" s="1"/>
  <c r="AQ33" i="3" s="1"/>
  <c r="CM32" i="3"/>
  <c r="CB32" i="3"/>
  <c r="AQ32" i="3" s="1"/>
  <c r="D32" i="3"/>
  <c r="C32" i="3"/>
  <c r="B32" i="3"/>
  <c r="D31" i="3"/>
  <c r="C31" i="3"/>
  <c r="B31" i="3"/>
  <c r="CM31" i="3" s="1"/>
  <c r="CB31" i="3" s="1"/>
  <c r="AQ31" i="3" s="1"/>
  <c r="D30" i="3"/>
  <c r="C30" i="3"/>
  <c r="B30" i="3"/>
  <c r="CM30" i="3" s="1"/>
  <c r="CB30" i="3" s="1"/>
  <c r="AQ30" i="3" s="1"/>
  <c r="CQ29" i="3"/>
  <c r="CF29" i="3" s="1"/>
  <c r="CP29" i="3"/>
  <c r="CE29" i="3" s="1"/>
  <c r="CO29" i="3"/>
  <c r="CD29" i="3" s="1"/>
  <c r="CN29" i="3"/>
  <c r="CC29" i="3" s="1"/>
  <c r="D29" i="3"/>
  <c r="C29" i="3"/>
  <c r="B29" i="3"/>
  <c r="CM29" i="3" s="1"/>
  <c r="CB29" i="3" s="1"/>
  <c r="CP24" i="3"/>
  <c r="CO24" i="3"/>
  <c r="CN24" i="3"/>
  <c r="CM24" i="3"/>
  <c r="CD24" i="3"/>
  <c r="CC24" i="3"/>
  <c r="CB24" i="3"/>
  <c r="CA24" i="3"/>
  <c r="AT24" i="3" s="1"/>
  <c r="D24" i="3"/>
  <c r="C24" i="3"/>
  <c r="B24" i="3"/>
  <c r="D23" i="3"/>
  <c r="C23" i="3"/>
  <c r="B23" i="3"/>
  <c r="CC23" i="3" s="1"/>
  <c r="D22" i="3"/>
  <c r="C22" i="3"/>
  <c r="B22" i="3"/>
  <c r="D21" i="3"/>
  <c r="C21" i="3"/>
  <c r="B21" i="3"/>
  <c r="CP21" i="3" s="1"/>
  <c r="CA20" i="3"/>
  <c r="D20" i="3"/>
  <c r="C20" i="3"/>
  <c r="B20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C19" i="3" s="1"/>
  <c r="B19" i="3" s="1"/>
  <c r="R19" i="3"/>
  <c r="Q19" i="3"/>
  <c r="P19" i="3"/>
  <c r="O19" i="3"/>
  <c r="N19" i="3"/>
  <c r="M19" i="3"/>
  <c r="L19" i="3"/>
  <c r="K19" i="3"/>
  <c r="J19" i="3"/>
  <c r="D19" i="3" s="1"/>
  <c r="I19" i="3"/>
  <c r="H19" i="3"/>
  <c r="G19" i="3"/>
  <c r="F19" i="3"/>
  <c r="E19" i="3"/>
  <c r="D18" i="3"/>
  <c r="C18" i="3"/>
  <c r="B18" i="3"/>
  <c r="CP17" i="3"/>
  <c r="CO17" i="3"/>
  <c r="CN17" i="3"/>
  <c r="CM17" i="3"/>
  <c r="CD17" i="3"/>
  <c r="D17" i="3"/>
  <c r="C17" i="3"/>
  <c r="B17" i="3"/>
  <c r="CC17" i="3" s="1"/>
  <c r="D16" i="3"/>
  <c r="C16" i="3"/>
  <c r="B16" i="3"/>
  <c r="CP15" i="3"/>
  <c r="CO15" i="3"/>
  <c r="CN15" i="3"/>
  <c r="CM15" i="3"/>
  <c r="CD15" i="3"/>
  <c r="CC15" i="3"/>
  <c r="CB15" i="3"/>
  <c r="CA15" i="3"/>
  <c r="AT15" i="3" s="1"/>
  <c r="D15" i="3"/>
  <c r="C15" i="3"/>
  <c r="B15" i="3"/>
  <c r="D14" i="3"/>
  <c r="C14" i="3"/>
  <c r="B14" i="3"/>
  <c r="CM14" i="3" s="1"/>
  <c r="D13" i="3"/>
  <c r="C13" i="3"/>
  <c r="B13" i="3"/>
  <c r="CM13" i="3" s="1"/>
  <c r="A5" i="3"/>
  <c r="A4" i="3"/>
  <c r="A3" i="3"/>
  <c r="A2" i="3"/>
  <c r="CM150" i="3" l="1"/>
  <c r="CA150" i="3"/>
  <c r="AP150" i="3" s="1"/>
  <c r="CM36" i="3"/>
  <c r="CB36" i="3" s="1"/>
  <c r="AQ36" i="3" s="1"/>
  <c r="CM28" i="3"/>
  <c r="CA29" i="3" s="1"/>
  <c r="AQ29" i="3"/>
  <c r="CA74" i="3"/>
  <c r="CN13" i="3"/>
  <c r="B351" i="3" s="1"/>
  <c r="CN67" i="3"/>
  <c r="CM155" i="3"/>
  <c r="CA182" i="3"/>
  <c r="AP182" i="3" s="1"/>
  <c r="CB21" i="3"/>
  <c r="CC21" i="3"/>
  <c r="CB74" i="3"/>
  <c r="CA159" i="3"/>
  <c r="AP159" i="3" s="1"/>
  <c r="CD18" i="3"/>
  <c r="CA18" i="3"/>
  <c r="CC18" i="3"/>
  <c r="CB18" i="3"/>
  <c r="CN75" i="3"/>
  <c r="CM75" i="3"/>
  <c r="CB75" i="3"/>
  <c r="CD21" i="3"/>
  <c r="CA68" i="3"/>
  <c r="AA68" i="3" s="1"/>
  <c r="CN21" i="3"/>
  <c r="CO21" i="3"/>
  <c r="CM124" i="3"/>
  <c r="CA67" i="3"/>
  <c r="CB67" i="3"/>
  <c r="CA168" i="3"/>
  <c r="AP168" i="3" s="1"/>
  <c r="CP16" i="3"/>
  <c r="CB16" i="3"/>
  <c r="CO16" i="3"/>
  <c r="CM16" i="3"/>
  <c r="CN16" i="3"/>
  <c r="CC16" i="3"/>
  <c r="CD16" i="3"/>
  <c r="CM18" i="3"/>
  <c r="CM23" i="3"/>
  <c r="CM173" i="3"/>
  <c r="CA173" i="3"/>
  <c r="AP173" i="3" s="1"/>
  <c r="CB68" i="3"/>
  <c r="CM156" i="3"/>
  <c r="CA183" i="3"/>
  <c r="AP183" i="3" s="1"/>
  <c r="CA14" i="3"/>
  <c r="CB14" i="3"/>
  <c r="CD22" i="3"/>
  <c r="CC22" i="3"/>
  <c r="CA22" i="3"/>
  <c r="CB22" i="3"/>
  <c r="CM200" i="3"/>
  <c r="CA211" i="3"/>
  <c r="Y211" i="3" s="1"/>
  <c r="CM191" i="3"/>
  <c r="CA151" i="3"/>
  <c r="AP151" i="3" s="1"/>
  <c r="CA202" i="3"/>
  <c r="Y202" i="3" s="1"/>
  <c r="CA21" i="3"/>
  <c r="AT21" i="3" s="1"/>
  <c r="CM74" i="3"/>
  <c r="CA176" i="3"/>
  <c r="AP176" i="3" s="1"/>
  <c r="CM202" i="3"/>
  <c r="CN74" i="3"/>
  <c r="CM160" i="3"/>
  <c r="CA160" i="3"/>
  <c r="AP160" i="3" s="1"/>
  <c r="CN57" i="3"/>
  <c r="CB57" i="3"/>
  <c r="I57" i="3" s="1"/>
  <c r="CM57" i="3"/>
  <c r="CO57" i="3"/>
  <c r="CC57" i="3"/>
  <c r="CM172" i="3"/>
  <c r="CM192" i="3"/>
  <c r="B178" i="3"/>
  <c r="CA75" i="3"/>
  <c r="AA75" i="3" s="1"/>
  <c r="C178" i="3"/>
  <c r="CO18" i="3"/>
  <c r="CM68" i="3"/>
  <c r="CA152" i="3"/>
  <c r="AP152" i="3" s="1"/>
  <c r="CA193" i="3"/>
  <c r="Y193" i="3" s="1"/>
  <c r="CA205" i="3"/>
  <c r="Y205" i="3" s="1"/>
  <c r="CP18" i="3"/>
  <c r="CA16" i="3"/>
  <c r="CM153" i="3"/>
  <c r="CA153" i="3"/>
  <c r="AP153" i="3" s="1"/>
  <c r="CA161" i="3"/>
  <c r="AP161" i="3" s="1"/>
  <c r="CA165" i="3"/>
  <c r="AP165" i="3" s="1"/>
  <c r="CA169" i="3"/>
  <c r="AP169" i="3" s="1"/>
  <c r="CM179" i="3"/>
  <c r="CM188" i="3"/>
  <c r="B195" i="3"/>
  <c r="CC14" i="3"/>
  <c r="CN65" i="3"/>
  <c r="B69" i="3"/>
  <c r="CM65" i="3"/>
  <c r="CM170" i="3"/>
  <c r="CA170" i="3"/>
  <c r="AP170" i="3" s="1"/>
  <c r="CD14" i="3"/>
  <c r="CA188" i="3"/>
  <c r="Y188" i="3" s="1"/>
  <c r="CP20" i="3"/>
  <c r="CD20" i="3"/>
  <c r="CC20" i="3"/>
  <c r="AT20" i="3" s="1"/>
  <c r="CO20" i="3"/>
  <c r="CM20" i="3"/>
  <c r="CB20" i="3"/>
  <c r="CN20" i="3"/>
  <c r="CM22" i="3"/>
  <c r="CA65" i="3"/>
  <c r="AA65" i="3" s="1"/>
  <c r="CA149" i="3"/>
  <c r="AP149" i="3" s="1"/>
  <c r="CA17" i="3"/>
  <c r="CN22" i="3"/>
  <c r="CA180" i="3"/>
  <c r="AP180" i="3" s="1"/>
  <c r="CB17" i="3"/>
  <c r="CO22" i="3"/>
  <c r="CO23" i="3"/>
  <c r="CP23" i="3"/>
  <c r="CN23" i="3"/>
  <c r="CM163" i="3"/>
  <c r="CA163" i="3"/>
  <c r="AP163" i="3" s="1"/>
  <c r="CD13" i="3"/>
  <c r="A351" i="3"/>
  <c r="CC13" i="3"/>
  <c r="CA13" i="3"/>
  <c r="CB13" i="3"/>
  <c r="CA23" i="3"/>
  <c r="CB23" i="3"/>
  <c r="CO13" i="3"/>
  <c r="CP13" i="3"/>
  <c r="CD23" i="3"/>
  <c r="CP14" i="3"/>
  <c r="CO14" i="3"/>
  <c r="CN14" i="3"/>
  <c r="CN18" i="3"/>
  <c r="CM21" i="3"/>
  <c r="CA179" i="3"/>
  <c r="AP179" i="3" s="1"/>
  <c r="CP22" i="3"/>
  <c r="CM181" i="3"/>
  <c r="CA181" i="3"/>
  <c r="AP181" i="3" s="1"/>
  <c r="CM212" i="3"/>
  <c r="CA212" i="3"/>
  <c r="Y212" i="3" s="1"/>
  <c r="CM189" i="3"/>
  <c r="CB60" i="3"/>
  <c r="CA66" i="3"/>
  <c r="CA157" i="3"/>
  <c r="AP157" i="3" s="1"/>
  <c r="CA167" i="3"/>
  <c r="AP167" i="3" s="1"/>
  <c r="CA177" i="3"/>
  <c r="AP177" i="3" s="1"/>
  <c r="CA213" i="3"/>
  <c r="Y213" i="3" s="1"/>
  <c r="CA203" i="3"/>
  <c r="Y203" i="3" s="1"/>
  <c r="CA122" i="3"/>
  <c r="L122" i="3" s="1"/>
  <c r="CA194" i="3"/>
  <c r="Y194" i="3" s="1"/>
  <c r="CA60" i="3"/>
  <c r="CC60" i="3"/>
  <c r="CB66" i="3"/>
  <c r="CA76" i="3"/>
  <c r="AA76" i="3" s="1"/>
  <c r="CA204" i="3"/>
  <c r="Y204" i="3" s="1"/>
  <c r="AT22" i="3" l="1"/>
  <c r="AA67" i="3"/>
  <c r="AT18" i="3"/>
  <c r="I60" i="3"/>
  <c r="AA74" i="3"/>
  <c r="AT17" i="3"/>
  <c r="AT14" i="3"/>
  <c r="AT23" i="3"/>
  <c r="AA66" i="3"/>
  <c r="AT13" i="3"/>
  <c r="AT16" i="3"/>
  <c r="B310" i="2" l="1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6" i="2"/>
  <c r="B255" i="2"/>
  <c r="B254" i="2"/>
  <c r="B249" i="2"/>
  <c r="X215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B215" i="2"/>
  <c r="CM214" i="2"/>
  <c r="CA214" i="2"/>
  <c r="Y214" i="2"/>
  <c r="B214" i="2"/>
  <c r="B213" i="2"/>
  <c r="CM213" i="2" s="1"/>
  <c r="B212" i="2"/>
  <c r="CA212" i="2" s="1"/>
  <c r="Y212" i="2" s="1"/>
  <c r="CM211" i="2"/>
  <c r="CA211" i="2"/>
  <c r="Y211" i="2"/>
  <c r="B211" i="2"/>
  <c r="X206" i="2"/>
  <c r="W206" i="2"/>
  <c r="V206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5" i="2"/>
  <c r="CM204" i="2"/>
  <c r="B204" i="2"/>
  <c r="CA204" i="2" s="1"/>
  <c r="Y204" i="2" s="1"/>
  <c r="B203" i="2"/>
  <c r="CA203" i="2" s="1"/>
  <c r="Y203" i="2" s="1"/>
  <c r="B202" i="2"/>
  <c r="CA202" i="2" s="1"/>
  <c r="Y202" i="2" s="1"/>
  <c r="B201" i="2"/>
  <c r="CM201" i="2" s="1"/>
  <c r="B200" i="2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4" i="2"/>
  <c r="CM194" i="2" s="1"/>
  <c r="B193" i="2"/>
  <c r="CM193" i="2" s="1"/>
  <c r="CM192" i="2"/>
  <c r="B192" i="2"/>
  <c r="CA192" i="2" s="1"/>
  <c r="Y192" i="2" s="1"/>
  <c r="CM191" i="2"/>
  <c r="CA191" i="2"/>
  <c r="Y191" i="2" s="1"/>
  <c r="B191" i="2"/>
  <c r="CM190" i="2"/>
  <c r="CA190" i="2"/>
  <c r="Y190" i="2" s="1"/>
  <c r="B190" i="2"/>
  <c r="B189" i="2"/>
  <c r="CM189" i="2" s="1"/>
  <c r="B188" i="2"/>
  <c r="B195" i="2" s="1"/>
  <c r="D183" i="2"/>
  <c r="C183" i="2"/>
  <c r="B183" i="2"/>
  <c r="CM183" i="2" s="1"/>
  <c r="D182" i="2"/>
  <c r="B182" i="2" s="1"/>
  <c r="C182" i="2"/>
  <c r="D181" i="2"/>
  <c r="C181" i="2"/>
  <c r="B181" i="2"/>
  <c r="CM181" i="2" s="1"/>
  <c r="CA180" i="2"/>
  <c r="AP180" i="2"/>
  <c r="D180" i="2"/>
  <c r="C180" i="2"/>
  <c r="B180" i="2"/>
  <c r="CM180" i="2" s="1"/>
  <c r="D179" i="2"/>
  <c r="C179" i="2"/>
  <c r="B179" i="2" s="1"/>
  <c r="AO178" i="2"/>
  <c r="AN178" i="2"/>
  <c r="AM178" i="2"/>
  <c r="AL178" i="2"/>
  <c r="AK178" i="2"/>
  <c r="AJ178" i="2"/>
  <c r="AI178" i="2"/>
  <c r="AH178" i="2"/>
  <c r="AG178" i="2"/>
  <c r="AF178" i="2"/>
  <c r="AE178" i="2"/>
  <c r="AD178" i="2"/>
  <c r="AC178" i="2"/>
  <c r="AB178" i="2"/>
  <c r="AA178" i="2"/>
  <c r="Z178" i="2"/>
  <c r="Y178" i="2"/>
  <c r="X178" i="2"/>
  <c r="W178" i="2"/>
  <c r="V178" i="2"/>
  <c r="U178" i="2"/>
  <c r="T178" i="2"/>
  <c r="S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D177" i="2"/>
  <c r="C177" i="2"/>
  <c r="B177" i="2"/>
  <c r="CM177" i="2" s="1"/>
  <c r="D176" i="2"/>
  <c r="C176" i="2"/>
  <c r="B176" i="2" s="1"/>
  <c r="D175" i="2"/>
  <c r="B175" i="2" s="1"/>
  <c r="C175" i="2"/>
  <c r="CM174" i="2"/>
  <c r="D174" i="2"/>
  <c r="C174" i="2"/>
  <c r="B174" i="2"/>
  <c r="CA174" i="2" s="1"/>
  <c r="AP174" i="2" s="1"/>
  <c r="D173" i="2"/>
  <c r="C173" i="2"/>
  <c r="B173" i="2"/>
  <c r="CM173" i="2" s="1"/>
  <c r="D172" i="2"/>
  <c r="C172" i="2"/>
  <c r="B172" i="2"/>
  <c r="CM172" i="2" s="1"/>
  <c r="D171" i="2"/>
  <c r="B171" i="2" s="1"/>
  <c r="C171" i="2"/>
  <c r="D170" i="2"/>
  <c r="C170" i="2"/>
  <c r="B170" i="2"/>
  <c r="CM170" i="2" s="1"/>
  <c r="CA169" i="2"/>
  <c r="AP169" i="2"/>
  <c r="D169" i="2"/>
  <c r="C169" i="2"/>
  <c r="B169" i="2"/>
  <c r="CM169" i="2" s="1"/>
  <c r="D168" i="2"/>
  <c r="C168" i="2"/>
  <c r="B168" i="2" s="1"/>
  <c r="D167" i="2"/>
  <c r="C167" i="2"/>
  <c r="B167" i="2"/>
  <c r="CM167" i="2" s="1"/>
  <c r="D166" i="2"/>
  <c r="C166" i="2"/>
  <c r="B166" i="2" s="1"/>
  <c r="D165" i="2"/>
  <c r="B165" i="2" s="1"/>
  <c r="C165" i="2"/>
  <c r="CM164" i="2"/>
  <c r="D164" i="2"/>
  <c r="C164" i="2"/>
  <c r="B164" i="2"/>
  <c r="CA164" i="2" s="1"/>
  <c r="AP164" i="2" s="1"/>
  <c r="D163" i="2"/>
  <c r="C163" i="2"/>
  <c r="B163" i="2"/>
  <c r="CA163" i="2" s="1"/>
  <c r="AP163" i="2" s="1"/>
  <c r="D162" i="2"/>
  <c r="C162" i="2"/>
  <c r="B162" i="2"/>
  <c r="CM162" i="2" s="1"/>
  <c r="D161" i="2"/>
  <c r="B161" i="2" s="1"/>
  <c r="C161" i="2"/>
  <c r="D160" i="2"/>
  <c r="C160" i="2"/>
  <c r="B160" i="2"/>
  <c r="CM160" i="2" s="1"/>
  <c r="CA159" i="2"/>
  <c r="AP159" i="2"/>
  <c r="D159" i="2"/>
  <c r="C159" i="2"/>
  <c r="B159" i="2"/>
  <c r="CM159" i="2" s="1"/>
  <c r="D158" i="2"/>
  <c r="C158" i="2"/>
  <c r="B158" i="2" s="1"/>
  <c r="D157" i="2"/>
  <c r="C157" i="2"/>
  <c r="B157" i="2"/>
  <c r="CM157" i="2" s="1"/>
  <c r="D156" i="2"/>
  <c r="C156" i="2"/>
  <c r="B156" i="2" s="1"/>
  <c r="D155" i="2"/>
  <c r="B155" i="2" s="1"/>
  <c r="C155" i="2"/>
  <c r="CM154" i="2"/>
  <c r="D154" i="2"/>
  <c r="C154" i="2"/>
  <c r="B154" i="2"/>
  <c r="CA154" i="2" s="1"/>
  <c r="AP154" i="2" s="1"/>
  <c r="D153" i="2"/>
  <c r="C153" i="2"/>
  <c r="B153" i="2"/>
  <c r="CM153" i="2" s="1"/>
  <c r="D152" i="2"/>
  <c r="C152" i="2"/>
  <c r="B152" i="2"/>
  <c r="CM152" i="2" s="1"/>
  <c r="D151" i="2"/>
  <c r="B151" i="2" s="1"/>
  <c r="C151" i="2"/>
  <c r="D150" i="2"/>
  <c r="C150" i="2"/>
  <c r="B150" i="2"/>
  <c r="CM150" i="2" s="1"/>
  <c r="CA149" i="2"/>
  <c r="AP149" i="2"/>
  <c r="D149" i="2"/>
  <c r="C149" i="2"/>
  <c r="B149" i="2"/>
  <c r="CM149" i="2" s="1"/>
  <c r="CM124" i="2"/>
  <c r="CA124" i="2"/>
  <c r="L124" i="2" s="1"/>
  <c r="B124" i="2"/>
  <c r="CM123" i="2"/>
  <c r="CA123" i="2"/>
  <c r="L123" i="2" s="1"/>
  <c r="B123" i="2"/>
  <c r="B122" i="2"/>
  <c r="CM122" i="2" s="1"/>
  <c r="CN118" i="2"/>
  <c r="CM118" i="2"/>
  <c r="CC118" i="2"/>
  <c r="CB118" i="2"/>
  <c r="CA118" i="2"/>
  <c r="B118" i="2"/>
  <c r="CO118" i="2" s="1"/>
  <c r="CO117" i="2"/>
  <c r="CN117" i="2"/>
  <c r="CM117" i="2"/>
  <c r="CC117" i="2"/>
  <c r="CB117" i="2"/>
  <c r="CA117" i="2"/>
  <c r="B117" i="2"/>
  <c r="E113" i="2"/>
  <c r="D113" i="2"/>
  <c r="C113" i="2"/>
  <c r="B113" i="2"/>
  <c r="E105" i="2"/>
  <c r="D105" i="2"/>
  <c r="C105" i="2"/>
  <c r="B105" i="2"/>
  <c r="E97" i="2"/>
  <c r="D97" i="2"/>
  <c r="C97" i="2"/>
  <c r="B9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CN76" i="2"/>
  <c r="CM76" i="2"/>
  <c r="CB76" i="2"/>
  <c r="B76" i="2"/>
  <c r="CA76" i="2" s="1"/>
  <c r="AA76" i="2" s="1"/>
  <c r="B75" i="2"/>
  <c r="CM75" i="2" s="1"/>
  <c r="B74" i="2"/>
  <c r="CM74" i="2" s="1"/>
  <c r="CN73" i="2"/>
  <c r="CM73" i="2"/>
  <c r="CB73" i="2"/>
  <c r="CA73" i="2"/>
  <c r="AA73" i="2" s="1"/>
  <c r="B73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CB68" i="2"/>
  <c r="CA68" i="2"/>
  <c r="AA68" i="2"/>
  <c r="B68" i="2"/>
  <c r="CN68" i="2" s="1"/>
  <c r="CB67" i="2"/>
  <c r="CA67" i="2"/>
  <c r="AA67" i="2" s="1"/>
  <c r="B67" i="2"/>
  <c r="CN67" i="2" s="1"/>
  <c r="CN66" i="2"/>
  <c r="B66" i="2"/>
  <c r="CM66" i="2" s="1"/>
  <c r="B65" i="2"/>
  <c r="B69" i="2" s="1"/>
  <c r="H61" i="2"/>
  <c r="G61" i="2"/>
  <c r="F61" i="2"/>
  <c r="E61" i="2"/>
  <c r="D61" i="2"/>
  <c r="C61" i="2"/>
  <c r="CO60" i="2"/>
  <c r="CN60" i="2"/>
  <c r="B60" i="2"/>
  <c r="CM60" i="2" s="1"/>
  <c r="CM59" i="2"/>
  <c r="CC59" i="2"/>
  <c r="CB59" i="2"/>
  <c r="CA59" i="2"/>
  <c r="I59" i="2" s="1"/>
  <c r="B59" i="2"/>
  <c r="CO59" i="2" s="1"/>
  <c r="CO58" i="2"/>
  <c r="CN58" i="2"/>
  <c r="CM58" i="2"/>
  <c r="CC58" i="2"/>
  <c r="CB58" i="2"/>
  <c r="CA58" i="2"/>
  <c r="I58" i="2" s="1"/>
  <c r="B58" i="2"/>
  <c r="B57" i="2"/>
  <c r="CO57" i="2" s="1"/>
  <c r="CO56" i="2"/>
  <c r="CN56" i="2"/>
  <c r="CB56" i="2"/>
  <c r="CA56" i="2"/>
  <c r="B56" i="2"/>
  <c r="CM56" i="2" s="1"/>
  <c r="CB52" i="2"/>
  <c r="AQ52" i="2" s="1"/>
  <c r="D52" i="2"/>
  <c r="C52" i="2"/>
  <c r="B52" i="2" s="1"/>
  <c r="CM52" i="2" s="1"/>
  <c r="D51" i="2"/>
  <c r="C51" i="2"/>
  <c r="B51" i="2"/>
  <c r="CM51" i="2" s="1"/>
  <c r="CB51" i="2" s="1"/>
  <c r="AQ51" i="2" s="1"/>
  <c r="D50" i="2"/>
  <c r="C50" i="2"/>
  <c r="B50" i="2"/>
  <c r="CM50" i="2" s="1"/>
  <c r="CB50" i="2" s="1"/>
  <c r="AQ50" i="2" s="1"/>
  <c r="D49" i="2"/>
  <c r="C49" i="2"/>
  <c r="B49" i="2" s="1"/>
  <c r="CM49" i="2" s="1"/>
  <c r="CB49" i="2" s="1"/>
  <c r="AQ49" i="2" s="1"/>
  <c r="D48" i="2"/>
  <c r="C48" i="2"/>
  <c r="B48" i="2"/>
  <c r="CM48" i="2" s="1"/>
  <c r="CB48" i="2" s="1"/>
  <c r="AQ48" i="2" s="1"/>
  <c r="D47" i="2"/>
  <c r="C47" i="2"/>
  <c r="B47" i="2" s="1"/>
  <c r="CM47" i="2" s="1"/>
  <c r="CB47" i="2" s="1"/>
  <c r="AQ47" i="2" s="1"/>
  <c r="D46" i="2"/>
  <c r="C46" i="2"/>
  <c r="B46" i="2"/>
  <c r="CM46" i="2" s="1"/>
  <c r="CB46" i="2" s="1"/>
  <c r="AQ46" i="2" s="1"/>
  <c r="D45" i="2"/>
  <c r="C45" i="2"/>
  <c r="B45" i="2"/>
  <c r="CM45" i="2" s="1"/>
  <c r="CB45" i="2" s="1"/>
  <c r="AQ45" i="2" s="1"/>
  <c r="D44" i="2"/>
  <c r="C44" i="2"/>
  <c r="B44" i="2"/>
  <c r="CM44" i="2" s="1"/>
  <c r="CB44" i="2" s="1"/>
  <c r="AQ44" i="2" s="1"/>
  <c r="D43" i="2"/>
  <c r="C43" i="2"/>
  <c r="B43" i="2" s="1"/>
  <c r="CM43" i="2" s="1"/>
  <c r="CB43" i="2" s="1"/>
  <c r="AQ43" i="2" s="1"/>
  <c r="D42" i="2"/>
  <c r="C42" i="2"/>
  <c r="B42" i="2" s="1"/>
  <c r="CM42" i="2" s="1"/>
  <c r="CB42" i="2" s="1"/>
  <c r="AQ42" i="2" s="1"/>
  <c r="D41" i="2"/>
  <c r="C41" i="2"/>
  <c r="B41" i="2"/>
  <c r="CM41" i="2" s="1"/>
  <c r="CB41" i="2" s="1"/>
  <c r="AQ41" i="2" s="1"/>
  <c r="D40" i="2"/>
  <c r="C40" i="2"/>
  <c r="B40" i="2"/>
  <c r="CM40" i="2" s="1"/>
  <c r="CB40" i="2" s="1"/>
  <c r="AQ40" i="2" s="1"/>
  <c r="D39" i="2"/>
  <c r="C39" i="2"/>
  <c r="B39" i="2" s="1"/>
  <c r="CM39" i="2" s="1"/>
  <c r="CB39" i="2" s="1"/>
  <c r="AQ39" i="2" s="1"/>
  <c r="D38" i="2"/>
  <c r="C38" i="2"/>
  <c r="B38" i="2"/>
  <c r="CM38" i="2" s="1"/>
  <c r="CB38" i="2" s="1"/>
  <c r="AQ38" i="2" s="1"/>
  <c r="D37" i="2"/>
  <c r="C37" i="2"/>
  <c r="B37" i="2" s="1"/>
  <c r="CM37" i="2" s="1"/>
  <c r="CB37" i="2" s="1"/>
  <c r="AQ37" i="2" s="1"/>
  <c r="D36" i="2"/>
  <c r="C36" i="2"/>
  <c r="B36" i="2"/>
  <c r="CM36" i="2" s="1"/>
  <c r="CB36" i="2" s="1"/>
  <c r="AQ36" i="2" s="1"/>
  <c r="D35" i="2"/>
  <c r="C35" i="2"/>
  <c r="B35" i="2"/>
  <c r="CM35" i="2" s="1"/>
  <c r="CB35" i="2" s="1"/>
  <c r="AQ35" i="2" s="1"/>
  <c r="D34" i="2"/>
  <c r="C34" i="2"/>
  <c r="B34" i="2"/>
  <c r="CM34" i="2" s="1"/>
  <c r="CB34" i="2" s="1"/>
  <c r="AQ34" i="2" s="1"/>
  <c r="D33" i="2"/>
  <c r="C33" i="2"/>
  <c r="B33" i="2" s="1"/>
  <c r="CM33" i="2" s="1"/>
  <c r="CB33" i="2" s="1"/>
  <c r="AQ33" i="2" s="1"/>
  <c r="D32" i="2"/>
  <c r="C32" i="2"/>
  <c r="B32" i="2" s="1"/>
  <c r="CM32" i="2" s="1"/>
  <c r="CB32" i="2" s="1"/>
  <c r="AQ32" i="2" s="1"/>
  <c r="D31" i="2"/>
  <c r="C31" i="2"/>
  <c r="B31" i="2"/>
  <c r="CM31" i="2" s="1"/>
  <c r="CB31" i="2" s="1"/>
  <c r="AQ31" i="2" s="1"/>
  <c r="D30" i="2"/>
  <c r="C30" i="2"/>
  <c r="B30" i="2"/>
  <c r="CQ29" i="2"/>
  <c r="CF29" i="2" s="1"/>
  <c r="CP29" i="2"/>
  <c r="CE29" i="2" s="1"/>
  <c r="CO29" i="2"/>
  <c r="CD29" i="2" s="1"/>
  <c r="CN29" i="2"/>
  <c r="CC29" i="2" s="1"/>
  <c r="D29" i="2"/>
  <c r="C29" i="2"/>
  <c r="B29" i="2"/>
  <c r="CM29" i="2" s="1"/>
  <c r="CB29" i="2" s="1"/>
  <c r="D24" i="2"/>
  <c r="C24" i="2"/>
  <c r="B24" i="2" s="1"/>
  <c r="CD24" i="2" s="1"/>
  <c r="D23" i="2"/>
  <c r="C23" i="2"/>
  <c r="B23" i="2"/>
  <c r="CD23" i="2" s="1"/>
  <c r="CP22" i="2"/>
  <c r="CO22" i="2"/>
  <c r="CN22" i="2"/>
  <c r="CM22" i="2"/>
  <c r="D22" i="2"/>
  <c r="C22" i="2"/>
  <c r="B22" i="2"/>
  <c r="CD22" i="2" s="1"/>
  <c r="D21" i="2"/>
  <c r="C21" i="2"/>
  <c r="B21" i="2"/>
  <c r="D20" i="2"/>
  <c r="C20" i="2"/>
  <c r="B20" i="2"/>
  <c r="CP20" i="2" s="1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C19" i="2" s="1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CP18" i="2"/>
  <c r="CO18" i="2"/>
  <c r="CN18" i="2"/>
  <c r="CM18" i="2"/>
  <c r="D18" i="2"/>
  <c r="C18" i="2"/>
  <c r="B18" i="2"/>
  <c r="CD18" i="2" s="1"/>
  <c r="D17" i="2"/>
  <c r="C17" i="2"/>
  <c r="B17" i="2"/>
  <c r="D16" i="2"/>
  <c r="C16" i="2"/>
  <c r="B16" i="2"/>
  <c r="CP16" i="2" s="1"/>
  <c r="D15" i="2"/>
  <c r="C15" i="2"/>
  <c r="B15" i="2" s="1"/>
  <c r="D14" i="2"/>
  <c r="C14" i="2"/>
  <c r="B14" i="2"/>
  <c r="CN14" i="2" s="1"/>
  <c r="CP13" i="2"/>
  <c r="CO13" i="2"/>
  <c r="CN13" i="2"/>
  <c r="CM13" i="2"/>
  <c r="D13" i="2"/>
  <c r="C13" i="2"/>
  <c r="B13" i="2"/>
  <c r="CD13" i="2" s="1"/>
  <c r="A5" i="2"/>
  <c r="A4" i="2"/>
  <c r="A3" i="2"/>
  <c r="A2" i="2"/>
  <c r="CM168" i="2" l="1"/>
  <c r="CA168" i="2"/>
  <c r="AP168" i="2" s="1"/>
  <c r="CM161" i="2"/>
  <c r="CA161" i="2"/>
  <c r="AP161" i="2" s="1"/>
  <c r="D19" i="2"/>
  <c r="AQ29" i="2"/>
  <c r="CM175" i="2"/>
  <c r="CA175" i="2"/>
  <c r="AP175" i="2" s="1"/>
  <c r="B19" i="2"/>
  <c r="CM182" i="2"/>
  <c r="CA182" i="2"/>
  <c r="AP182" i="2" s="1"/>
  <c r="CM165" i="2"/>
  <c r="CA165" i="2"/>
  <c r="AP165" i="2" s="1"/>
  <c r="CA166" i="2"/>
  <c r="AP166" i="2" s="1"/>
  <c r="CM166" i="2"/>
  <c r="CM24" i="2"/>
  <c r="CP24" i="2"/>
  <c r="CN24" i="2"/>
  <c r="CO24" i="2"/>
  <c r="CC24" i="2"/>
  <c r="CB24" i="2"/>
  <c r="CM15" i="2"/>
  <c r="CP15" i="2"/>
  <c r="CO15" i="2"/>
  <c r="CN15" i="2"/>
  <c r="CC15" i="2"/>
  <c r="CB15" i="2"/>
  <c r="CA155" i="2"/>
  <c r="AP155" i="2" s="1"/>
  <c r="CM155" i="2"/>
  <c r="CM156" i="2"/>
  <c r="CA156" i="2"/>
  <c r="AP156" i="2" s="1"/>
  <c r="CM176" i="2"/>
  <c r="CA176" i="2"/>
  <c r="AP176" i="2" s="1"/>
  <c r="CM205" i="2"/>
  <c r="CA205" i="2"/>
  <c r="Y205" i="2" s="1"/>
  <c r="CA15" i="2"/>
  <c r="AT15" i="2" s="1"/>
  <c r="CO21" i="2"/>
  <c r="CM21" i="2"/>
  <c r="CN21" i="2"/>
  <c r="CP21" i="2"/>
  <c r="CA21" i="2"/>
  <c r="CD21" i="2"/>
  <c r="CC21" i="2"/>
  <c r="CB21" i="2"/>
  <c r="CD15" i="2"/>
  <c r="B178" i="2"/>
  <c r="CA179" i="2"/>
  <c r="AP179" i="2" s="1"/>
  <c r="CM179" i="2"/>
  <c r="CA158" i="2"/>
  <c r="AP158" i="2" s="1"/>
  <c r="CM158" i="2"/>
  <c r="C178" i="2"/>
  <c r="CO17" i="2"/>
  <c r="CA17" i="2"/>
  <c r="CP17" i="2"/>
  <c r="CN17" i="2"/>
  <c r="CM17" i="2"/>
  <c r="CD17" i="2"/>
  <c r="CB17" i="2"/>
  <c r="CC17" i="2"/>
  <c r="CM28" i="2"/>
  <c r="CA29" i="2" s="1"/>
  <c r="CM151" i="2"/>
  <c r="CA151" i="2"/>
  <c r="AP151" i="2" s="1"/>
  <c r="CM171" i="2"/>
  <c r="CA171" i="2"/>
  <c r="AP171" i="2" s="1"/>
  <c r="CM200" i="2"/>
  <c r="B206" i="2"/>
  <c r="CA200" i="2"/>
  <c r="Y200" i="2" s="1"/>
  <c r="CA24" i="2"/>
  <c r="AT24" i="2" s="1"/>
  <c r="B61" i="2"/>
  <c r="B77" i="2"/>
  <c r="CM67" i="2"/>
  <c r="CC56" i="2"/>
  <c r="I56" i="2" s="1"/>
  <c r="CA74" i="2"/>
  <c r="CA201" i="2"/>
  <c r="Y201" i="2" s="1"/>
  <c r="CB74" i="2"/>
  <c r="CA152" i="2"/>
  <c r="AP152" i="2" s="1"/>
  <c r="CA162" i="2"/>
  <c r="AP162" i="2" s="1"/>
  <c r="CA172" i="2"/>
  <c r="AP172" i="2" s="1"/>
  <c r="CA183" i="2"/>
  <c r="AP183" i="2" s="1"/>
  <c r="CM202" i="2"/>
  <c r="CM30" i="2"/>
  <c r="CB30" i="2" s="1"/>
  <c r="AQ30" i="2" s="1"/>
  <c r="CD14" i="2"/>
  <c r="CA188" i="2"/>
  <c r="Y188" i="2" s="1"/>
  <c r="CA57" i="2"/>
  <c r="CA14" i="2"/>
  <c r="CA23" i="2"/>
  <c r="CB23" i="2"/>
  <c r="CN74" i="2"/>
  <c r="CM68" i="2"/>
  <c r="CA193" i="2"/>
  <c r="Y193" i="2" s="1"/>
  <c r="CA16" i="2"/>
  <c r="CN59" i="2"/>
  <c r="CM188" i="2"/>
  <c r="CA173" i="2"/>
  <c r="AP173" i="2" s="1"/>
  <c r="CC20" i="2"/>
  <c r="CM212" i="2"/>
  <c r="CD16" i="2"/>
  <c r="CN75" i="2"/>
  <c r="CA122" i="2"/>
  <c r="L122" i="2" s="1"/>
  <c r="CA150" i="2"/>
  <c r="AP150" i="2" s="1"/>
  <c r="CA160" i="2"/>
  <c r="AP160" i="2" s="1"/>
  <c r="CA170" i="2"/>
  <c r="AP170" i="2" s="1"/>
  <c r="CA181" i="2"/>
  <c r="AP181" i="2" s="1"/>
  <c r="CA189" i="2"/>
  <c r="Y189" i="2" s="1"/>
  <c r="CA194" i="2"/>
  <c r="Y194" i="2" s="1"/>
  <c r="CM203" i="2"/>
  <c r="CA13" i="2"/>
  <c r="CM16" i="2"/>
  <c r="CA18" i="2"/>
  <c r="AT18" i="2" s="1"/>
  <c r="CM20" i="2"/>
  <c r="CA22" i="2"/>
  <c r="AT22" i="2" s="1"/>
  <c r="CN57" i="2"/>
  <c r="CA60" i="2"/>
  <c r="I60" i="2" s="1"/>
  <c r="CM23" i="2"/>
  <c r="CN23" i="2"/>
  <c r="CA153" i="2"/>
  <c r="AP153" i="2" s="1"/>
  <c r="CO14" i="2"/>
  <c r="B351" i="2" s="1"/>
  <c r="CO23" i="2"/>
  <c r="CC57" i="2"/>
  <c r="CA66" i="2"/>
  <c r="CA157" i="2"/>
  <c r="AP157" i="2" s="1"/>
  <c r="CA167" i="2"/>
  <c r="AP167" i="2" s="1"/>
  <c r="CA177" i="2"/>
  <c r="AP177" i="2" s="1"/>
  <c r="CA213" i="2"/>
  <c r="Y213" i="2" s="1"/>
  <c r="CA65" i="2"/>
  <c r="CM14" i="2"/>
  <c r="CA20" i="2"/>
  <c r="CA75" i="2"/>
  <c r="CB16" i="2"/>
  <c r="CB20" i="2"/>
  <c r="CB57" i="2"/>
  <c r="CM65" i="2"/>
  <c r="CB75" i="2"/>
  <c r="CC16" i="2"/>
  <c r="CN65" i="2"/>
  <c r="CM163" i="2"/>
  <c r="CP14" i="2"/>
  <c r="CD20" i="2"/>
  <c r="CP23" i="2"/>
  <c r="CM57" i="2"/>
  <c r="CB13" i="2"/>
  <c r="CN16" i="2"/>
  <c r="CB18" i="2"/>
  <c r="CN20" i="2"/>
  <c r="CB22" i="2"/>
  <c r="CB60" i="2"/>
  <c r="CC13" i="2"/>
  <c r="CO16" i="2"/>
  <c r="CC18" i="2"/>
  <c r="CO20" i="2"/>
  <c r="CC22" i="2"/>
  <c r="CC60" i="2"/>
  <c r="CB66" i="2"/>
  <c r="A351" i="2"/>
  <c r="CB14" i="2"/>
  <c r="CC14" i="2"/>
  <c r="CC23" i="2"/>
  <c r="CB65" i="2"/>
  <c r="AA74" i="2" l="1"/>
  <c r="AT16" i="2"/>
  <c r="AT13" i="2"/>
  <c r="AT23" i="2"/>
  <c r="AA65" i="2"/>
  <c r="AT17" i="2"/>
  <c r="AA75" i="2"/>
  <c r="AT20" i="2"/>
  <c r="AT14" i="2"/>
  <c r="I57" i="2"/>
  <c r="AT21" i="2"/>
  <c r="AA66" i="2"/>
  <c r="S310" i="1" l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C310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C309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C308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C304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C303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C302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C301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C300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C299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C297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C296" i="1"/>
  <c r="S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C295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C294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C293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C292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C291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C286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C285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C284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C283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C281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C280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C278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C277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C276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C275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C274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C273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C272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C271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C269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C267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C264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C263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C262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C261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C260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C256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C255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1" i="1"/>
  <c r="B220" i="1"/>
  <c r="B219" i="1"/>
  <c r="B218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C203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C201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C190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AO183" i="1"/>
  <c r="AN183" i="1"/>
  <c r="AM183" i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AO181" i="1"/>
  <c r="AN181" i="1"/>
  <c r="AM181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AO180" i="1"/>
  <c r="AN180" i="1"/>
  <c r="AM180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AO179" i="1"/>
  <c r="AN179" i="1"/>
  <c r="AM179" i="1"/>
  <c r="AL179" i="1"/>
  <c r="AK179" i="1"/>
  <c r="AJ179" i="1"/>
  <c r="AI179" i="1"/>
  <c r="AH179" i="1"/>
  <c r="AG179" i="1"/>
  <c r="AF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AO177" i="1"/>
  <c r="AN177" i="1"/>
  <c r="AM177" i="1"/>
  <c r="AL177" i="1"/>
  <c r="AK177" i="1"/>
  <c r="AJ177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AO176" i="1"/>
  <c r="AN176" i="1"/>
  <c r="AM176" i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AO175" i="1"/>
  <c r="AN175" i="1"/>
  <c r="AM175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AO173" i="1"/>
  <c r="AN173" i="1"/>
  <c r="AM173" i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AO172" i="1"/>
  <c r="AN172" i="1"/>
  <c r="AM172" i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AO170" i="1"/>
  <c r="AN170" i="1"/>
  <c r="AM170" i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AO169" i="1"/>
  <c r="AN169" i="1"/>
  <c r="AM169" i="1"/>
  <c r="AL169" i="1"/>
  <c r="AK169" i="1"/>
  <c r="AJ169" i="1"/>
  <c r="AI169" i="1"/>
  <c r="AH169" i="1"/>
  <c r="AG169" i="1"/>
  <c r="AF169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AO167" i="1"/>
  <c r="AN167" i="1"/>
  <c r="AM167" i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AO166" i="1"/>
  <c r="AN166" i="1"/>
  <c r="AM166" i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AO165" i="1"/>
  <c r="AN165" i="1"/>
  <c r="AM165" i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AO164" i="1"/>
  <c r="AN164" i="1"/>
  <c r="AM164" i="1"/>
  <c r="AL164" i="1"/>
  <c r="AK164" i="1"/>
  <c r="AJ164" i="1"/>
  <c r="AI164" i="1"/>
  <c r="AH164" i="1"/>
  <c r="AG164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AO163" i="1"/>
  <c r="AN163" i="1"/>
  <c r="AM163" i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AO159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AO158" i="1"/>
  <c r="AN158" i="1"/>
  <c r="AM158" i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AO157" i="1"/>
  <c r="AN157" i="1"/>
  <c r="AM157" i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AO156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AO155" i="1"/>
  <c r="AN155" i="1"/>
  <c r="AM155" i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AO153" i="1"/>
  <c r="AN153" i="1"/>
  <c r="AM153" i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AO152" i="1"/>
  <c r="AN152" i="1"/>
  <c r="AM152" i="1"/>
  <c r="AL152" i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AO151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AO150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AO149" i="1"/>
  <c r="AN149" i="1"/>
  <c r="AM149" i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B124" i="1"/>
  <c r="CA124" i="1" s="1"/>
  <c r="L124" i="1" s="1"/>
  <c r="B123" i="1"/>
  <c r="CA123" i="1" s="1"/>
  <c r="L123" i="1" s="1"/>
  <c r="B122" i="1"/>
  <c r="CA122" i="1" s="1"/>
  <c r="L122" i="1" s="1"/>
  <c r="B118" i="1"/>
  <c r="CC118" i="1" s="1"/>
  <c r="CN117" i="1"/>
  <c r="CC117" i="1"/>
  <c r="B117" i="1"/>
  <c r="CM117" i="1" s="1"/>
  <c r="E113" i="1"/>
  <c r="D113" i="1"/>
  <c r="C113" i="1"/>
  <c r="B113" i="1"/>
  <c r="E105" i="1"/>
  <c r="D105" i="1"/>
  <c r="C105" i="1"/>
  <c r="B105" i="1"/>
  <c r="E97" i="1"/>
  <c r="D97" i="1"/>
  <c r="C97" i="1"/>
  <c r="B9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CM76" i="1"/>
  <c r="B76" i="1"/>
  <c r="CB76" i="1" s="1"/>
  <c r="B75" i="1"/>
  <c r="CN75" i="1" s="1"/>
  <c r="B74" i="1"/>
  <c r="CB74" i="1" s="1"/>
  <c r="B73" i="1"/>
  <c r="CN73" i="1" s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8" i="1"/>
  <c r="CM68" i="1" s="1"/>
  <c r="CM67" i="1"/>
  <c r="B67" i="1"/>
  <c r="CA67" i="1" s="1"/>
  <c r="B66" i="1"/>
  <c r="CM66" i="1" s="1"/>
  <c r="B65" i="1"/>
  <c r="CA65" i="1" s="1"/>
  <c r="H61" i="1"/>
  <c r="G61" i="1"/>
  <c r="F61" i="1"/>
  <c r="E61" i="1"/>
  <c r="D61" i="1"/>
  <c r="C61" i="1"/>
  <c r="CB60" i="1"/>
  <c r="B60" i="1"/>
  <c r="CM60" i="1" s="1"/>
  <c r="B59" i="1"/>
  <c r="CM59" i="1" s="1"/>
  <c r="CB58" i="1"/>
  <c r="B58" i="1"/>
  <c r="CM58" i="1" s="1"/>
  <c r="B57" i="1"/>
  <c r="CM57" i="1" s="1"/>
  <c r="B56" i="1"/>
  <c r="CM56" i="1" s="1"/>
  <c r="D52" i="1"/>
  <c r="C52" i="1"/>
  <c r="B52" i="1" s="1"/>
  <c r="CM52" i="1" s="1"/>
  <c r="CB52" i="1" s="1"/>
  <c r="AQ52" i="1" s="1"/>
  <c r="D51" i="1"/>
  <c r="C51" i="1"/>
  <c r="B51" i="1"/>
  <c r="CM51" i="1" s="1"/>
  <c r="CB51" i="1" s="1"/>
  <c r="AQ51" i="1" s="1"/>
  <c r="D50" i="1"/>
  <c r="C50" i="1"/>
  <c r="B50" i="1" s="1"/>
  <c r="CM50" i="1" s="1"/>
  <c r="CB50" i="1" s="1"/>
  <c r="AQ50" i="1" s="1"/>
  <c r="D49" i="1"/>
  <c r="C49" i="1"/>
  <c r="D48" i="1"/>
  <c r="C48" i="1"/>
  <c r="D47" i="1"/>
  <c r="C47" i="1"/>
  <c r="B47" i="1" s="1"/>
  <c r="CM47" i="1" s="1"/>
  <c r="CB47" i="1" s="1"/>
  <c r="AQ47" i="1" s="1"/>
  <c r="D46" i="1"/>
  <c r="C46" i="1"/>
  <c r="B46" i="1" s="1"/>
  <c r="CM46" i="1" s="1"/>
  <c r="CB46" i="1" s="1"/>
  <c r="AQ46" i="1" s="1"/>
  <c r="D45" i="1"/>
  <c r="B45" i="1" s="1"/>
  <c r="CM45" i="1" s="1"/>
  <c r="CB45" i="1" s="1"/>
  <c r="AQ45" i="1" s="1"/>
  <c r="C45" i="1"/>
  <c r="D44" i="1"/>
  <c r="C44" i="1"/>
  <c r="B44" i="1" s="1"/>
  <c r="CM44" i="1" s="1"/>
  <c r="CB44" i="1" s="1"/>
  <c r="AQ44" i="1" s="1"/>
  <c r="D43" i="1"/>
  <c r="C43" i="1"/>
  <c r="B43" i="1" s="1"/>
  <c r="CM43" i="1" s="1"/>
  <c r="CB43" i="1" s="1"/>
  <c r="AQ43" i="1" s="1"/>
  <c r="D42" i="1"/>
  <c r="C42" i="1"/>
  <c r="B42" i="1" s="1"/>
  <c r="CM42" i="1" s="1"/>
  <c r="CB42" i="1" s="1"/>
  <c r="AQ42" i="1" s="1"/>
  <c r="D41" i="1"/>
  <c r="C41" i="1"/>
  <c r="D40" i="1"/>
  <c r="C40" i="1"/>
  <c r="B40" i="1" s="1"/>
  <c r="CM40" i="1" s="1"/>
  <c r="CB40" i="1" s="1"/>
  <c r="AQ40" i="1" s="1"/>
  <c r="D39" i="1"/>
  <c r="C39" i="1"/>
  <c r="B39" i="1" s="1"/>
  <c r="CM39" i="1" s="1"/>
  <c r="CB39" i="1" s="1"/>
  <c r="AQ39" i="1" s="1"/>
  <c r="D38" i="1"/>
  <c r="C38" i="1"/>
  <c r="B38" i="1" s="1"/>
  <c r="CM38" i="1" s="1"/>
  <c r="CB38" i="1" s="1"/>
  <c r="AQ38" i="1" s="1"/>
  <c r="D37" i="1"/>
  <c r="C37" i="1"/>
  <c r="D36" i="1"/>
  <c r="C36" i="1"/>
  <c r="D35" i="1"/>
  <c r="C35" i="1"/>
  <c r="B35" i="1"/>
  <c r="CM35" i="1" s="1"/>
  <c r="CB35" i="1" s="1"/>
  <c r="AQ35" i="1" s="1"/>
  <c r="D34" i="1"/>
  <c r="C34" i="1"/>
  <c r="D33" i="1"/>
  <c r="C33" i="1"/>
  <c r="D32" i="1"/>
  <c r="C32" i="1"/>
  <c r="B32" i="1" s="1"/>
  <c r="CM32" i="1" s="1"/>
  <c r="CB32" i="1" s="1"/>
  <c r="AQ32" i="1" s="1"/>
  <c r="D31" i="1"/>
  <c r="C31" i="1"/>
  <c r="B31" i="1"/>
  <c r="CM31" i="1" s="1"/>
  <c r="CB31" i="1" s="1"/>
  <c r="AQ31" i="1" s="1"/>
  <c r="D30" i="1"/>
  <c r="C30" i="1"/>
  <c r="B30" i="1" s="1"/>
  <c r="CM30" i="1" s="1"/>
  <c r="CB30" i="1" s="1"/>
  <c r="AQ30" i="1" s="1"/>
  <c r="CQ29" i="1"/>
  <c r="CP29" i="1"/>
  <c r="CE29" i="1" s="1"/>
  <c r="CO29" i="1"/>
  <c r="CD29" i="1" s="1"/>
  <c r="CN29" i="1"/>
  <c r="CC29" i="1" s="1"/>
  <c r="CF29" i="1"/>
  <c r="D29" i="1"/>
  <c r="C29" i="1"/>
  <c r="B29" i="1"/>
  <c r="CM29" i="1" s="1"/>
  <c r="CB29" i="1" s="1"/>
  <c r="D24" i="1"/>
  <c r="C24" i="1"/>
  <c r="B24" i="1" s="1"/>
  <c r="CN24" i="1" s="1"/>
  <c r="D23" i="1"/>
  <c r="C23" i="1"/>
  <c r="B23" i="1" s="1"/>
  <c r="D22" i="1"/>
  <c r="C22" i="1"/>
  <c r="D21" i="1"/>
  <c r="C21" i="1"/>
  <c r="B21" i="1" s="1"/>
  <c r="D20" i="1"/>
  <c r="C20" i="1"/>
  <c r="B20" i="1" s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C19" i="1" s="1"/>
  <c r="H19" i="1"/>
  <c r="G19" i="1"/>
  <c r="F19" i="1"/>
  <c r="E19" i="1"/>
  <c r="D18" i="1"/>
  <c r="C18" i="1"/>
  <c r="D17" i="1"/>
  <c r="C17" i="1"/>
  <c r="D16" i="1"/>
  <c r="C16" i="1"/>
  <c r="B16" i="1" s="1"/>
  <c r="D15" i="1"/>
  <c r="C15" i="1"/>
  <c r="B15" i="1" s="1"/>
  <c r="CN15" i="1" s="1"/>
  <c r="D14" i="1"/>
  <c r="C14" i="1"/>
  <c r="B14" i="1" s="1"/>
  <c r="D13" i="1"/>
  <c r="C13" i="1"/>
  <c r="A5" i="1"/>
  <c r="A4" i="1"/>
  <c r="A3" i="1"/>
  <c r="A2" i="1"/>
  <c r="B22" i="1" l="1"/>
  <c r="B41" i="1"/>
  <c r="CM41" i="1" s="1"/>
  <c r="CB41" i="1" s="1"/>
  <c r="AQ41" i="1" s="1"/>
  <c r="CA75" i="1"/>
  <c r="B33" i="1"/>
  <c r="CM33" i="1" s="1"/>
  <c r="CB33" i="1" s="1"/>
  <c r="AQ33" i="1" s="1"/>
  <c r="CB65" i="1"/>
  <c r="AA65" i="1" s="1"/>
  <c r="CM75" i="1"/>
  <c r="CA117" i="1"/>
  <c r="B34" i="1"/>
  <c r="CM34" i="1" s="1"/>
  <c r="CB34" i="1" s="1"/>
  <c r="AQ34" i="1" s="1"/>
  <c r="CM65" i="1"/>
  <c r="CB117" i="1"/>
  <c r="B17" i="1"/>
  <c r="B36" i="1"/>
  <c r="CM36" i="1" s="1"/>
  <c r="CB36" i="1" s="1"/>
  <c r="AQ36" i="1" s="1"/>
  <c r="CB118" i="1"/>
  <c r="B18" i="1"/>
  <c r="CM118" i="1"/>
  <c r="CA66" i="1"/>
  <c r="CN66" i="1"/>
  <c r="B37" i="1"/>
  <c r="CM37" i="1" s="1"/>
  <c r="CB37" i="1" s="1"/>
  <c r="AQ37" i="1" s="1"/>
  <c r="CA68" i="1"/>
  <c r="CB68" i="1"/>
  <c r="B49" i="1"/>
  <c r="CM49" i="1" s="1"/>
  <c r="CB49" i="1" s="1"/>
  <c r="AQ49" i="1" s="1"/>
  <c r="CB56" i="1"/>
  <c r="CM122" i="1"/>
  <c r="D19" i="1"/>
  <c r="B19" i="1" s="1"/>
  <c r="CN68" i="1"/>
  <c r="CB66" i="1"/>
  <c r="CO117" i="1"/>
  <c r="B13" i="1"/>
  <c r="CO13" i="1" s="1"/>
  <c r="B48" i="1"/>
  <c r="CM48" i="1" s="1"/>
  <c r="CB48" i="1" s="1"/>
  <c r="AQ48" i="1" s="1"/>
  <c r="F215" i="1"/>
  <c r="D156" i="1"/>
  <c r="D158" i="1"/>
  <c r="F206" i="1"/>
  <c r="P178" i="1"/>
  <c r="B304" i="1"/>
  <c r="C181" i="1"/>
  <c r="D182" i="1"/>
  <c r="C183" i="1"/>
  <c r="P195" i="1"/>
  <c r="N206" i="1"/>
  <c r="H206" i="1"/>
  <c r="X206" i="1"/>
  <c r="V215" i="1"/>
  <c r="C179" i="1"/>
  <c r="D195" i="1"/>
  <c r="H195" i="1"/>
  <c r="L195" i="1"/>
  <c r="T195" i="1"/>
  <c r="X195" i="1"/>
  <c r="J206" i="1"/>
  <c r="R206" i="1"/>
  <c r="V206" i="1"/>
  <c r="D206" i="1"/>
  <c r="L206" i="1"/>
  <c r="P206" i="1"/>
  <c r="T206" i="1"/>
  <c r="J215" i="1"/>
  <c r="N215" i="1"/>
  <c r="R215" i="1"/>
  <c r="D152" i="1"/>
  <c r="C153" i="1"/>
  <c r="C157" i="1"/>
  <c r="C159" i="1"/>
  <c r="D160" i="1"/>
  <c r="C161" i="1"/>
  <c r="D164" i="1"/>
  <c r="C165" i="1"/>
  <c r="D166" i="1"/>
  <c r="C167" i="1"/>
  <c r="D168" i="1"/>
  <c r="C169" i="1"/>
  <c r="C171" i="1"/>
  <c r="D172" i="1"/>
  <c r="C173" i="1"/>
  <c r="D174" i="1"/>
  <c r="C175" i="1"/>
  <c r="D176" i="1"/>
  <c r="H178" i="1"/>
  <c r="AB178" i="1"/>
  <c r="AJ178" i="1"/>
  <c r="D181" i="1"/>
  <c r="C182" i="1"/>
  <c r="D183" i="1"/>
  <c r="E195" i="1"/>
  <c r="I195" i="1"/>
  <c r="M195" i="1"/>
  <c r="Q195" i="1"/>
  <c r="C195" i="1"/>
  <c r="G195" i="1"/>
  <c r="K195" i="1"/>
  <c r="O195" i="1"/>
  <c r="S195" i="1"/>
  <c r="W195" i="1"/>
  <c r="B194" i="1"/>
  <c r="CA194" i="1" s="1"/>
  <c r="Y194" i="1" s="1"/>
  <c r="C206" i="1"/>
  <c r="G206" i="1"/>
  <c r="K206" i="1"/>
  <c r="O206" i="1"/>
  <c r="S206" i="1"/>
  <c r="W206" i="1"/>
  <c r="C215" i="1"/>
  <c r="G215" i="1"/>
  <c r="K215" i="1"/>
  <c r="O215" i="1"/>
  <c r="S215" i="1"/>
  <c r="W215" i="1"/>
  <c r="B264" i="1"/>
  <c r="B272" i="1"/>
  <c r="C155" i="1"/>
  <c r="F178" i="1"/>
  <c r="J178" i="1"/>
  <c r="N178" i="1"/>
  <c r="R178" i="1"/>
  <c r="V178" i="1"/>
  <c r="Z178" i="1"/>
  <c r="AD178" i="1"/>
  <c r="AH178" i="1"/>
  <c r="AL178" i="1"/>
  <c r="T178" i="1"/>
  <c r="AF178" i="1"/>
  <c r="AN178" i="1"/>
  <c r="B203" i="1"/>
  <c r="CM203" i="1" s="1"/>
  <c r="B205" i="1"/>
  <c r="CM205" i="1" s="1"/>
  <c r="B256" i="1"/>
  <c r="B262" i="1"/>
  <c r="B263" i="1"/>
  <c r="B266" i="1"/>
  <c r="B267" i="1"/>
  <c r="B270" i="1"/>
  <c r="B271" i="1"/>
  <c r="B274" i="1"/>
  <c r="B275" i="1"/>
  <c r="B278" i="1"/>
  <c r="B279" i="1"/>
  <c r="B280" i="1"/>
  <c r="B282" i="1"/>
  <c r="B283" i="1"/>
  <c r="B286" i="1"/>
  <c r="B292" i="1"/>
  <c r="B296" i="1"/>
  <c r="B300" i="1"/>
  <c r="B308" i="1"/>
  <c r="D170" i="1"/>
  <c r="C177" i="1"/>
  <c r="L178" i="1"/>
  <c r="X178" i="1"/>
  <c r="B201" i="1"/>
  <c r="CM201" i="1" s="1"/>
  <c r="D150" i="1"/>
  <c r="D154" i="1"/>
  <c r="D162" i="1"/>
  <c r="C151" i="1"/>
  <c r="K178" i="1"/>
  <c r="W178" i="1"/>
  <c r="AE178" i="1"/>
  <c r="AM178" i="1"/>
  <c r="B191" i="1"/>
  <c r="CA191" i="1" s="1"/>
  <c r="Y191" i="1" s="1"/>
  <c r="B192" i="1"/>
  <c r="CA192" i="1" s="1"/>
  <c r="Y192" i="1" s="1"/>
  <c r="B202" i="1"/>
  <c r="CM202" i="1" s="1"/>
  <c r="B204" i="1"/>
  <c r="CM204" i="1" s="1"/>
  <c r="B212" i="1"/>
  <c r="CM212" i="1" s="1"/>
  <c r="B213" i="1"/>
  <c r="CM213" i="1" s="1"/>
  <c r="B214" i="1"/>
  <c r="CM214" i="1" s="1"/>
  <c r="B268" i="1"/>
  <c r="B276" i="1"/>
  <c r="B284" i="1"/>
  <c r="B290" i="1"/>
  <c r="B291" i="1"/>
  <c r="B293" i="1"/>
  <c r="C149" i="1"/>
  <c r="C163" i="1"/>
  <c r="G178" i="1"/>
  <c r="O178" i="1"/>
  <c r="S178" i="1"/>
  <c r="AA178" i="1"/>
  <c r="AI178" i="1"/>
  <c r="B190" i="1"/>
  <c r="CM190" i="1" s="1"/>
  <c r="B193" i="1"/>
  <c r="CA193" i="1" s="1"/>
  <c r="Y193" i="1" s="1"/>
  <c r="D180" i="1"/>
  <c r="B189" i="1"/>
  <c r="CA189" i="1" s="1"/>
  <c r="Y189" i="1" s="1"/>
  <c r="D179" i="1"/>
  <c r="C180" i="1"/>
  <c r="I178" i="1"/>
  <c r="M178" i="1"/>
  <c r="Q178" i="1"/>
  <c r="U178" i="1"/>
  <c r="Y178" i="1"/>
  <c r="AC178" i="1"/>
  <c r="AG178" i="1"/>
  <c r="AK178" i="1"/>
  <c r="AO178" i="1"/>
  <c r="E206" i="1"/>
  <c r="I206" i="1"/>
  <c r="M206" i="1"/>
  <c r="Q206" i="1"/>
  <c r="U206" i="1"/>
  <c r="E215" i="1"/>
  <c r="I215" i="1"/>
  <c r="M215" i="1"/>
  <c r="Q215" i="1"/>
  <c r="U215" i="1"/>
  <c r="B254" i="1"/>
  <c r="B255" i="1"/>
  <c r="B294" i="1"/>
  <c r="B295" i="1"/>
  <c r="B297" i="1"/>
  <c r="B298" i="1"/>
  <c r="B299" i="1"/>
  <c r="B301" i="1"/>
  <c r="B302" i="1"/>
  <c r="B303" i="1"/>
  <c r="B305" i="1"/>
  <c r="B306" i="1"/>
  <c r="B307" i="1"/>
  <c r="B309" i="1"/>
  <c r="B310" i="1"/>
  <c r="D149" i="1"/>
  <c r="C150" i="1"/>
  <c r="D151" i="1"/>
  <c r="C152" i="1"/>
  <c r="D153" i="1"/>
  <c r="C154" i="1"/>
  <c r="D155" i="1"/>
  <c r="C156" i="1"/>
  <c r="D157" i="1"/>
  <c r="C158" i="1"/>
  <c r="D159" i="1"/>
  <c r="C160" i="1"/>
  <c r="D161" i="1"/>
  <c r="C162" i="1"/>
  <c r="D163" i="1"/>
  <c r="C164" i="1"/>
  <c r="D165" i="1"/>
  <c r="C166" i="1"/>
  <c r="D167" i="1"/>
  <c r="C168" i="1"/>
  <c r="D169" i="1"/>
  <c r="C170" i="1"/>
  <c r="D171" i="1"/>
  <c r="C172" i="1"/>
  <c r="D173" i="1"/>
  <c r="C174" i="1"/>
  <c r="D175" i="1"/>
  <c r="C176" i="1"/>
  <c r="D177" i="1"/>
  <c r="B177" i="1" s="1"/>
  <c r="CA177" i="1" s="1"/>
  <c r="AP177" i="1" s="1"/>
  <c r="F195" i="1"/>
  <c r="J195" i="1"/>
  <c r="N195" i="1"/>
  <c r="R195" i="1"/>
  <c r="V195" i="1"/>
  <c r="D215" i="1"/>
  <c r="H215" i="1"/>
  <c r="L215" i="1"/>
  <c r="P215" i="1"/>
  <c r="X215" i="1"/>
  <c r="B249" i="1"/>
  <c r="B260" i="1"/>
  <c r="B261" i="1"/>
  <c r="B265" i="1"/>
  <c r="B269" i="1"/>
  <c r="B273" i="1"/>
  <c r="B277" i="1"/>
  <c r="B281" i="1"/>
  <c r="B285" i="1"/>
  <c r="B211" i="1"/>
  <c r="CA211" i="1" s="1"/>
  <c r="Y211" i="1" s="1"/>
  <c r="T215" i="1"/>
  <c r="B200" i="1"/>
  <c r="CM200" i="1" s="1"/>
  <c r="B188" i="1"/>
  <c r="CA188" i="1" s="1"/>
  <c r="Y188" i="1" s="1"/>
  <c r="U195" i="1"/>
  <c r="E178" i="1"/>
  <c r="CP13" i="1"/>
  <c r="CD13" i="1"/>
  <c r="CN13" i="1"/>
  <c r="CA13" i="1"/>
  <c r="CC13" i="1"/>
  <c r="CP22" i="1"/>
  <c r="CD22" i="1"/>
  <c r="CN22" i="1"/>
  <c r="CA22" i="1"/>
  <c r="CC22" i="1"/>
  <c r="CO22" i="1"/>
  <c r="CB22" i="1"/>
  <c r="CM22" i="1"/>
  <c r="CP14" i="1"/>
  <c r="CD14" i="1"/>
  <c r="CM14" i="1"/>
  <c r="CO14" i="1"/>
  <c r="CB14" i="1"/>
  <c r="CN14" i="1"/>
  <c r="CA14" i="1"/>
  <c r="CC14" i="1"/>
  <c r="CP17" i="1"/>
  <c r="CD17" i="1"/>
  <c r="CN17" i="1"/>
  <c r="CA17" i="1"/>
  <c r="CC17" i="1"/>
  <c r="CO17" i="1"/>
  <c r="CB17" i="1"/>
  <c r="CM17" i="1"/>
  <c r="CP21" i="1"/>
  <c r="CD21" i="1"/>
  <c r="CO21" i="1"/>
  <c r="CB21" i="1"/>
  <c r="CN21" i="1"/>
  <c r="CM21" i="1"/>
  <c r="CC21" i="1"/>
  <c r="CA21" i="1"/>
  <c r="CP23" i="1"/>
  <c r="CD23" i="1"/>
  <c r="CM23" i="1"/>
  <c r="CO23" i="1"/>
  <c r="CB23" i="1"/>
  <c r="CN23" i="1"/>
  <c r="CA23" i="1"/>
  <c r="CC23" i="1"/>
  <c r="CP16" i="1"/>
  <c r="CD16" i="1"/>
  <c r="CO16" i="1"/>
  <c r="CB16" i="1"/>
  <c r="CN16" i="1"/>
  <c r="CM16" i="1"/>
  <c r="CC16" i="1"/>
  <c r="CA16" i="1"/>
  <c r="CP18" i="1"/>
  <c r="CD18" i="1"/>
  <c r="CM18" i="1"/>
  <c r="CO18" i="1"/>
  <c r="CB18" i="1"/>
  <c r="CN18" i="1"/>
  <c r="CA18" i="1"/>
  <c r="CC18" i="1"/>
  <c r="CB15" i="1"/>
  <c r="CP20" i="1"/>
  <c r="CD20" i="1"/>
  <c r="CB24" i="1"/>
  <c r="B61" i="1"/>
  <c r="CN74" i="1"/>
  <c r="CM15" i="1"/>
  <c r="CM20" i="1"/>
  <c r="CM24" i="1"/>
  <c r="CN56" i="1"/>
  <c r="CB57" i="1"/>
  <c r="CN58" i="1"/>
  <c r="CB59" i="1"/>
  <c r="CN60" i="1"/>
  <c r="CB73" i="1"/>
  <c r="CA74" i="1"/>
  <c r="AA74" i="1" s="1"/>
  <c r="B77" i="1"/>
  <c r="CM124" i="1"/>
  <c r="CA15" i="1"/>
  <c r="CA20" i="1"/>
  <c r="CN20" i="1"/>
  <c r="CA24" i="1"/>
  <c r="CA56" i="1"/>
  <c r="CO56" i="1"/>
  <c r="CC57" i="1"/>
  <c r="CA58" i="1"/>
  <c r="CO58" i="1"/>
  <c r="CC59" i="1"/>
  <c r="CA60" i="1"/>
  <c r="CO60" i="1"/>
  <c r="CN65" i="1"/>
  <c r="CB67" i="1"/>
  <c r="AA67" i="1" s="1"/>
  <c r="B69" i="1"/>
  <c r="CM73" i="1"/>
  <c r="CM74" i="1"/>
  <c r="CB75" i="1"/>
  <c r="AA75" i="1" s="1"/>
  <c r="CA76" i="1"/>
  <c r="AA76" i="1" s="1"/>
  <c r="CM123" i="1"/>
  <c r="CP15" i="1"/>
  <c r="CD15" i="1"/>
  <c r="CO15" i="1"/>
  <c r="CB20" i="1"/>
  <c r="CO20" i="1"/>
  <c r="CP24" i="1"/>
  <c r="CD24" i="1"/>
  <c r="CO24" i="1"/>
  <c r="CN57" i="1"/>
  <c r="CN59" i="1"/>
  <c r="CC15" i="1"/>
  <c r="CC20" i="1"/>
  <c r="CC24" i="1"/>
  <c r="CC56" i="1"/>
  <c r="CA57" i="1"/>
  <c r="CO57" i="1"/>
  <c r="CC58" i="1"/>
  <c r="CA59" i="1"/>
  <c r="CO59" i="1"/>
  <c r="CC60" i="1"/>
  <c r="CN67" i="1"/>
  <c r="CA73" i="1"/>
  <c r="AA73" i="1" s="1"/>
  <c r="CN76" i="1"/>
  <c r="CN118" i="1"/>
  <c r="CA118" i="1"/>
  <c r="CO118" i="1"/>
  <c r="B156" i="1" l="1"/>
  <c r="CA156" i="1" s="1"/>
  <c r="AP156" i="1" s="1"/>
  <c r="AA66" i="1"/>
  <c r="B179" i="1"/>
  <c r="CM179" i="1" s="1"/>
  <c r="AT21" i="1"/>
  <c r="AT22" i="1"/>
  <c r="I57" i="1"/>
  <c r="AT16" i="1"/>
  <c r="CM13" i="1"/>
  <c r="CM28" i="1"/>
  <c r="CA29" i="1" s="1"/>
  <c r="AQ29" i="1" s="1"/>
  <c r="CB13" i="1"/>
  <c r="AT13" i="1" s="1"/>
  <c r="AA68" i="1"/>
  <c r="CA190" i="1"/>
  <c r="Y190" i="1" s="1"/>
  <c r="CA205" i="1"/>
  <c r="Y205" i="1" s="1"/>
  <c r="B158" i="1"/>
  <c r="CA158" i="1" s="1"/>
  <c r="AP158" i="1" s="1"/>
  <c r="B160" i="1"/>
  <c r="CA160" i="1" s="1"/>
  <c r="AP160" i="1" s="1"/>
  <c r="B152" i="1"/>
  <c r="CA152" i="1" s="1"/>
  <c r="AP152" i="1" s="1"/>
  <c r="CA203" i="1"/>
  <c r="Y203" i="1" s="1"/>
  <c r="CA213" i="1"/>
  <c r="Y213" i="1" s="1"/>
  <c r="B161" i="1"/>
  <c r="CA161" i="1" s="1"/>
  <c r="AP161" i="1" s="1"/>
  <c r="B153" i="1"/>
  <c r="CA153" i="1" s="1"/>
  <c r="AP153" i="1" s="1"/>
  <c r="B149" i="1"/>
  <c r="CA149" i="1" s="1"/>
  <c r="AP149" i="1" s="1"/>
  <c r="B168" i="1"/>
  <c r="CA168" i="1" s="1"/>
  <c r="AP168" i="1" s="1"/>
  <c r="B164" i="1"/>
  <c r="CA164" i="1" s="1"/>
  <c r="AP164" i="1" s="1"/>
  <c r="B173" i="1"/>
  <c r="CA173" i="1" s="1"/>
  <c r="AP173" i="1" s="1"/>
  <c r="B169" i="1"/>
  <c r="CA169" i="1" s="1"/>
  <c r="AP169" i="1" s="1"/>
  <c r="B165" i="1"/>
  <c r="CA165" i="1" s="1"/>
  <c r="AP165" i="1" s="1"/>
  <c r="B157" i="1"/>
  <c r="CA157" i="1" s="1"/>
  <c r="AP157" i="1" s="1"/>
  <c r="B181" i="1"/>
  <c r="CM181" i="1" s="1"/>
  <c r="B172" i="1"/>
  <c r="CA172" i="1" s="1"/>
  <c r="AP172" i="1" s="1"/>
  <c r="CM164" i="1"/>
  <c r="CM189" i="1"/>
  <c r="B175" i="1"/>
  <c r="CA175" i="1" s="1"/>
  <c r="AP175" i="1" s="1"/>
  <c r="B171" i="1"/>
  <c r="CA171" i="1" s="1"/>
  <c r="AP171" i="1" s="1"/>
  <c r="B167" i="1"/>
  <c r="CA167" i="1" s="1"/>
  <c r="AP167" i="1" s="1"/>
  <c r="B155" i="1"/>
  <c r="CM155" i="1" s="1"/>
  <c r="B151" i="1"/>
  <c r="CM151" i="1" s="1"/>
  <c r="B176" i="1"/>
  <c r="CM156" i="1"/>
  <c r="B166" i="1"/>
  <c r="CA166" i="1" s="1"/>
  <c r="AP166" i="1" s="1"/>
  <c r="B150" i="1"/>
  <c r="CA150" i="1" s="1"/>
  <c r="AP150" i="1" s="1"/>
  <c r="B182" i="1"/>
  <c r="CA182" i="1" s="1"/>
  <c r="AP182" i="1" s="1"/>
  <c r="B183" i="1"/>
  <c r="CM183" i="1" s="1"/>
  <c r="C178" i="1"/>
  <c r="CM192" i="1"/>
  <c r="B163" i="1"/>
  <c r="CA163" i="1" s="1"/>
  <c r="AP163" i="1" s="1"/>
  <c r="B159" i="1"/>
  <c r="CA159" i="1" s="1"/>
  <c r="AP159" i="1" s="1"/>
  <c r="B174" i="1"/>
  <c r="B170" i="1"/>
  <c r="CA170" i="1" s="1"/>
  <c r="AP170" i="1" s="1"/>
  <c r="B162" i="1"/>
  <c r="CM194" i="1"/>
  <c r="CA201" i="1"/>
  <c r="Y201" i="1" s="1"/>
  <c r="CA202" i="1"/>
  <c r="Y202" i="1" s="1"/>
  <c r="CM193" i="1"/>
  <c r="CA214" i="1"/>
  <c r="Y214" i="1" s="1"/>
  <c r="CA200" i="1"/>
  <c r="Y200" i="1" s="1"/>
  <c r="B154" i="1"/>
  <c r="CA154" i="1" s="1"/>
  <c r="AP154" i="1" s="1"/>
  <c r="CM158" i="1"/>
  <c r="CA155" i="1"/>
  <c r="AP155" i="1" s="1"/>
  <c r="CM191" i="1"/>
  <c r="CM188" i="1"/>
  <c r="CA212" i="1"/>
  <c r="Y212" i="1" s="1"/>
  <c r="B180" i="1"/>
  <c r="B195" i="1"/>
  <c r="CA204" i="1"/>
  <c r="Y204" i="1" s="1"/>
  <c r="B206" i="1"/>
  <c r="D178" i="1"/>
  <c r="B215" i="1"/>
  <c r="CM211" i="1"/>
  <c r="CM177" i="1"/>
  <c r="AT20" i="1"/>
  <c r="I56" i="1"/>
  <c r="AT15" i="1"/>
  <c r="AT18" i="1"/>
  <c r="AT17" i="1"/>
  <c r="I58" i="1"/>
  <c r="AT24" i="1"/>
  <c r="AT23" i="1"/>
  <c r="AT14" i="1"/>
  <c r="I59" i="1"/>
  <c r="I60" i="1"/>
  <c r="CM152" i="1" l="1"/>
  <c r="CA179" i="1"/>
  <c r="AP179" i="1" s="1"/>
  <c r="CM149" i="1"/>
  <c r="CM169" i="1"/>
  <c r="CM157" i="1"/>
  <c r="CM160" i="1"/>
  <c r="CM153" i="1"/>
  <c r="CM165" i="1"/>
  <c r="CM168" i="1"/>
  <c r="CA183" i="1"/>
  <c r="AP183" i="1" s="1"/>
  <c r="CM173" i="1"/>
  <c r="CM161" i="1"/>
  <c r="CA181" i="1"/>
  <c r="AP181" i="1" s="1"/>
  <c r="CM171" i="1"/>
  <c r="CM167" i="1"/>
  <c r="CM159" i="1"/>
  <c r="CM182" i="1"/>
  <c r="CM172" i="1"/>
  <c r="CM175" i="1"/>
  <c r="CM150" i="1"/>
  <c r="CM166" i="1"/>
  <c r="CM154" i="1"/>
  <c r="CA151" i="1"/>
  <c r="AP151" i="1" s="1"/>
  <c r="CA176" i="1"/>
  <c r="AP176" i="1" s="1"/>
  <c r="CM176" i="1"/>
  <c r="CM170" i="1"/>
  <c r="CA174" i="1"/>
  <c r="AP174" i="1" s="1"/>
  <c r="CM174" i="1"/>
  <c r="CM163" i="1"/>
  <c r="A351" i="1"/>
  <c r="CA162" i="1"/>
  <c r="AP162" i="1" s="1"/>
  <c r="CM162" i="1"/>
  <c r="CA180" i="1"/>
  <c r="AP180" i="1" s="1"/>
  <c r="CM180" i="1"/>
  <c r="B178" i="1"/>
  <c r="B351" i="1" l="1"/>
</calcChain>
</file>

<file path=xl/sharedStrings.xml><?xml version="1.0" encoding="utf-8"?>
<sst xmlns="http://schemas.openxmlformats.org/spreadsheetml/2006/main" count="9464" uniqueCount="289">
  <si>
    <t>SERVICIO DE SALUD</t>
  </si>
  <si>
    <t>REM-28. REHABILITACIÓN INTEGRAL</t>
  </si>
  <si>
    <t xml:space="preserve">SECCIÓN A:  ATENCIONES DE REHABILITACIÓN NIVEL PRIMARIO  </t>
  </si>
  <si>
    <t xml:space="preserve">SECCIÓN A.1: INGRESOS Y EGRESOS  A ATENCIONES DE REHABILITACIÓN EN EL NIVEL PRIMARIO </t>
  </si>
  <si>
    <t>TIPO DE INGRESO</t>
  </si>
  <si>
    <t>TOTAL</t>
  </si>
  <si>
    <t>RANGO ETARIO Y SEXO</t>
  </si>
  <si>
    <t>TIPO DE ESTRATEGIA</t>
  </si>
  <si>
    <t>Personas con discapacidad (con RND)</t>
  </si>
  <si>
    <t>Pueblos Originarios</t>
  </si>
  <si>
    <t>Migrantes</t>
  </si>
  <si>
    <t>0 - 4 años</t>
  </si>
  <si>
    <t>5 - 9 años</t>
  </si>
  <si>
    <t>10 - 14 años</t>
  </si>
  <si>
    <t>15 - 19 años</t>
  </si>
  <si>
    <t>20 - 24 años</t>
  </si>
  <si>
    <t>25-29 años</t>
  </si>
  <si>
    <t>30-34 años</t>
  </si>
  <si>
    <t>35 - 39 años</t>
  </si>
  <si>
    <t>40 - 44 años</t>
  </si>
  <si>
    <t>45- 49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</si>
  <si>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</si>
  <si>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</si>
  <si>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</si>
  <si>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</si>
  <si>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</si>
  <si>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</si>
  <si>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</si>
  <si>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 xml:space="preserve">Rehabilitación NNA </t>
  </si>
  <si>
    <t>Rehabilitación Integral APS</t>
  </si>
  <si>
    <t xml:space="preserve">Otros Rehabilitación </t>
  </si>
  <si>
    <t>Rehabilitación móvil (rural)</t>
  </si>
  <si>
    <t>Ambos Sexos</t>
  </si>
  <si>
    <t>Hombres</t>
  </si>
  <si>
    <t>Mujeres</t>
  </si>
  <si>
    <t>Ingresos</t>
  </si>
  <si>
    <t>Ingresos con plan de tratamiento integral (PTI)</t>
  </si>
  <si>
    <t>Ingresos con plan de tratamiento integral (PTI) con objetivos para el trabajo</t>
  </si>
  <si>
    <t>Ingresos de usuarios con cuidador</t>
  </si>
  <si>
    <t>Reingreso</t>
  </si>
  <si>
    <t>Ingresos con PTI cuidador</t>
  </si>
  <si>
    <t>Egresos</t>
  </si>
  <si>
    <t>Egresos por alta</t>
  </si>
  <si>
    <t>Egresos por abandono</t>
  </si>
  <si>
    <t>Egresos por fallecimiento</t>
  </si>
  <si>
    <t>Egresos por otras causas</t>
  </si>
  <si>
    <t>Egresos con PTI cuidador</t>
  </si>
  <si>
    <t>SECCIÓN A.2: INGRESOS POR CONDICIÓN DE SALUD</t>
  </si>
  <si>
    <t>CONDICIÓN DE SALUD</t>
  </si>
  <si>
    <t xml:space="preserve">TIPO DE ESTRATEGIA </t>
  </si>
  <si>
    <t>0 a 4 años</t>
  </si>
  <si>
    <t>5 a 9 años</t>
  </si>
  <si>
    <t>10 - 14</t>
  </si>
  <si>
    <t xml:space="preserve">15 - 19 </t>
  </si>
  <si>
    <t xml:space="preserve">20 - 24 </t>
  </si>
  <si>
    <t>25-29</t>
  </si>
  <si>
    <t>30-34</t>
  </si>
  <si>
    <t>35 - 39</t>
  </si>
  <si>
    <t>40 - 44</t>
  </si>
  <si>
    <t>45- 49</t>
  </si>
  <si>
    <t>50 - 54</t>
  </si>
  <si>
    <t>55 - 59</t>
  </si>
  <si>
    <t>60 - 64</t>
  </si>
  <si>
    <t>65 - 69</t>
  </si>
  <si>
    <t>70 - 74</t>
  </si>
  <si>
    <t>75 - 79</t>
  </si>
  <si>
    <t>Rehabilitación NNA</t>
  </si>
  <si>
    <t>Total ingreso (N° de personas)</t>
  </si>
  <si>
    <t>Dolor cervical agudo</t>
  </si>
  <si>
    <t>Dolor lumbar agudo</t>
  </si>
  <si>
    <t>Hombro doloroso agudo</t>
  </si>
  <si>
    <t>Otro dolor musculoesquelético agudo</t>
  </si>
  <si>
    <t>Artrosis de rodilla y cadera</t>
  </si>
  <si>
    <t>Artritis reumatoidea</t>
  </si>
  <si>
    <t>Otro dolor musculoesquelético crónico</t>
  </si>
  <si>
    <t>Ataque cerebro vascular (ACV)</t>
  </si>
  <si>
    <t>Traumatismo encéfalo craneano (TEC)</t>
  </si>
  <si>
    <t>Lesión medular</t>
  </si>
  <si>
    <t>Enfermedad de Parkinson</t>
  </si>
  <si>
    <t>Enfermedades neuromusculares</t>
  </si>
  <si>
    <t>Alteraciones en el desarrollo psicomotor</t>
  </si>
  <si>
    <t>Disrafias espinales</t>
  </si>
  <si>
    <t>Trastorno espectro autista</t>
  </si>
  <si>
    <t>Autismo atípico, Asperguer</t>
  </si>
  <si>
    <t>Alzheimer y otras demencias</t>
  </si>
  <si>
    <t>Amputación</t>
  </si>
  <si>
    <t>Quemados</t>
  </si>
  <si>
    <t>COVID-19</t>
  </si>
  <si>
    <t>Otros</t>
  </si>
  <si>
    <t>Alteraciones visuales</t>
  </si>
  <si>
    <t>Alteraciones auditivas</t>
  </si>
  <si>
    <t>SECCIÓN A.3: EVALUACIÓN INICIAL</t>
  </si>
  <si>
    <t>PROFESIONAL</t>
  </si>
  <si>
    <t xml:space="preserve">TOTAL      </t>
  </si>
  <si>
    <t xml:space="preserve">MODALIDAD DE REHABILITACIÓN  </t>
  </si>
  <si>
    <t xml:space="preserve">Presencial (Establecimiento) </t>
  </si>
  <si>
    <t>Domiciliaria</t>
  </si>
  <si>
    <t xml:space="preserve">Médico/a </t>
  </si>
  <si>
    <t xml:space="preserve">Kinesiólogo/a </t>
  </si>
  <si>
    <t xml:space="preserve">Terpeuta Ocupacional </t>
  </si>
  <si>
    <t xml:space="preserve">Fonoaudiólogo/a </t>
  </si>
  <si>
    <t xml:space="preserve">Psicólogo/a </t>
  </si>
  <si>
    <t>SECCIÓN A.4: EVALUACIÓN INTERMEDIA</t>
  </si>
  <si>
    <t>RANGO ETARIO</t>
  </si>
  <si>
    <t xml:space="preserve">MODALIDAD DE REHABILITACIÓN   </t>
  </si>
  <si>
    <t>Presencial (Establecimiento)</t>
  </si>
  <si>
    <t>A distancia</t>
  </si>
  <si>
    <t>SECCIÓN A.5: SESIONES DE REHABILITACIÓN</t>
  </si>
  <si>
    <t>SECCIÓN A.6: PROCEDIMIENTOS Y ACTIVIDADES</t>
  </si>
  <si>
    <t>TIPO</t>
  </si>
  <si>
    <t xml:space="preserve">Fisioterapia </t>
  </si>
  <si>
    <t xml:space="preserve">Actividad Física </t>
  </si>
  <si>
    <t xml:space="preserve">Ejercicios Terapéuticos </t>
  </si>
  <si>
    <t xml:space="preserve">Intervenciones en actividades de la vida diaria, básicas, instrumentadas y avanzadas </t>
  </si>
  <si>
    <t xml:space="preserve">Habilitación y Rehabilitación Educacional </t>
  </si>
  <si>
    <t xml:space="preserve">Actividades Terapéuticas </t>
  </si>
  <si>
    <t xml:space="preserve">Itegración Sensorial </t>
  </si>
  <si>
    <t xml:space="preserve">Adaptación del Hogar </t>
  </si>
  <si>
    <t xml:space="preserve">Confecciones Ortesis y/o Adaptaciones </t>
  </si>
  <si>
    <t xml:space="preserve">Reparación de Ortesis y/o Adaptaciones </t>
  </si>
  <si>
    <t>Habilitación y Rehabilitación Socio-Laboral</t>
  </si>
  <si>
    <t xml:space="preserve">Estimulación Cognitiva </t>
  </si>
  <si>
    <t xml:space="preserve">Rehabilitación de la Voz,Habla y/o Lenguaje </t>
  </si>
  <si>
    <t xml:space="preserve">Rehabilitación de la Deglución </t>
  </si>
  <si>
    <t xml:space="preserve">Rehabilitacion Vestibular </t>
  </si>
  <si>
    <t>Educación a usuario/a, cuidador/a y/o familiar</t>
  </si>
  <si>
    <t xml:space="preserve">Atención Psicoterapéutica </t>
  </si>
  <si>
    <t>SECCIÓN A.7: CONSEJERÍA INDIVIDUAL AGENDADA</t>
  </si>
  <si>
    <t>Kinesiólogo/a</t>
  </si>
  <si>
    <t>Terapeuta Ocupacional</t>
  </si>
  <si>
    <t>Fonoaudiólogo/a</t>
  </si>
  <si>
    <t>Psicólogo/a</t>
  </si>
  <si>
    <t>Trabajador/a social</t>
  </si>
  <si>
    <t>SECCIÓN A.8: CONSEJERÍA FAMILIAR AGENDADA</t>
  </si>
  <si>
    <t xml:space="preserve">SECCIÓN A.9: INTERVENCIONES TERAPÉUTICAS GRUPALES </t>
  </si>
  <si>
    <t>ÁREA TEMÁTICA DE PREVENCIÓN Y TRATAMIENTO</t>
  </si>
  <si>
    <t xml:space="preserve">MODALIDAD DE REHABILITACIÓN </t>
  </si>
  <si>
    <t>Número de personas</t>
  </si>
  <si>
    <t>Número de sesiones</t>
  </si>
  <si>
    <t xml:space="preserve">SECCIÓN A.10: PERSONAS QUE LOGRAN PARTICIPACIÓN EN COMUNIDAD </t>
  </si>
  <si>
    <t>COMPONENTE (Nº PERSONAS)</t>
  </si>
  <si>
    <t>Laboral</t>
  </si>
  <si>
    <t>Educativa</t>
  </si>
  <si>
    <t>Comunitario</t>
  </si>
  <si>
    <t>Trabajo con objetivos de habilitación y rehabilitación</t>
  </si>
  <si>
    <t>Trabajo sin objetivos de habilitación y rehabilitación</t>
  </si>
  <si>
    <t>Dueña/o de casa</t>
  </si>
  <si>
    <t>Condición física</t>
  </si>
  <si>
    <t>Condición sensorial visual</t>
  </si>
  <si>
    <t>Condición sensorial auditivo</t>
  </si>
  <si>
    <t>SECCIÓN A.11: ACTIVIDADES Y PARTICIPACIÓN</t>
  </si>
  <si>
    <t>MODALIDADES DE INTERVENCIÓN</t>
  </si>
  <si>
    <t>GRUPO OBJETIVO</t>
  </si>
  <si>
    <t>Totales Rehabilitación NNA</t>
  </si>
  <si>
    <t>Totales Rehabilitación Integral en APS</t>
  </si>
  <si>
    <t xml:space="preserve">Totales Otros Rehabilitación </t>
  </si>
  <si>
    <t>Totales Rehabilitación móvill (rural)</t>
  </si>
  <si>
    <t xml:space="preserve">Modalidad de rehabilitación </t>
  </si>
  <si>
    <t xml:space="preserve"> Actividades </t>
  </si>
  <si>
    <t xml:space="preserve">Participantes </t>
  </si>
  <si>
    <t>Diagnóstico o planificación participativa</t>
  </si>
  <si>
    <t>Comunas, comunidades</t>
  </si>
  <si>
    <t>Organizaciones asociadas a discapacidad</t>
  </si>
  <si>
    <t>Organizaciones comunitarias</t>
  </si>
  <si>
    <t>Comunidad educativa</t>
  </si>
  <si>
    <t>Actividades de promoción de la salud</t>
  </si>
  <si>
    <t>Empleadores y compañeros de trabajo</t>
  </si>
  <si>
    <t>Red de apoyo</t>
  </si>
  <si>
    <t>Cuidadores</t>
  </si>
  <si>
    <t>Actividades para fortalecer los conocimientos y destrezas personales</t>
  </si>
  <si>
    <t>Profesionales de la salud</t>
  </si>
  <si>
    <t>Monitores</t>
  </si>
  <si>
    <t>Asesorías a grupos comunitarios</t>
  </si>
  <si>
    <t>SECCIÓN B: NIVEL HOSPITALARIO</t>
  </si>
  <si>
    <t>SECCIÓN B.1: INGRESOS Y EGRESOS  A REHABILITACIÓN INTEGRAL</t>
  </si>
  <si>
    <t>INGRESOS</t>
  </si>
  <si>
    <t>TIPO ATENCIÓN</t>
  </si>
  <si>
    <t>Abierta</t>
  </si>
  <si>
    <t>Cerrado</t>
  </si>
  <si>
    <t>UPC</t>
  </si>
  <si>
    <t>Cuidados Medios y Básicos</t>
  </si>
  <si>
    <t>Total ingresos (Nº de personas)</t>
  </si>
  <si>
    <t>Neuromusculares agudas</t>
  </si>
  <si>
    <t>Neuromusculares crónicas</t>
  </si>
  <si>
    <t>Otras neurológicas</t>
  </si>
  <si>
    <t>Trastornos del Neurodesarrollo</t>
  </si>
  <si>
    <t>Parálisis cerebral</t>
  </si>
  <si>
    <t>Recién nacido de alto riesgo</t>
  </si>
  <si>
    <t>Síndrome POST-UCI</t>
  </si>
  <si>
    <t>Enfermedades respiratorias</t>
  </si>
  <si>
    <t>Enfermedades cardíacas</t>
  </si>
  <si>
    <t>Dolor musculoesquelético crónico</t>
  </si>
  <si>
    <t>Otras reumatológicas</t>
  </si>
  <si>
    <t>Traumatológicos</t>
  </si>
  <si>
    <t>Otros pre y post quirúrgicos</t>
  </si>
  <si>
    <t>Oncológicos</t>
  </si>
  <si>
    <t>Genitourinarias</t>
  </si>
  <si>
    <t>Sensoriales auditivos</t>
  </si>
  <si>
    <t>Sensoriales visuales</t>
  </si>
  <si>
    <t>EGRESOS</t>
  </si>
  <si>
    <t>Egresos ACV referido a APS</t>
  </si>
  <si>
    <t>SECCIÓN B.2: EVALUACIÓN INICIAL</t>
  </si>
  <si>
    <t>Cerrada</t>
  </si>
  <si>
    <t xml:space="preserve">Presencial </t>
  </si>
  <si>
    <t>A Distancia</t>
  </si>
  <si>
    <t xml:space="preserve">Domiciliaria </t>
  </si>
  <si>
    <t>Terapeuta ocupacional</t>
  </si>
  <si>
    <t>Fonoadiólogo/a</t>
  </si>
  <si>
    <t>Trabajador/a Social</t>
  </si>
  <si>
    <t>Ortoprotesista</t>
  </si>
  <si>
    <t>Enfermera/o</t>
  </si>
  <si>
    <t>SECCIÓN B.3: EVALUACIÓN INTERMEDIA</t>
  </si>
  <si>
    <t>SECCIÓN B.4: SESIONES DE REHABILITACIÓN</t>
  </si>
  <si>
    <t>SECCIÓN B.5: DERIVACIONES Y CONTINUIDAD EN LOS CUIDADOS</t>
  </si>
  <si>
    <t>DERIVACIÓN</t>
  </si>
  <si>
    <t>A otro hospital (hospitalizado)</t>
  </si>
  <si>
    <t>A nivel secundario (ambulatorio)</t>
  </si>
  <si>
    <t>A nivel primario</t>
  </si>
  <si>
    <t>Institución con convenio</t>
  </si>
  <si>
    <t>SECCIÓN B.6: PROCEDIMIENTOS Y ACTIVIDADES</t>
  </si>
  <si>
    <t>Fisioterapia</t>
  </si>
  <si>
    <t>Actividad física</t>
  </si>
  <si>
    <t>Ejercicios terapéuticos</t>
  </si>
  <si>
    <t>Intervención en actividades de la vida diaria, básicas, instrumentales y avanzadas.</t>
  </si>
  <si>
    <t>Habilitación y rehabilitación educacional</t>
  </si>
  <si>
    <t>Actividades terapéuticas</t>
  </si>
  <si>
    <t>Integración sensorial</t>
  </si>
  <si>
    <t>Tratamiento compresivo</t>
  </si>
  <si>
    <t>Habilitación y rehabilitación socio-laboral</t>
  </si>
  <si>
    <t>Adaptación del hogar</t>
  </si>
  <si>
    <t>Confección de órtesis y/o adaptaciones</t>
  </si>
  <si>
    <t>Reparación de órtesis y/o adaptaciones</t>
  </si>
  <si>
    <t>Confección de prótesis</t>
  </si>
  <si>
    <t>Reparación de prótesis</t>
  </si>
  <si>
    <t>Estimulación cognitiva</t>
  </si>
  <si>
    <t>Rehabilitación de la voz, habla y/o lenguaje</t>
  </si>
  <si>
    <t>Rehabilitación de la deglución</t>
  </si>
  <si>
    <t>Rehabilitación vestibular</t>
  </si>
  <si>
    <t>Atención psicoterapéutica</t>
  </si>
  <si>
    <t>Orientación y movilidad</t>
  </si>
  <si>
    <t>Estimulación sensorial</t>
  </si>
  <si>
    <t>Terapia respiratoria y funcional pulmonar</t>
  </si>
  <si>
    <t>Rehabilitación auditiva individual</t>
  </si>
  <si>
    <t>Rehabilitación auditiva grupal</t>
  </si>
  <si>
    <t>SECCIÓN C: AYUDAS TÉCNICAS DE SALUD, NIVEL APS Y HOSPITALARIO</t>
  </si>
  <si>
    <t>SECCIÓN C.1: NÚMERO DE PERSONAS QUE RECIBEN AYUDAS TÉCNICAS</t>
  </si>
  <si>
    <t>AYUDAS TÉCNICAS</t>
  </si>
  <si>
    <t>Número de evaluaciones de ayudas técnicas</t>
  </si>
  <si>
    <t>Número de personas con ayuda técnica entregada</t>
  </si>
  <si>
    <t>Número de entrenamiento de ayudas técnicas</t>
  </si>
  <si>
    <t>SECCIÓN C.2: NÚMERO DE  AYUDAS TÉCNICAS ENTREGADAS POR TIPO</t>
  </si>
  <si>
    <t>TOTAL DE AYUDAS TÉCNICAS ENTREGADAS</t>
  </si>
  <si>
    <t xml:space="preserve">TOTAL </t>
  </si>
  <si>
    <t>Sillas de ruedas estándar</t>
  </si>
  <si>
    <t>Silla de ruedas neurológicas</t>
  </si>
  <si>
    <t>Cojín anti escaras</t>
  </si>
  <si>
    <t>Colchón anti escaras</t>
  </si>
  <si>
    <t>Bastones</t>
  </si>
  <si>
    <t>Andadores</t>
  </si>
  <si>
    <t>Sitting</t>
  </si>
  <si>
    <t>Órtesis de columna vertebral</t>
  </si>
  <si>
    <t>Órtesis miembro inferior</t>
  </si>
  <si>
    <t>Órtesis miembro superior</t>
  </si>
  <si>
    <t>Cojines y respaldos para la estabilización y posicionamiento del cuerpo</t>
  </si>
  <si>
    <t>Ayudas técnicas para actividades de alimentación, vestuario e higiene personal</t>
  </si>
  <si>
    <t>Sistema compresivo</t>
  </si>
  <si>
    <t>Prótesis extremidad inferior transtibial</t>
  </si>
  <si>
    <t>Prótesis extremidad inferior transfemoral</t>
  </si>
  <si>
    <t>Otras prótesis extremidad inferior</t>
  </si>
  <si>
    <t>Prótesis extremidad superior</t>
  </si>
  <si>
    <t>Audífonos</t>
  </si>
  <si>
    <t>Lentes</t>
  </si>
  <si>
    <t>Plantilla ortopédica</t>
  </si>
  <si>
    <t>Bota o botín de descarga</t>
  </si>
  <si>
    <t>Zapato ortopédico</t>
  </si>
  <si>
    <t>Baño portátil</t>
  </si>
  <si>
    <t>Tecnologías de la Comunicación Aumentativa y Alternativas</t>
  </si>
  <si>
    <t>Equipo ventilador mecánico no invasivo</t>
  </si>
  <si>
    <t>Aspirador de secreciones</t>
  </si>
  <si>
    <t>Otras</t>
  </si>
  <si>
    <t>SECCIÓN C.3: AYUDAS TÉCNICAS POR CONDICIÓN DE SALUD</t>
  </si>
  <si>
    <t>TOTAL AYUDA TÉCNICA POR CONDICIÓN DE SALUD</t>
  </si>
  <si>
    <t xml:space="preserve"> RANGO ETARIO</t>
  </si>
  <si>
    <t>Esclerosis lateral amiotrófica</t>
  </si>
  <si>
    <t>Diabetes mellitus</t>
  </si>
  <si>
    <t>Sensorial auditivo</t>
  </si>
  <si>
    <t>Sensorial visual</t>
  </si>
  <si>
    <t>Persona mayor frágil</t>
  </si>
  <si>
    <t>Otras condiciones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</si>
</sst>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8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52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indexed="9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92">
    <xf numFmtId="0" fontId="0" fillId="0" borderId="0" xfId="0"/>
    <xf numFmtId="1" fontId="2" fillId="3" borderId="0" xfId="0" applyNumberFormat="1" applyFont="1" applyFill="1"/>
    <xf numFmtId="0" fontId="3" fillId="0" borderId="0" xfId="0" applyFont="1"/>
    <xf numFmtId="1" fontId="2" fillId="3" borderId="0" xfId="0" applyNumberFormat="1" applyFont="1" applyFill="1" applyAlignment="1">
      <alignment vertical="center" wrapText="1"/>
    </xf>
    <xf numFmtId="1" fontId="5" fillId="3" borderId="0" xfId="0" applyNumberFormat="1" applyFont="1" applyFill="1"/>
    <xf numFmtId="0" fontId="0" fillId="4" borderId="0" xfId="0" applyFill="1"/>
    <xf numFmtId="1" fontId="3" fillId="0" borderId="0" xfId="0" applyNumberFormat="1" applyFont="1" applyProtection="1">
      <protection locked="0"/>
    </xf>
    <xf numFmtId="1" fontId="6" fillId="3" borderId="0" xfId="0" applyNumberFormat="1" applyFont="1" applyFill="1"/>
    <xf numFmtId="1" fontId="7" fillId="3" borderId="0" xfId="0" applyNumberFormat="1" applyFont="1" applyFill="1"/>
    <xf numFmtId="1" fontId="3" fillId="3" borderId="0" xfId="0" applyNumberFormat="1" applyFont="1" applyFill="1"/>
    <xf numFmtId="1" fontId="7" fillId="4" borderId="1" xfId="0" applyNumberFormat="1" applyFont="1" applyFill="1" applyBorder="1"/>
    <xf numFmtId="1" fontId="7" fillId="0" borderId="1" xfId="0" applyNumberFormat="1" applyFont="1" applyBorder="1"/>
    <xf numFmtId="0" fontId="8" fillId="0" borderId="0" xfId="0" applyFont="1"/>
    <xf numFmtId="1" fontId="5" fillId="0" borderId="21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2" fillId="0" borderId="28" xfId="0" applyNumberFormat="1" applyFont="1" applyBorder="1"/>
    <xf numFmtId="1" fontId="5" fillId="0" borderId="21" xfId="0" applyNumberFormat="1" applyFont="1" applyBorder="1"/>
    <xf numFmtId="1" fontId="5" fillId="0" borderId="22" xfId="0" applyNumberFormat="1" applyFont="1" applyBorder="1"/>
    <xf numFmtId="1" fontId="5" fillId="0" borderId="15" xfId="0" applyNumberFormat="1" applyFont="1" applyBorder="1"/>
    <xf numFmtId="1" fontId="5" fillId="5" borderId="21" xfId="0" applyNumberFormat="1" applyFont="1" applyFill="1" applyBorder="1" applyProtection="1">
      <protection locked="0"/>
    </xf>
    <xf numFmtId="1" fontId="5" fillId="5" borderId="15" xfId="0" applyNumberFormat="1" applyFont="1" applyFill="1" applyBorder="1" applyProtection="1">
      <protection locked="0"/>
    </xf>
    <xf numFmtId="1" fontId="5" fillId="5" borderId="29" xfId="0" applyNumberFormat="1" applyFont="1" applyFill="1" applyBorder="1" applyProtection="1">
      <protection locked="0"/>
    </xf>
    <xf numFmtId="1" fontId="5" fillId="5" borderId="30" xfId="0" applyNumberFormat="1" applyFont="1" applyFill="1" applyBorder="1" applyProtection="1">
      <protection locked="0"/>
    </xf>
    <xf numFmtId="1" fontId="5" fillId="5" borderId="31" xfId="0" applyNumberFormat="1" applyFont="1" applyFill="1" applyBorder="1" applyProtection="1">
      <protection locked="0"/>
    </xf>
    <xf numFmtId="1" fontId="5" fillId="5" borderId="32" xfId="0" applyNumberFormat="1" applyFont="1" applyFill="1" applyBorder="1" applyProtection="1">
      <protection locked="0"/>
    </xf>
    <xf numFmtId="1" fontId="5" fillId="5" borderId="8" xfId="0" applyNumberFormat="1" applyFont="1" applyFill="1" applyBorder="1" applyProtection="1">
      <protection locked="0"/>
    </xf>
    <xf numFmtId="1" fontId="5" fillId="4" borderId="0" xfId="0" applyNumberFormat="1" applyFont="1" applyFill="1" applyAlignment="1">
      <alignment vertical="center"/>
    </xf>
    <xf numFmtId="1" fontId="0" fillId="0" borderId="0" xfId="0" applyNumberFormat="1"/>
    <xf numFmtId="1" fontId="0" fillId="6" borderId="0" xfId="0" applyNumberFormat="1" applyFill="1"/>
    <xf numFmtId="0" fontId="0" fillId="7" borderId="0" xfId="0" applyFill="1"/>
    <xf numFmtId="1" fontId="0" fillId="7" borderId="0" xfId="0" applyNumberFormat="1" applyFill="1"/>
    <xf numFmtId="1" fontId="5" fillId="0" borderId="33" xfId="0" applyNumberFormat="1" applyFont="1" applyBorder="1" applyAlignment="1">
      <alignment vertical="center" wrapText="1"/>
    </xf>
    <xf numFmtId="1" fontId="5" fillId="0" borderId="34" xfId="0" applyNumberFormat="1" applyFont="1" applyBorder="1" applyAlignment="1">
      <alignment vertical="center" wrapText="1"/>
    </xf>
    <xf numFmtId="1" fontId="5" fillId="0" borderId="35" xfId="0" applyNumberFormat="1" applyFont="1" applyBorder="1" applyAlignment="1">
      <alignment vertical="center" wrapText="1"/>
    </xf>
    <xf numFmtId="1" fontId="5" fillId="0" borderId="36" xfId="0" applyNumberFormat="1" applyFont="1" applyBorder="1"/>
    <xf numFmtId="1" fontId="5" fillId="5" borderId="34" xfId="0" applyNumberFormat="1" applyFont="1" applyFill="1" applyBorder="1" applyProtection="1">
      <protection locked="0"/>
    </xf>
    <xf numFmtId="1" fontId="5" fillId="5" borderId="36" xfId="0" applyNumberFormat="1" applyFont="1" applyFill="1" applyBorder="1" applyProtection="1">
      <protection locked="0"/>
    </xf>
    <xf numFmtId="1" fontId="5" fillId="5" borderId="37" xfId="0" applyNumberFormat="1" applyFont="1" applyFill="1" applyBorder="1" applyProtection="1">
      <protection locked="0"/>
    </xf>
    <xf numFmtId="1" fontId="5" fillId="5" borderId="38" xfId="0" applyNumberFormat="1" applyFont="1" applyFill="1" applyBorder="1" applyProtection="1">
      <protection locked="0"/>
    </xf>
    <xf numFmtId="1" fontId="5" fillId="5" borderId="39" xfId="0" applyNumberFormat="1" applyFont="1" applyFill="1" applyBorder="1" applyProtection="1">
      <protection locked="0"/>
    </xf>
    <xf numFmtId="1" fontId="5" fillId="5" borderId="40" xfId="0" applyNumberFormat="1" applyFont="1" applyFill="1" applyBorder="1" applyProtection="1">
      <protection locked="0"/>
    </xf>
    <xf numFmtId="1" fontId="5" fillId="5" borderId="41" xfId="0" applyNumberFormat="1" applyFont="1" applyFill="1" applyBorder="1" applyProtection="1">
      <protection locked="0"/>
    </xf>
    <xf numFmtId="1" fontId="5" fillId="0" borderId="42" xfId="0" applyNumberFormat="1" applyFont="1" applyBorder="1" applyAlignment="1">
      <alignment vertical="center" wrapText="1"/>
    </xf>
    <xf numFmtId="1" fontId="5" fillId="0" borderId="43" xfId="0" applyNumberFormat="1" applyFont="1" applyBorder="1" applyAlignment="1">
      <alignment vertical="center" wrapText="1"/>
    </xf>
    <xf numFmtId="1" fontId="5" fillId="0" borderId="44" xfId="0" applyNumberFormat="1" applyFont="1" applyBorder="1" applyAlignment="1">
      <alignment vertical="center" wrapText="1"/>
    </xf>
    <xf numFmtId="1" fontId="5" fillId="0" borderId="45" xfId="0" applyNumberFormat="1" applyFont="1" applyBorder="1"/>
    <xf numFmtId="1" fontId="5" fillId="8" borderId="43" xfId="0" applyNumberFormat="1" applyFont="1" applyFill="1" applyBorder="1"/>
    <xf numFmtId="1" fontId="5" fillId="8" borderId="45" xfId="0" applyNumberFormat="1" applyFont="1" applyFill="1" applyBorder="1"/>
    <xf numFmtId="1" fontId="5" fillId="8" borderId="46" xfId="0" applyNumberFormat="1" applyFont="1" applyFill="1" applyBorder="1"/>
    <xf numFmtId="1" fontId="5" fillId="5" borderId="43" xfId="0" applyNumberFormat="1" applyFont="1" applyFill="1" applyBorder="1" applyProtection="1">
      <protection locked="0"/>
    </xf>
    <xf numFmtId="1" fontId="5" fillId="5" borderId="46" xfId="0" applyNumberFormat="1" applyFont="1" applyFill="1" applyBorder="1" applyProtection="1">
      <protection locked="0"/>
    </xf>
    <xf numFmtId="1" fontId="5" fillId="5" borderId="47" xfId="0" applyNumberFormat="1" applyFont="1" applyFill="1" applyBorder="1" applyProtection="1">
      <protection locked="0"/>
    </xf>
    <xf numFmtId="1" fontId="5" fillId="5" borderId="48" xfId="0" applyNumberFormat="1" applyFont="1" applyFill="1" applyBorder="1" applyProtection="1">
      <protection locked="0"/>
    </xf>
    <xf numFmtId="1" fontId="5" fillId="5" borderId="49" xfId="0" applyNumberFormat="1" applyFont="1" applyFill="1" applyBorder="1" applyProtection="1">
      <protection locked="0"/>
    </xf>
    <xf numFmtId="1" fontId="5" fillId="5" borderId="50" xfId="0" applyNumberFormat="1" applyFont="1" applyFill="1" applyBorder="1" applyProtection="1">
      <protection locked="0"/>
    </xf>
    <xf numFmtId="1" fontId="5" fillId="5" borderId="45" xfId="0" applyNumberFormat="1" applyFont="1" applyFill="1" applyBorder="1" applyProtection="1">
      <protection locked="0"/>
    </xf>
    <xf numFmtId="1" fontId="5" fillId="3" borderId="42" xfId="0" applyNumberFormat="1" applyFont="1" applyFill="1" applyBorder="1" applyAlignment="1">
      <alignment vertical="center" wrapText="1"/>
    </xf>
    <xf numFmtId="1" fontId="5" fillId="3" borderId="43" xfId="0" applyNumberFormat="1" applyFont="1" applyFill="1" applyBorder="1" applyAlignment="1">
      <alignment vertical="center" wrapText="1"/>
    </xf>
    <xf numFmtId="1" fontId="5" fillId="3" borderId="51" xfId="0" applyNumberFormat="1" applyFont="1" applyFill="1" applyBorder="1" applyAlignment="1">
      <alignment vertical="center" wrapText="1"/>
    </xf>
    <xf numFmtId="1" fontId="5" fillId="0" borderId="46" xfId="0" applyNumberFormat="1" applyFont="1" applyBorder="1"/>
    <xf numFmtId="1" fontId="5" fillId="3" borderId="52" xfId="0" applyNumberFormat="1" applyFont="1" applyFill="1" applyBorder="1" applyAlignment="1">
      <alignment vertical="center" wrapText="1"/>
    </xf>
    <xf numFmtId="1" fontId="5" fillId="3" borderId="44" xfId="0" applyNumberFormat="1" applyFont="1" applyFill="1" applyBorder="1" applyAlignment="1">
      <alignment vertical="center" wrapText="1"/>
    </xf>
    <xf numFmtId="1" fontId="5" fillId="5" borderId="53" xfId="0" applyNumberFormat="1" applyFont="1" applyFill="1" applyBorder="1" applyProtection="1">
      <protection locked="0"/>
    </xf>
    <xf numFmtId="1" fontId="5" fillId="5" borderId="54" xfId="0" applyNumberFormat="1" applyFont="1" applyFill="1" applyBorder="1" applyProtection="1">
      <protection locked="0"/>
    </xf>
    <xf numFmtId="1" fontId="5" fillId="5" borderId="55" xfId="0" applyNumberFormat="1" applyFont="1" applyFill="1" applyBorder="1" applyProtection="1">
      <protection locked="0"/>
    </xf>
    <xf numFmtId="1" fontId="5" fillId="5" borderId="56" xfId="0" applyNumberFormat="1" applyFont="1" applyFill="1" applyBorder="1" applyProtection="1">
      <protection locked="0"/>
    </xf>
    <xf numFmtId="1" fontId="5" fillId="3" borderId="57" xfId="0" applyNumberFormat="1" applyFont="1" applyFill="1" applyBorder="1" applyAlignment="1">
      <alignment vertical="center" wrapText="1"/>
    </xf>
    <xf numFmtId="1" fontId="5" fillId="3" borderId="24" xfId="0" applyNumberFormat="1" applyFont="1" applyFill="1" applyBorder="1" applyAlignment="1">
      <alignment vertical="center" wrapText="1"/>
    </xf>
    <xf numFmtId="1" fontId="5" fillId="0" borderId="58" xfId="0" applyNumberFormat="1" applyFont="1" applyBorder="1"/>
    <xf numFmtId="1" fontId="5" fillId="8" borderId="57" xfId="0" applyNumberFormat="1" applyFont="1" applyFill="1" applyBorder="1"/>
    <xf numFmtId="1" fontId="5" fillId="8" borderId="27" xfId="0" applyNumberFormat="1" applyFont="1" applyFill="1" applyBorder="1"/>
    <xf numFmtId="1" fontId="5" fillId="8" borderId="59" xfId="0" applyNumberFormat="1" applyFont="1" applyFill="1" applyBorder="1"/>
    <xf numFmtId="1" fontId="5" fillId="8" borderId="60" xfId="0" applyNumberFormat="1" applyFont="1" applyFill="1" applyBorder="1"/>
    <xf numFmtId="1" fontId="5" fillId="5" borderId="59" xfId="0" applyNumberFormat="1" applyFont="1" applyFill="1" applyBorder="1" applyProtection="1">
      <protection locked="0"/>
    </xf>
    <xf numFmtId="1" fontId="5" fillId="5" borderId="60" xfId="0" applyNumberFormat="1" applyFont="1" applyFill="1" applyBorder="1" applyProtection="1">
      <protection locked="0"/>
    </xf>
    <xf numFmtId="1" fontId="5" fillId="5" borderId="61" xfId="0" applyNumberFormat="1" applyFont="1" applyFill="1" applyBorder="1" applyProtection="1">
      <protection locked="0"/>
    </xf>
    <xf numFmtId="1" fontId="5" fillId="5" borderId="62" xfId="0" applyNumberFormat="1" applyFont="1" applyFill="1" applyBorder="1" applyProtection="1">
      <protection locked="0"/>
    </xf>
    <xf numFmtId="1" fontId="5" fillId="5" borderId="25" xfId="0" applyNumberFormat="1" applyFont="1" applyFill="1" applyBorder="1" applyProtection="1">
      <protection locked="0"/>
    </xf>
    <xf numFmtId="1" fontId="5" fillId="5" borderId="63" xfId="0" applyNumberFormat="1" applyFont="1" applyFill="1" applyBorder="1" applyProtection="1">
      <protection locked="0"/>
    </xf>
    <xf numFmtId="1" fontId="5" fillId="5" borderId="64" xfId="0" applyNumberFormat="1" applyFont="1" applyFill="1" applyBorder="1" applyProtection="1">
      <protection locked="0"/>
    </xf>
    <xf numFmtId="1" fontId="5" fillId="5" borderId="58" xfId="0" applyNumberFormat="1" applyFont="1" applyFill="1" applyBorder="1" applyProtection="1">
      <protection locked="0"/>
    </xf>
    <xf numFmtId="1" fontId="5" fillId="3" borderId="65" xfId="0" applyNumberFormat="1" applyFont="1" applyFill="1" applyBorder="1" applyAlignment="1">
      <alignment vertical="center" wrapText="1"/>
    </xf>
    <xf numFmtId="1" fontId="5" fillId="0" borderId="29" xfId="0" applyNumberFormat="1" applyFont="1" applyBorder="1"/>
    <xf numFmtId="1" fontId="5" fillId="0" borderId="30" xfId="0" applyNumberFormat="1" applyFont="1" applyBorder="1"/>
    <xf numFmtId="1" fontId="5" fillId="0" borderId="31" xfId="0" applyNumberFormat="1" applyFont="1" applyBorder="1"/>
    <xf numFmtId="1" fontId="5" fillId="0" borderId="32" xfId="0" applyNumberFormat="1" applyFont="1" applyBorder="1"/>
    <xf numFmtId="1" fontId="5" fillId="0" borderId="8" xfId="0" applyNumberFormat="1" applyFont="1" applyBorder="1"/>
    <xf numFmtId="1" fontId="5" fillId="0" borderId="0" xfId="0" applyNumberFormat="1" applyFont="1" applyAlignment="1">
      <alignment vertical="center"/>
    </xf>
    <xf numFmtId="1" fontId="5" fillId="0" borderId="66" xfId="0" applyNumberFormat="1" applyFont="1" applyBorder="1" applyAlignment="1">
      <alignment vertical="center" wrapText="1"/>
    </xf>
    <xf numFmtId="1" fontId="5" fillId="0" borderId="5" xfId="0" applyNumberFormat="1" applyFont="1" applyBorder="1"/>
    <xf numFmtId="1" fontId="5" fillId="5" borderId="52" xfId="0" applyNumberFormat="1" applyFont="1" applyFill="1" applyBorder="1" applyProtection="1">
      <protection locked="0"/>
    </xf>
    <xf numFmtId="1" fontId="5" fillId="5" borderId="67" xfId="0" applyNumberFormat="1" applyFont="1" applyFill="1" applyBorder="1" applyProtection="1">
      <protection locked="0"/>
    </xf>
    <xf numFmtId="1" fontId="5" fillId="5" borderId="68" xfId="0" applyNumberFormat="1" applyFont="1" applyFill="1" applyBorder="1" applyProtection="1">
      <protection locked="0"/>
    </xf>
    <xf numFmtId="1" fontId="5" fillId="5" borderId="10" xfId="0" applyNumberFormat="1" applyFont="1" applyFill="1" applyBorder="1" applyProtection="1">
      <protection locked="0"/>
    </xf>
    <xf numFmtId="1" fontId="5" fillId="5" borderId="69" xfId="0" applyNumberFormat="1" applyFont="1" applyFill="1" applyBorder="1" applyProtection="1">
      <protection locked="0"/>
    </xf>
    <xf numFmtId="1" fontId="5" fillId="5" borderId="11" xfId="0" applyNumberFormat="1" applyFont="1" applyFill="1" applyBorder="1" applyProtection="1">
      <protection locked="0"/>
    </xf>
    <xf numFmtId="1" fontId="5" fillId="5" borderId="5" xfId="0" applyNumberFormat="1" applyFont="1" applyFill="1" applyBorder="1" applyProtection="1">
      <protection locked="0"/>
    </xf>
    <xf numFmtId="1" fontId="5" fillId="0" borderId="70" xfId="0" applyNumberFormat="1" applyFont="1" applyBorder="1" applyAlignment="1">
      <alignment vertical="center" wrapText="1"/>
    </xf>
    <xf numFmtId="1" fontId="5" fillId="3" borderId="53" xfId="0" applyNumberFormat="1" applyFont="1" applyFill="1" applyBorder="1" applyAlignment="1">
      <alignment vertical="center" wrapText="1"/>
    </xf>
    <xf numFmtId="1" fontId="5" fillId="3" borderId="16" xfId="0" applyNumberFormat="1" applyFont="1" applyFill="1" applyBorder="1" applyAlignment="1">
      <alignment vertical="center" wrapText="1"/>
    </xf>
    <xf numFmtId="1" fontId="5" fillId="0" borderId="14" xfId="0" applyNumberFormat="1" applyFont="1" applyBorder="1"/>
    <xf numFmtId="1" fontId="5" fillId="5" borderId="14" xfId="0" applyNumberFormat="1" applyFont="1" applyFill="1" applyBorder="1" applyProtection="1">
      <protection locked="0"/>
    </xf>
    <xf numFmtId="1" fontId="5" fillId="5" borderId="71" xfId="0" applyNumberFormat="1" applyFont="1" applyFill="1" applyBorder="1" applyProtection="1">
      <protection locked="0"/>
    </xf>
    <xf numFmtId="1" fontId="5" fillId="5" borderId="72" xfId="0" applyNumberFormat="1" applyFont="1" applyFill="1" applyBorder="1" applyProtection="1">
      <protection locked="0"/>
    </xf>
    <xf numFmtId="1" fontId="5" fillId="5" borderId="19" xfId="0" applyNumberFormat="1" applyFont="1" applyFill="1" applyBorder="1" applyProtection="1">
      <protection locked="0"/>
    </xf>
    <xf numFmtId="1" fontId="5" fillId="5" borderId="17" xfId="0" applyNumberFormat="1" applyFont="1" applyFill="1" applyBorder="1" applyProtection="1">
      <protection locked="0"/>
    </xf>
    <xf numFmtId="1" fontId="5" fillId="5" borderId="18" xfId="0" applyNumberFormat="1" applyFont="1" applyFill="1" applyBorder="1" applyProtection="1">
      <protection locked="0"/>
    </xf>
    <xf numFmtId="1" fontId="5" fillId="0" borderId="46" xfId="0" applyNumberFormat="1" applyFont="1" applyBorder="1" applyAlignment="1">
      <alignment vertical="center" wrapText="1"/>
    </xf>
    <xf numFmtId="1" fontId="5" fillId="0" borderId="73" xfId="0" applyNumberFormat="1" applyFont="1" applyBorder="1" applyAlignment="1">
      <alignment vertical="center" wrapText="1"/>
    </xf>
    <xf numFmtId="1" fontId="5" fillId="0" borderId="27" xfId="0" applyNumberFormat="1" applyFont="1" applyBorder="1"/>
    <xf numFmtId="1" fontId="5" fillId="5" borderId="27" xfId="0" applyNumberFormat="1" applyFont="1" applyFill="1" applyBorder="1" applyProtection="1">
      <protection locked="0"/>
    </xf>
    <xf numFmtId="1" fontId="5" fillId="5" borderId="23" xfId="0" applyNumberFormat="1" applyFont="1" applyFill="1" applyBorder="1" applyProtection="1">
      <protection locked="0"/>
    </xf>
    <xf numFmtId="1" fontId="5" fillId="5" borderId="26" xfId="0" applyNumberFormat="1" applyFont="1" applyFill="1" applyBorder="1" applyProtection="1"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0" fillId="9" borderId="0" xfId="0" applyNumberFormat="1" applyFill="1"/>
    <xf numFmtId="1" fontId="5" fillId="0" borderId="6" xfId="0" applyNumberFormat="1" applyFont="1" applyBorder="1" applyAlignment="1">
      <alignment vertical="center"/>
    </xf>
    <xf numFmtId="1" fontId="5" fillId="0" borderId="21" xfId="0" applyNumberFormat="1" applyFont="1" applyBorder="1" applyAlignment="1">
      <alignment horizontal="right" vertical="center"/>
    </xf>
    <xf numFmtId="1" fontId="5" fillId="0" borderId="78" xfId="0" applyNumberFormat="1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right" vertical="center"/>
    </xf>
    <xf numFmtId="1" fontId="5" fillId="5" borderId="21" xfId="0" applyNumberFormat="1" applyFont="1" applyFill="1" applyBorder="1" applyAlignment="1" applyProtection="1">
      <alignment horizontal="right"/>
      <protection locked="0"/>
    </xf>
    <xf numFmtId="1" fontId="5" fillId="5" borderId="29" xfId="0" applyNumberFormat="1" applyFont="1" applyFill="1" applyBorder="1" applyAlignment="1" applyProtection="1">
      <alignment horizontal="right"/>
      <protection locked="0"/>
    </xf>
    <xf numFmtId="1" fontId="5" fillId="5" borderId="15" xfId="0" applyNumberFormat="1" applyFont="1" applyFill="1" applyBorder="1" applyAlignment="1" applyProtection="1">
      <alignment horizontal="right"/>
      <protection locked="0"/>
    </xf>
    <xf numFmtId="1" fontId="5" fillId="5" borderId="22" xfId="0" applyNumberFormat="1" applyFont="1" applyFill="1" applyBorder="1" applyAlignment="1" applyProtection="1">
      <alignment horizontal="right"/>
      <protection locked="0"/>
    </xf>
    <xf numFmtId="1" fontId="5" fillId="5" borderId="7" xfId="0" applyNumberFormat="1" applyFont="1" applyFill="1" applyBorder="1" applyAlignment="1" applyProtection="1">
      <alignment horizontal="right"/>
      <protection locked="0"/>
    </xf>
    <xf numFmtId="1" fontId="5" fillId="5" borderId="79" xfId="0" applyNumberFormat="1" applyFont="1" applyFill="1" applyBorder="1" applyAlignment="1" applyProtection="1">
      <alignment horizontal="right"/>
      <protection locked="0"/>
    </xf>
    <xf numFmtId="1" fontId="0" fillId="10" borderId="0" xfId="0" applyNumberFormat="1" applyFill="1"/>
    <xf numFmtId="1" fontId="6" fillId="10" borderId="0" xfId="0" applyNumberFormat="1" applyFont="1" applyFill="1"/>
    <xf numFmtId="1" fontId="5" fillId="4" borderId="45" xfId="0" applyNumberFormat="1" applyFont="1" applyFill="1" applyBorder="1" applyAlignment="1">
      <alignment horizontal="left"/>
    </xf>
    <xf numFmtId="1" fontId="5" fillId="4" borderId="34" xfId="0" applyNumberFormat="1" applyFont="1" applyFill="1" applyBorder="1" applyAlignment="1">
      <alignment horizontal="right"/>
    </xf>
    <xf numFmtId="1" fontId="5" fillId="0" borderId="80" xfId="0" applyNumberFormat="1" applyFont="1" applyBorder="1" applyAlignment="1">
      <alignment horizontal="right" vertical="center"/>
    </xf>
    <xf numFmtId="1" fontId="5" fillId="0" borderId="81" xfId="0" applyNumberFormat="1" applyFont="1" applyBorder="1" applyAlignment="1">
      <alignment horizontal="right" vertical="center"/>
    </xf>
    <xf numFmtId="1" fontId="5" fillId="5" borderId="34" xfId="0" applyNumberFormat="1" applyFont="1" applyFill="1" applyBorder="1" applyAlignment="1" applyProtection="1">
      <alignment horizontal="right"/>
      <protection locked="0"/>
    </xf>
    <xf numFmtId="1" fontId="5" fillId="5" borderId="37" xfId="0" applyNumberFormat="1" applyFont="1" applyFill="1" applyBorder="1" applyAlignment="1" applyProtection="1">
      <alignment horizontal="right"/>
      <protection locked="0"/>
    </xf>
    <xf numFmtId="1" fontId="5" fillId="5" borderId="36" xfId="0" applyNumberFormat="1" applyFont="1" applyFill="1" applyBorder="1" applyAlignment="1" applyProtection="1">
      <alignment horizontal="right"/>
      <protection locked="0"/>
    </xf>
    <xf numFmtId="1" fontId="5" fillId="5" borderId="35" xfId="0" applyNumberFormat="1" applyFont="1" applyFill="1" applyBorder="1" applyAlignment="1" applyProtection="1">
      <alignment horizontal="right"/>
      <protection locked="0"/>
    </xf>
    <xf numFmtId="1" fontId="5" fillId="5" borderId="82" xfId="0" applyNumberFormat="1" applyFont="1" applyFill="1" applyBorder="1" applyAlignment="1" applyProtection="1">
      <alignment horizontal="right"/>
      <protection locked="0"/>
    </xf>
    <xf numFmtId="1" fontId="5" fillId="5" borderId="83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/>
    <xf numFmtId="1" fontId="5" fillId="4" borderId="43" xfId="0" applyNumberFormat="1" applyFont="1" applyFill="1" applyBorder="1" applyAlignment="1">
      <alignment horizontal="right"/>
    </xf>
    <xf numFmtId="1" fontId="5" fillId="0" borderId="44" xfId="0" applyNumberFormat="1" applyFont="1" applyBorder="1" applyAlignment="1">
      <alignment horizontal="right" vertical="center"/>
    </xf>
    <xf numFmtId="1" fontId="5" fillId="0" borderId="45" xfId="0" applyNumberFormat="1" applyFont="1" applyBorder="1" applyAlignment="1">
      <alignment horizontal="right" vertical="center"/>
    </xf>
    <xf numFmtId="1" fontId="5" fillId="5" borderId="43" xfId="0" applyNumberFormat="1" applyFont="1" applyFill="1" applyBorder="1" applyAlignment="1" applyProtection="1">
      <alignment horizontal="right"/>
      <protection locked="0"/>
    </xf>
    <xf numFmtId="1" fontId="5" fillId="5" borderId="46" xfId="0" applyNumberFormat="1" applyFont="1" applyFill="1" applyBorder="1" applyAlignment="1" applyProtection="1">
      <alignment horizontal="right"/>
      <protection locked="0"/>
    </xf>
    <xf numFmtId="1" fontId="5" fillId="5" borderId="45" xfId="0" applyNumberFormat="1" applyFont="1" applyFill="1" applyBorder="1" applyAlignment="1" applyProtection="1">
      <alignment horizontal="right"/>
      <protection locked="0"/>
    </xf>
    <xf numFmtId="1" fontId="5" fillId="5" borderId="44" xfId="0" applyNumberFormat="1" applyFont="1" applyFill="1" applyBorder="1" applyAlignment="1" applyProtection="1">
      <alignment horizontal="right"/>
      <protection locked="0"/>
    </xf>
    <xf numFmtId="1" fontId="5" fillId="5" borderId="84" xfId="0" applyNumberFormat="1" applyFont="1" applyFill="1" applyBorder="1" applyAlignment="1" applyProtection="1">
      <alignment horizontal="right"/>
      <protection locked="0"/>
    </xf>
    <xf numFmtId="1" fontId="5" fillId="5" borderId="85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Protection="1">
      <protection locked="0"/>
    </xf>
    <xf numFmtId="1" fontId="5" fillId="0" borderId="45" xfId="0" applyNumberFormat="1" applyFont="1" applyBorder="1" applyAlignment="1">
      <alignment wrapText="1"/>
    </xf>
    <xf numFmtId="1" fontId="5" fillId="0" borderId="43" xfId="0" applyNumberFormat="1" applyFont="1" applyBorder="1" applyAlignment="1">
      <alignment horizontal="right" wrapText="1"/>
    </xf>
    <xf numFmtId="1" fontId="5" fillId="4" borderId="45" xfId="0" applyNumberFormat="1" applyFont="1" applyFill="1" applyBorder="1" applyAlignment="1">
      <alignment horizontal="left" wrapText="1"/>
    </xf>
    <xf numFmtId="1" fontId="5" fillId="4" borderId="43" xfId="0" applyNumberFormat="1" applyFont="1" applyFill="1" applyBorder="1" applyAlignment="1">
      <alignment horizontal="right" wrapText="1"/>
    </xf>
    <xf numFmtId="1" fontId="5" fillId="0" borderId="45" xfId="0" applyNumberFormat="1" applyFont="1" applyBorder="1" applyAlignment="1">
      <alignment horizontal="left" vertical="center"/>
    </xf>
    <xf numFmtId="1" fontId="5" fillId="0" borderId="43" xfId="0" applyNumberFormat="1" applyFont="1" applyBorder="1" applyAlignment="1">
      <alignment horizontal="right" vertical="center"/>
    </xf>
    <xf numFmtId="1" fontId="5" fillId="0" borderId="45" xfId="0" applyNumberFormat="1" applyFont="1" applyBorder="1" applyAlignment="1">
      <alignment horizontal="left" vertical="center" wrapText="1"/>
    </xf>
    <xf numFmtId="1" fontId="5" fillId="0" borderId="43" xfId="0" applyNumberFormat="1" applyFont="1" applyBorder="1" applyAlignment="1">
      <alignment horizontal="right" vertical="center" wrapText="1"/>
    </xf>
    <xf numFmtId="1" fontId="5" fillId="4" borderId="56" xfId="0" applyNumberFormat="1" applyFont="1" applyFill="1" applyBorder="1" applyAlignment="1">
      <alignment horizontal="left" vertical="center" wrapText="1"/>
    </xf>
    <xf numFmtId="1" fontId="5" fillId="4" borderId="43" xfId="0" applyNumberFormat="1" applyFont="1" applyFill="1" applyBorder="1" applyAlignment="1">
      <alignment horizontal="right" vertical="center" wrapText="1"/>
    </xf>
    <xf numFmtId="1" fontId="5" fillId="0" borderId="35" xfId="0" applyNumberFormat="1" applyFont="1" applyBorder="1" applyAlignment="1">
      <alignment horizontal="right" vertical="center"/>
    </xf>
    <xf numFmtId="1" fontId="5" fillId="0" borderId="36" xfId="0" applyNumberFormat="1" applyFont="1" applyBorder="1" applyAlignment="1">
      <alignment horizontal="right" vertical="center"/>
    </xf>
    <xf numFmtId="1" fontId="5" fillId="5" borderId="49" xfId="0" applyNumberFormat="1" applyFont="1" applyFill="1" applyBorder="1" applyAlignment="1" applyProtection="1">
      <alignment horizontal="right"/>
      <protection locked="0"/>
    </xf>
    <xf numFmtId="1" fontId="5" fillId="5" borderId="86" xfId="0" applyNumberFormat="1" applyFont="1" applyFill="1" applyBorder="1" applyAlignment="1" applyProtection="1">
      <alignment horizontal="right"/>
      <protection locked="0"/>
    </xf>
    <xf numFmtId="1" fontId="5" fillId="4" borderId="42" xfId="0" applyNumberFormat="1" applyFont="1" applyFill="1" applyBorder="1" applyAlignment="1">
      <alignment horizontal="left"/>
    </xf>
    <xf numFmtId="1" fontId="5" fillId="0" borderId="42" xfId="0" applyNumberFormat="1" applyFont="1" applyBorder="1" applyAlignment="1">
      <alignment horizontal="left"/>
    </xf>
    <xf numFmtId="1" fontId="5" fillId="8" borderId="87" xfId="0" applyNumberFormat="1" applyFont="1" applyFill="1" applyBorder="1"/>
    <xf numFmtId="1" fontId="9" fillId="8" borderId="49" xfId="0" applyNumberFormat="1" applyFont="1" applyFill="1" applyBorder="1"/>
    <xf numFmtId="1" fontId="5" fillId="8" borderId="44" xfId="0" applyNumberFormat="1" applyFont="1" applyFill="1" applyBorder="1"/>
    <xf numFmtId="1" fontId="5" fillId="8" borderId="84" xfId="0" applyNumberFormat="1" applyFont="1" applyFill="1" applyBorder="1"/>
    <xf numFmtId="1" fontId="5" fillId="8" borderId="49" xfId="0" applyNumberFormat="1" applyFont="1" applyFill="1" applyBorder="1"/>
    <xf numFmtId="1" fontId="5" fillId="4" borderId="53" xfId="0" applyNumberFormat="1" applyFont="1" applyFill="1" applyBorder="1" applyAlignment="1">
      <alignment horizontal="right"/>
    </xf>
    <xf numFmtId="1" fontId="5" fillId="0" borderId="16" xfId="0" applyNumberFormat="1" applyFont="1" applyBorder="1" applyAlignment="1">
      <alignment horizontal="right" vertical="center"/>
    </xf>
    <xf numFmtId="1" fontId="5" fillId="0" borderId="14" xfId="0" applyNumberFormat="1" applyFont="1" applyBorder="1" applyAlignment="1">
      <alignment horizontal="right" vertical="center"/>
    </xf>
    <xf numFmtId="1" fontId="5" fillId="5" borderId="52" xfId="0" applyNumberFormat="1" applyFont="1" applyFill="1" applyBorder="1" applyAlignment="1" applyProtection="1">
      <alignment horizontal="right"/>
      <protection locked="0"/>
    </xf>
    <xf numFmtId="1" fontId="5" fillId="5" borderId="67" xfId="0" applyNumberFormat="1" applyFont="1" applyFill="1" applyBorder="1" applyAlignment="1" applyProtection="1">
      <alignment horizontal="right"/>
      <protection locked="0"/>
    </xf>
    <xf numFmtId="1" fontId="5" fillId="5" borderId="56" xfId="0" applyNumberFormat="1" applyFont="1" applyFill="1" applyBorder="1" applyAlignment="1" applyProtection="1">
      <alignment horizontal="right"/>
      <protection locked="0"/>
    </xf>
    <xf numFmtId="1" fontId="5" fillId="5" borderId="51" xfId="0" applyNumberFormat="1" applyFont="1" applyFill="1" applyBorder="1" applyAlignment="1" applyProtection="1">
      <alignment horizontal="right"/>
      <protection locked="0"/>
    </xf>
    <xf numFmtId="1" fontId="5" fillId="5" borderId="55" xfId="0" applyNumberFormat="1" applyFont="1" applyFill="1" applyBorder="1" applyAlignment="1" applyProtection="1">
      <alignment horizontal="right"/>
      <protection locked="0"/>
    </xf>
    <xf numFmtId="1" fontId="5" fillId="5" borderId="88" xfId="0" applyNumberFormat="1" applyFont="1" applyFill="1" applyBorder="1" applyAlignment="1" applyProtection="1">
      <alignment horizontal="right"/>
      <protection locked="0"/>
    </xf>
    <xf numFmtId="1" fontId="5" fillId="5" borderId="89" xfId="0" applyNumberFormat="1" applyFont="1" applyFill="1" applyBorder="1" applyAlignment="1" applyProtection="1">
      <alignment horizontal="right"/>
      <protection locked="0"/>
    </xf>
    <xf numFmtId="1" fontId="5" fillId="0" borderId="33" xfId="0" applyNumberFormat="1" applyFont="1" applyBorder="1" applyAlignment="1">
      <alignment vertical="center"/>
    </xf>
    <xf numFmtId="1" fontId="5" fillId="0" borderId="34" xfId="0" applyNumberFormat="1" applyFont="1" applyBorder="1" applyAlignment="1">
      <alignment vertical="center"/>
    </xf>
    <xf numFmtId="1" fontId="5" fillId="0" borderId="73" xfId="0" applyNumberFormat="1" applyFont="1" applyBorder="1" applyAlignment="1">
      <alignment vertical="center"/>
    </xf>
    <xf numFmtId="1" fontId="5" fillId="0" borderId="57" xfId="0" applyNumberFormat="1" applyFont="1" applyBorder="1" applyAlignment="1">
      <alignment vertical="center"/>
    </xf>
    <xf numFmtId="1" fontId="5" fillId="0" borderId="65" xfId="0" applyNumberFormat="1" applyFont="1" applyBorder="1" applyAlignment="1">
      <alignment horizontal="right" vertical="center"/>
    </xf>
    <xf numFmtId="1" fontId="5" fillId="0" borderId="58" xfId="0" applyNumberFormat="1" applyFont="1" applyBorder="1" applyAlignment="1">
      <alignment horizontal="right" vertical="center"/>
    </xf>
    <xf numFmtId="1" fontId="5" fillId="5" borderId="57" xfId="0" applyNumberFormat="1" applyFont="1" applyFill="1" applyBorder="1" applyAlignment="1" applyProtection="1">
      <alignment horizontal="right"/>
      <protection locked="0"/>
    </xf>
    <xf numFmtId="1" fontId="5" fillId="5" borderId="90" xfId="0" applyNumberFormat="1" applyFont="1" applyFill="1" applyBorder="1" applyAlignment="1" applyProtection="1">
      <alignment horizontal="right"/>
      <protection locked="0"/>
    </xf>
    <xf numFmtId="1" fontId="5" fillId="5" borderId="58" xfId="0" applyNumberFormat="1" applyFont="1" applyFill="1" applyBorder="1" applyAlignment="1" applyProtection="1">
      <alignment horizontal="right"/>
      <protection locked="0"/>
    </xf>
    <xf numFmtId="1" fontId="5" fillId="5" borderId="65" xfId="0" applyNumberFormat="1" applyFont="1" applyFill="1" applyBorder="1" applyAlignment="1" applyProtection="1">
      <alignment horizontal="right"/>
      <protection locked="0"/>
    </xf>
    <xf numFmtId="1" fontId="5" fillId="5" borderId="91" xfId="0" applyNumberFormat="1" applyFont="1" applyFill="1" applyBorder="1" applyAlignment="1" applyProtection="1">
      <alignment horizontal="right"/>
      <protection locked="0"/>
    </xf>
    <xf numFmtId="1" fontId="5" fillId="5" borderId="92" xfId="0" applyNumberFormat="1" applyFont="1" applyFill="1" applyBorder="1" applyAlignment="1" applyProtection="1">
      <alignment horizontal="right"/>
      <protection locked="0"/>
    </xf>
    <xf numFmtId="1" fontId="7" fillId="0" borderId="0" xfId="0" applyNumberFormat="1" applyFont="1"/>
    <xf numFmtId="1" fontId="10" fillId="3" borderId="0" xfId="0" applyNumberFormat="1" applyFont="1" applyFill="1"/>
    <xf numFmtId="1" fontId="5" fillId="0" borderId="0" xfId="0" applyNumberFormat="1" applyFont="1" applyAlignment="1">
      <alignment horizontal="left" vertical="center"/>
    </xf>
    <xf numFmtId="1" fontId="6" fillId="0" borderId="0" xfId="0" applyNumberFormat="1" applyFont="1" applyProtection="1">
      <protection locked="0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center" vertical="center" wrapText="1"/>
    </xf>
    <xf numFmtId="1" fontId="5" fillId="0" borderId="61" xfId="0" applyNumberFormat="1" applyFont="1" applyBorder="1" applyAlignment="1">
      <alignment horizontal="center" vertical="center" wrapText="1"/>
    </xf>
    <xf numFmtId="1" fontId="5" fillId="4" borderId="31" xfId="0" applyNumberFormat="1" applyFont="1" applyFill="1" applyBorder="1" applyAlignment="1">
      <alignment horizontal="center" vertical="center" wrapText="1"/>
    </xf>
    <xf numFmtId="1" fontId="5" fillId="4" borderId="15" xfId="0" applyNumberFormat="1" applyFont="1" applyFill="1" applyBorder="1" applyAlignment="1">
      <alignment horizontal="center" vertical="center" wrapText="1"/>
    </xf>
    <xf numFmtId="1" fontId="5" fillId="0" borderId="33" xfId="0" applyNumberFormat="1" applyFont="1" applyBorder="1" applyAlignment="1">
      <alignment horizontal="left"/>
    </xf>
    <xf numFmtId="1" fontId="5" fillId="0" borderId="33" xfId="0" applyNumberFormat="1" applyFont="1" applyBorder="1" applyAlignment="1">
      <alignment horizontal="right"/>
    </xf>
    <xf numFmtId="1" fontId="5" fillId="5" borderId="93" xfId="0" applyNumberFormat="1" applyFont="1" applyFill="1" applyBorder="1" applyAlignment="1" applyProtection="1">
      <alignment wrapText="1"/>
      <protection locked="0"/>
    </xf>
    <xf numFmtId="1" fontId="5" fillId="5" borderId="35" xfId="0" applyNumberFormat="1" applyFont="1" applyFill="1" applyBorder="1" applyAlignment="1" applyProtection="1">
      <alignment wrapText="1"/>
      <protection locked="0"/>
    </xf>
    <xf numFmtId="1" fontId="5" fillId="5" borderId="40" xfId="0" applyNumberFormat="1" applyFont="1" applyFill="1" applyBorder="1" applyAlignment="1" applyProtection="1">
      <alignment wrapText="1"/>
      <protection locked="0"/>
    </xf>
    <xf numFmtId="1" fontId="5" fillId="5" borderId="38" xfId="0" applyNumberFormat="1" applyFont="1" applyFill="1" applyBorder="1" applyAlignment="1" applyProtection="1">
      <alignment wrapText="1"/>
      <protection locked="0"/>
    </xf>
    <xf numFmtId="1" fontId="5" fillId="5" borderId="39" xfId="0" applyNumberFormat="1" applyFont="1" applyFill="1" applyBorder="1" applyAlignment="1" applyProtection="1">
      <alignment wrapText="1"/>
      <protection locked="0"/>
    </xf>
    <xf numFmtId="1" fontId="5" fillId="5" borderId="36" xfId="0" applyNumberFormat="1" applyFont="1" applyFill="1" applyBorder="1" applyAlignment="1" applyProtection="1">
      <alignment wrapText="1"/>
      <protection locked="0"/>
    </xf>
    <xf numFmtId="0" fontId="8" fillId="6" borderId="0" xfId="0" applyFont="1" applyFill="1"/>
    <xf numFmtId="0" fontId="8" fillId="7" borderId="0" xfId="0" applyFont="1" applyFill="1"/>
    <xf numFmtId="1" fontId="5" fillId="5" borderId="43" xfId="0" applyNumberFormat="1" applyFont="1" applyFill="1" applyBorder="1" applyAlignment="1" applyProtection="1">
      <alignment wrapText="1"/>
      <protection locked="0"/>
    </xf>
    <xf numFmtId="1" fontId="5" fillId="5" borderId="44" xfId="0" applyNumberFormat="1" applyFont="1" applyFill="1" applyBorder="1" applyAlignment="1" applyProtection="1">
      <alignment wrapText="1"/>
      <protection locked="0"/>
    </xf>
    <xf numFmtId="1" fontId="5" fillId="5" borderId="49" xfId="0" applyNumberFormat="1" applyFont="1" applyFill="1" applyBorder="1" applyAlignment="1" applyProtection="1">
      <alignment wrapText="1"/>
      <protection locked="0"/>
    </xf>
    <xf numFmtId="1" fontId="5" fillId="5" borderId="47" xfId="0" applyNumberFormat="1" applyFont="1" applyFill="1" applyBorder="1" applyAlignment="1" applyProtection="1">
      <alignment wrapText="1"/>
      <protection locked="0"/>
    </xf>
    <xf numFmtId="1" fontId="5" fillId="5" borderId="48" xfId="0" applyNumberFormat="1" applyFont="1" applyFill="1" applyBorder="1" applyAlignment="1" applyProtection="1">
      <alignment wrapText="1"/>
      <protection locked="0"/>
    </xf>
    <xf numFmtId="1" fontId="5" fillId="5" borderId="45" xfId="0" applyNumberFormat="1" applyFont="1" applyFill="1" applyBorder="1" applyAlignment="1" applyProtection="1">
      <alignment wrapText="1"/>
      <protection locked="0"/>
    </xf>
    <xf numFmtId="1" fontId="5" fillId="5" borderId="57" xfId="0" applyNumberFormat="1" applyFont="1" applyFill="1" applyBorder="1" applyAlignment="1" applyProtection="1">
      <alignment wrapText="1"/>
      <protection locked="0"/>
    </xf>
    <xf numFmtId="1" fontId="5" fillId="5" borderId="65" xfId="0" applyNumberFormat="1" applyFont="1" applyFill="1" applyBorder="1" applyAlignment="1" applyProtection="1">
      <alignment wrapText="1"/>
      <protection locked="0"/>
    </xf>
    <xf numFmtId="1" fontId="5" fillId="5" borderId="64" xfId="0" applyNumberFormat="1" applyFont="1" applyFill="1" applyBorder="1" applyAlignment="1" applyProtection="1">
      <alignment wrapText="1"/>
      <protection locked="0"/>
    </xf>
    <xf numFmtId="1" fontId="5" fillId="5" borderId="94" xfId="0" applyNumberFormat="1" applyFont="1" applyFill="1" applyBorder="1" applyAlignment="1" applyProtection="1">
      <alignment wrapText="1"/>
      <protection locked="0"/>
    </xf>
    <xf numFmtId="1" fontId="5" fillId="5" borderId="62" xfId="0" applyNumberFormat="1" applyFont="1" applyFill="1" applyBorder="1" applyAlignment="1" applyProtection="1">
      <alignment wrapText="1"/>
      <protection locked="0"/>
    </xf>
    <xf numFmtId="1" fontId="5" fillId="5" borderId="58" xfId="0" applyNumberFormat="1" applyFont="1" applyFill="1" applyBorder="1" applyAlignment="1" applyProtection="1">
      <alignment wrapText="1"/>
      <protection locked="0"/>
    </xf>
    <xf numFmtId="1" fontId="5" fillId="3" borderId="6" xfId="0" applyNumberFormat="1" applyFont="1" applyFill="1" applyBorder="1" applyAlignment="1">
      <alignment horizontal="center" wrapText="1"/>
    </xf>
    <xf numFmtId="1" fontId="5" fillId="3" borderId="28" xfId="0" applyNumberFormat="1" applyFont="1" applyFill="1" applyBorder="1" applyAlignment="1">
      <alignment horizontal="right" wrapText="1"/>
    </xf>
    <xf numFmtId="1" fontId="5" fillId="0" borderId="58" xfId="0" applyNumberFormat="1" applyFont="1" applyBorder="1" applyAlignment="1">
      <alignment wrapText="1"/>
    </xf>
    <xf numFmtId="1" fontId="5" fillId="0" borderId="57" xfId="0" applyNumberFormat="1" applyFont="1" applyBorder="1" applyAlignment="1">
      <alignment wrapText="1"/>
    </xf>
    <xf numFmtId="1" fontId="5" fillId="0" borderId="64" xfId="0" applyNumberFormat="1" applyFont="1" applyBorder="1" applyAlignment="1">
      <alignment wrapText="1"/>
    </xf>
    <xf numFmtId="1" fontId="5" fillId="0" borderId="63" xfId="0" applyNumberFormat="1" applyFont="1" applyBorder="1" applyAlignment="1">
      <alignment wrapText="1"/>
    </xf>
    <xf numFmtId="1" fontId="5" fillId="0" borderId="62" xfId="0" applyNumberFormat="1" applyFont="1" applyBorder="1" applyAlignment="1">
      <alignment wrapText="1"/>
    </xf>
    <xf numFmtId="1" fontId="5" fillId="4" borderId="21" xfId="0" applyNumberFormat="1" applyFont="1" applyFill="1" applyBorder="1" applyAlignment="1">
      <alignment horizontal="center" vertical="center"/>
    </xf>
    <xf numFmtId="1" fontId="5" fillId="4" borderId="32" xfId="0" applyNumberFormat="1" applyFont="1" applyFill="1" applyBorder="1" applyAlignment="1">
      <alignment horizontal="center" vertical="center"/>
    </xf>
    <xf numFmtId="1" fontId="5" fillId="4" borderId="8" xfId="0" applyNumberFormat="1" applyFont="1" applyFill="1" applyBorder="1" applyAlignment="1">
      <alignment horizontal="center" vertical="center"/>
    </xf>
    <xf numFmtId="1" fontId="5" fillId="0" borderId="32" xfId="0" applyNumberFormat="1" applyFont="1" applyBorder="1" applyAlignment="1">
      <alignment horizontal="center" vertical="center" wrapText="1"/>
    </xf>
    <xf numFmtId="1" fontId="5" fillId="4" borderId="21" xfId="0" applyNumberFormat="1" applyFont="1" applyFill="1" applyBorder="1" applyAlignment="1">
      <alignment horizontal="center" vertical="center" wrapText="1"/>
    </xf>
    <xf numFmtId="1" fontId="5" fillId="4" borderId="33" xfId="0" applyNumberFormat="1" applyFont="1" applyFill="1" applyBorder="1"/>
    <xf numFmtId="1" fontId="5" fillId="5" borderId="50" xfId="0" applyNumberFormat="1" applyFont="1" applyFill="1" applyBorder="1" applyAlignment="1" applyProtection="1">
      <alignment wrapText="1"/>
      <protection locked="0"/>
    </xf>
    <xf numFmtId="1" fontId="5" fillId="5" borderId="35" xfId="0" applyNumberFormat="1" applyFont="1" applyFill="1" applyBorder="1" applyProtection="1">
      <protection locked="0"/>
    </xf>
    <xf numFmtId="0" fontId="0" fillId="11" borderId="0" xfId="0" applyFill="1"/>
    <xf numFmtId="1" fontId="5" fillId="4" borderId="42" xfId="0" applyNumberFormat="1" applyFont="1" applyFill="1" applyBorder="1"/>
    <xf numFmtId="1" fontId="5" fillId="5" borderId="44" xfId="0" applyNumberFormat="1" applyFont="1" applyFill="1" applyBorder="1" applyProtection="1">
      <protection locked="0"/>
    </xf>
    <xf numFmtId="1" fontId="5" fillId="4" borderId="73" xfId="0" applyNumberFormat="1" applyFont="1" applyFill="1" applyBorder="1"/>
    <xf numFmtId="1" fontId="5" fillId="5" borderId="65" xfId="0" applyNumberFormat="1" applyFont="1" applyFill="1" applyBorder="1" applyProtection="1">
      <protection locked="0"/>
    </xf>
    <xf numFmtId="1" fontId="5" fillId="5" borderId="57" xfId="0" applyNumberFormat="1" applyFont="1" applyFill="1" applyBorder="1" applyProtection="1">
      <protection locked="0"/>
    </xf>
    <xf numFmtId="1" fontId="5" fillId="3" borderId="28" xfId="0" applyNumberFormat="1" applyFont="1" applyFill="1" applyBorder="1"/>
    <xf numFmtId="1" fontId="5" fillId="4" borderId="21" xfId="0" applyNumberFormat="1" applyFont="1" applyFill="1" applyBorder="1"/>
    <xf numFmtId="1" fontId="5" fillId="4" borderId="32" xfId="0" applyNumberFormat="1" applyFont="1" applyFill="1" applyBorder="1"/>
    <xf numFmtId="1" fontId="5" fillId="4" borderId="8" xfId="0" applyNumberFormat="1" applyFont="1" applyFill="1" applyBorder="1"/>
    <xf numFmtId="1" fontId="5" fillId="4" borderId="31" xfId="0" applyNumberFormat="1" applyFont="1" applyFill="1" applyBorder="1"/>
    <xf numFmtId="1" fontId="5" fillId="4" borderId="15" xfId="0" applyNumberFormat="1" applyFont="1" applyFill="1" applyBorder="1"/>
    <xf numFmtId="1" fontId="5" fillId="3" borderId="31" xfId="0" applyNumberFormat="1" applyFont="1" applyFill="1" applyBorder="1"/>
    <xf numFmtId="1" fontId="5" fillId="3" borderId="32" xfId="0" applyNumberFormat="1" applyFont="1" applyFill="1" applyBorder="1"/>
    <xf numFmtId="1" fontId="5" fillId="3" borderId="22" xfId="0" applyNumberFormat="1" applyFont="1" applyFill="1" applyBorder="1"/>
    <xf numFmtId="1" fontId="5" fillId="3" borderId="21" xfId="0" applyNumberFormat="1" applyFont="1" applyFill="1" applyBorder="1"/>
    <xf numFmtId="1" fontId="5" fillId="3" borderId="15" xfId="0" applyNumberFormat="1" applyFont="1" applyFill="1" applyBorder="1"/>
    <xf numFmtId="1" fontId="7" fillId="0" borderId="0" xfId="0" applyNumberFormat="1" applyFont="1" applyAlignment="1">
      <alignment horizontal="left"/>
    </xf>
    <xf numFmtId="1" fontId="3" fillId="3" borderId="0" xfId="0" applyNumberFormat="1" applyFont="1" applyFill="1" applyAlignment="1">
      <alignment horizontal="left" wrapText="1"/>
    </xf>
    <xf numFmtId="1" fontId="3" fillId="0" borderId="0" xfId="0" applyNumberFormat="1" applyFont="1"/>
    <xf numFmtId="1" fontId="5" fillId="0" borderId="28" xfId="0" applyNumberFormat="1" applyFont="1" applyBorder="1" applyAlignment="1">
      <alignment horizontal="center" vertical="center"/>
    </xf>
    <xf numFmtId="1" fontId="5" fillId="0" borderId="29" xfId="0" applyNumberFormat="1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left" wrapText="1"/>
    </xf>
    <xf numFmtId="1" fontId="5" fillId="0" borderId="42" xfId="0" applyNumberFormat="1" applyFont="1" applyBorder="1" applyAlignment="1">
      <alignment horizontal="left" vertical="center" wrapText="1"/>
    </xf>
    <xf numFmtId="1" fontId="5" fillId="5" borderId="16" xfId="0" applyNumberFormat="1" applyFont="1" applyFill="1" applyBorder="1" applyProtection="1">
      <protection locked="0"/>
    </xf>
    <xf numFmtId="1" fontId="5" fillId="12" borderId="42" xfId="0" applyNumberFormat="1" applyFont="1" applyFill="1" applyBorder="1" applyAlignment="1">
      <alignment horizontal="left" wrapText="1"/>
    </xf>
    <xf numFmtId="1" fontId="5" fillId="0" borderId="12" xfId="0" applyNumberFormat="1" applyFont="1" applyBorder="1" applyAlignment="1">
      <alignment horizontal="left" wrapText="1"/>
    </xf>
    <xf numFmtId="1" fontId="5" fillId="0" borderId="70" xfId="0" applyNumberFormat="1" applyFont="1" applyBorder="1" applyAlignment="1">
      <alignment horizontal="left" wrapText="1"/>
    </xf>
    <xf numFmtId="1" fontId="9" fillId="0" borderId="42" xfId="0" applyNumberFormat="1" applyFont="1" applyBorder="1" applyAlignment="1">
      <alignment horizontal="left" wrapText="1"/>
    </xf>
    <xf numFmtId="1" fontId="5" fillId="3" borderId="29" xfId="0" applyNumberFormat="1" applyFont="1" applyFill="1" applyBorder="1"/>
    <xf numFmtId="1" fontId="7" fillId="3" borderId="0" xfId="0" applyNumberFormat="1" applyFont="1" applyFill="1" applyAlignment="1">
      <alignment horizontal="left"/>
    </xf>
    <xf numFmtId="1" fontId="5" fillId="3" borderId="28" xfId="0" applyNumberFormat="1" applyFont="1" applyFill="1" applyBorder="1" applyAlignment="1">
      <alignment horizontal="center" vertical="center"/>
    </xf>
    <xf numFmtId="1" fontId="5" fillId="3" borderId="73" xfId="0" applyNumberFormat="1" applyFont="1" applyFill="1" applyBorder="1" applyAlignment="1">
      <alignment wrapText="1"/>
    </xf>
    <xf numFmtId="1" fontId="5" fillId="5" borderId="90" xfId="0" applyNumberFormat="1" applyFont="1" applyFill="1" applyBorder="1" applyProtection="1">
      <protection locked="0"/>
    </xf>
    <xf numFmtId="1" fontId="5" fillId="3" borderId="28" xfId="0" applyNumberFormat="1" applyFont="1" applyFill="1" applyBorder="1" applyAlignment="1">
      <alignment horizontal="center" wrapText="1"/>
    </xf>
    <xf numFmtId="1" fontId="7" fillId="3" borderId="0" xfId="0" applyNumberFormat="1" applyFont="1" applyFill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31" xfId="0" applyNumberFormat="1" applyFont="1" applyBorder="1" applyAlignment="1">
      <alignment horizontal="center" vertical="center" wrapText="1"/>
    </xf>
    <xf numFmtId="1" fontId="5" fillId="3" borderId="96" xfId="0" applyNumberFormat="1" applyFont="1" applyFill="1" applyBorder="1" applyAlignment="1">
      <alignment vertical="center"/>
    </xf>
    <xf numFmtId="1" fontId="5" fillId="3" borderId="66" xfId="0" applyNumberFormat="1" applyFont="1" applyFill="1" applyBorder="1"/>
    <xf numFmtId="1" fontId="5" fillId="5" borderId="93" xfId="0" applyNumberFormat="1" applyFont="1" applyFill="1" applyBorder="1" applyProtection="1">
      <protection locked="0"/>
    </xf>
    <xf numFmtId="1" fontId="5" fillId="5" borderId="80" xfId="0" applyNumberFormat="1" applyFont="1" applyFill="1" applyBorder="1" applyProtection="1">
      <protection locked="0"/>
    </xf>
    <xf numFmtId="1" fontId="5" fillId="5" borderId="97" xfId="0" applyNumberFormat="1" applyFont="1" applyFill="1" applyBorder="1" applyProtection="1">
      <protection locked="0"/>
    </xf>
    <xf numFmtId="1" fontId="5" fillId="5" borderId="98" xfId="0" applyNumberFormat="1" applyFont="1" applyFill="1" applyBorder="1" applyProtection="1">
      <protection locked="0"/>
    </xf>
    <xf numFmtId="1" fontId="5" fillId="5" borderId="99" xfId="0" applyNumberFormat="1" applyFont="1" applyFill="1" applyBorder="1" applyProtection="1">
      <protection locked="0"/>
    </xf>
    <xf numFmtId="1" fontId="5" fillId="5" borderId="81" xfId="0" applyNumberFormat="1" applyFont="1" applyFill="1" applyBorder="1" applyProtection="1">
      <protection locked="0"/>
    </xf>
    <xf numFmtId="1" fontId="5" fillId="3" borderId="74" xfId="0" applyNumberFormat="1" applyFont="1" applyFill="1" applyBorder="1" applyAlignment="1">
      <alignment vertical="center"/>
    </xf>
    <xf numFmtId="1" fontId="5" fillId="3" borderId="20" xfId="0" applyNumberFormat="1" applyFont="1" applyFill="1" applyBorder="1"/>
    <xf numFmtId="1" fontId="5" fillId="5" borderId="24" xfId="0" applyNumberFormat="1" applyFont="1" applyFill="1" applyBorder="1" applyProtection="1">
      <protection locked="0"/>
    </xf>
    <xf numFmtId="1" fontId="3" fillId="0" borderId="100" xfId="0" applyNumberFormat="1" applyFont="1" applyBorder="1" applyProtection="1">
      <protection locked="0"/>
    </xf>
    <xf numFmtId="1" fontId="3" fillId="0" borderId="101" xfId="0" applyNumberFormat="1" applyFont="1" applyBorder="1" applyAlignment="1">
      <alignment vertical="center"/>
    </xf>
    <xf numFmtId="1" fontId="3" fillId="0" borderId="100" xfId="0" applyNumberFormat="1" applyFont="1" applyBorder="1"/>
    <xf numFmtId="1" fontId="3" fillId="0" borderId="102" xfId="0" applyNumberFormat="1" applyFont="1" applyBorder="1"/>
    <xf numFmtId="1" fontId="3" fillId="0" borderId="103" xfId="0" applyNumberFormat="1" applyFont="1" applyBorder="1"/>
    <xf numFmtId="1" fontId="5" fillId="3" borderId="59" xfId="0" applyNumberFormat="1" applyFont="1" applyFill="1" applyBorder="1" applyAlignment="1">
      <alignment horizontal="center" vertical="center" wrapText="1"/>
    </xf>
    <xf numFmtId="1" fontId="5" fillId="3" borderId="25" xfId="0" applyNumberFormat="1" applyFont="1" applyFill="1" applyBorder="1" applyAlignment="1">
      <alignment horizontal="center" vertical="center" wrapText="1"/>
    </xf>
    <xf numFmtId="1" fontId="5" fillId="0" borderId="60" xfId="0" applyNumberFormat="1" applyFont="1" applyBorder="1" applyAlignment="1">
      <alignment horizontal="center" vertical="center" wrapText="1"/>
    </xf>
    <xf numFmtId="1" fontId="5" fillId="0" borderId="106" xfId="0" applyNumberFormat="1" applyFont="1" applyBorder="1" applyAlignment="1">
      <alignment horizontal="center" vertical="center" wrapText="1"/>
    </xf>
    <xf numFmtId="1" fontId="5" fillId="0" borderId="66" xfId="0" applyNumberFormat="1" applyFont="1" applyBorder="1" applyAlignment="1">
      <alignment horizontal="left" vertical="center" wrapText="1"/>
    </xf>
    <xf numFmtId="1" fontId="5" fillId="0" borderId="66" xfId="0" applyNumberFormat="1" applyFont="1" applyBorder="1"/>
    <xf numFmtId="1" fontId="5" fillId="5" borderId="112" xfId="0" applyNumberFormat="1" applyFont="1" applyFill="1" applyBorder="1" applyProtection="1">
      <protection locked="0"/>
    </xf>
    <xf numFmtId="1" fontId="5" fillId="0" borderId="42" xfId="0" applyNumberFormat="1" applyFont="1" applyBorder="1"/>
    <xf numFmtId="1" fontId="5" fillId="0" borderId="73" xfId="0" applyNumberFormat="1" applyFont="1" applyBorder="1" applyAlignment="1">
      <alignment horizontal="left" vertical="center" wrapText="1"/>
    </xf>
    <xf numFmtId="1" fontId="5" fillId="0" borderId="73" xfId="0" applyNumberFormat="1" applyFont="1" applyBorder="1"/>
    <xf numFmtId="1" fontId="5" fillId="5" borderId="94" xfId="0" applyNumberFormat="1" applyFont="1" applyFill="1" applyBorder="1" applyProtection="1">
      <protection locked="0"/>
    </xf>
    <xf numFmtId="1" fontId="5" fillId="0" borderId="5" xfId="0" applyNumberFormat="1" applyFont="1" applyBorder="1" applyAlignment="1">
      <alignment horizontal="center" vertical="center" wrapText="1"/>
    </xf>
    <xf numFmtId="1" fontId="5" fillId="5" borderId="113" xfId="0" applyNumberFormat="1" applyFont="1" applyFill="1" applyBorder="1" applyProtection="1">
      <protection locked="0"/>
    </xf>
    <xf numFmtId="1" fontId="5" fillId="0" borderId="12" xfId="0" applyNumberFormat="1" applyFont="1" applyBorder="1" applyAlignment="1">
      <alignment horizontal="left" vertical="center" wrapText="1"/>
    </xf>
    <xf numFmtId="1" fontId="5" fillId="0" borderId="28" xfId="0" applyNumberFormat="1" applyFont="1" applyBorder="1" applyAlignment="1">
      <alignment horizontal="left" vertical="center" wrapText="1"/>
    </xf>
    <xf numFmtId="1" fontId="3" fillId="0" borderId="114" xfId="0" applyNumberFormat="1" applyFont="1" applyBorder="1"/>
    <xf numFmtId="1" fontId="3" fillId="0" borderId="115" xfId="0" applyNumberFormat="1" applyFont="1" applyBorder="1"/>
    <xf numFmtId="1" fontId="3" fillId="0" borderId="116" xfId="0" applyNumberFormat="1" applyFont="1" applyBorder="1"/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32" xfId="0" applyNumberFormat="1" applyFont="1" applyFill="1" applyBorder="1" applyAlignment="1">
      <alignment horizontal="center" vertical="center" wrapText="1"/>
    </xf>
    <xf numFmtId="1" fontId="5" fillId="3" borderId="117" xfId="0" applyNumberFormat="1" applyFont="1" applyFill="1" applyBorder="1" applyAlignment="1">
      <alignment horizontal="center" vertical="center" wrapText="1"/>
    </xf>
    <xf numFmtId="1" fontId="5" fillId="0" borderId="118" xfId="0" applyNumberFormat="1" applyFont="1" applyBorder="1" applyAlignment="1">
      <alignment horizontal="center" vertical="center" wrapText="1"/>
    </xf>
    <xf numFmtId="1" fontId="5" fillId="3" borderId="78" xfId="0" applyNumberFormat="1" applyFont="1" applyFill="1" applyBorder="1" applyAlignment="1">
      <alignment horizontal="center" vertical="center" wrapText="1"/>
    </xf>
    <xf numFmtId="1" fontId="5" fillId="0" borderId="119" xfId="0" applyNumberFormat="1" applyFont="1" applyBorder="1" applyAlignment="1">
      <alignment horizontal="center" vertical="center" wrapText="1"/>
    </xf>
    <xf numFmtId="1" fontId="5" fillId="0" borderId="64" xfId="0" applyNumberFormat="1" applyFont="1" applyBorder="1" applyAlignment="1">
      <alignment horizontal="center" vertical="center" wrapText="1"/>
    </xf>
    <xf numFmtId="1" fontId="5" fillId="0" borderId="90" xfId="0" applyNumberFormat="1" applyFont="1" applyBorder="1" applyAlignment="1">
      <alignment horizontal="center" vertical="center" wrapText="1"/>
    </xf>
    <xf numFmtId="1" fontId="5" fillId="3" borderId="66" xfId="0" applyNumberFormat="1" applyFont="1" applyFill="1" applyBorder="1" applyAlignment="1">
      <alignment horizontal="left" wrapText="1"/>
    </xf>
    <xf numFmtId="1" fontId="5" fillId="3" borderId="34" xfId="0" applyNumberFormat="1" applyFont="1" applyFill="1" applyBorder="1" applyAlignment="1">
      <alignment horizontal="right" wrapText="1"/>
    </xf>
    <xf numFmtId="1" fontId="5" fillId="3" borderId="40" xfId="0" applyNumberFormat="1" applyFont="1" applyFill="1" applyBorder="1" applyAlignment="1">
      <alignment horizontal="right" wrapText="1"/>
    </xf>
    <xf numFmtId="1" fontId="5" fillId="3" borderId="120" xfId="0" applyNumberFormat="1" applyFont="1" applyFill="1" applyBorder="1" applyAlignment="1">
      <alignment horizontal="right" wrapText="1"/>
    </xf>
    <xf numFmtId="1" fontId="5" fillId="3" borderId="42" xfId="0" applyNumberFormat="1" applyFont="1" applyFill="1" applyBorder="1" applyAlignment="1">
      <alignment horizontal="left" wrapText="1"/>
    </xf>
    <xf numFmtId="1" fontId="5" fillId="3" borderId="82" xfId="0" applyNumberFormat="1" applyFont="1" applyFill="1" applyBorder="1" applyAlignment="1">
      <alignment horizontal="right" wrapText="1"/>
    </xf>
    <xf numFmtId="1" fontId="5" fillId="5" borderId="86" xfId="0" applyNumberFormat="1" applyFont="1" applyFill="1" applyBorder="1" applyProtection="1">
      <protection locked="0"/>
    </xf>
    <xf numFmtId="1" fontId="5" fillId="4" borderId="20" xfId="0" applyNumberFormat="1" applyFont="1" applyFill="1" applyBorder="1" applyAlignment="1">
      <alignment horizontal="left"/>
    </xf>
    <xf numFmtId="1" fontId="5" fillId="5" borderId="51" xfId="0" applyNumberFormat="1" applyFont="1" applyFill="1" applyBorder="1" applyProtection="1">
      <protection locked="0"/>
    </xf>
    <xf numFmtId="1" fontId="5" fillId="5" borderId="88" xfId="0" applyNumberFormat="1" applyFont="1" applyFill="1" applyBorder="1" applyProtection="1">
      <protection locked="0"/>
    </xf>
    <xf numFmtId="1" fontId="5" fillId="0" borderId="28" xfId="0" applyNumberFormat="1" applyFont="1" applyBorder="1" applyAlignment="1">
      <alignment horizontal="center"/>
    </xf>
    <xf numFmtId="1" fontId="5" fillId="3" borderId="21" xfId="0" applyNumberFormat="1" applyFont="1" applyFill="1" applyBorder="1" applyAlignment="1">
      <alignment horizontal="right" wrapText="1"/>
    </xf>
    <xf numFmtId="1" fontId="5" fillId="3" borderId="32" xfId="0" applyNumberFormat="1" applyFont="1" applyFill="1" applyBorder="1" applyAlignment="1">
      <alignment horizontal="right" wrapText="1"/>
    </xf>
    <xf numFmtId="1" fontId="5" fillId="3" borderId="7" xfId="0" applyNumberFormat="1" applyFont="1" applyFill="1" applyBorder="1" applyAlignment="1">
      <alignment horizontal="right" wrapText="1"/>
    </xf>
    <xf numFmtId="1" fontId="5" fillId="0" borderId="7" xfId="0" applyNumberFormat="1" applyFont="1" applyBorder="1"/>
    <xf numFmtId="1" fontId="5" fillId="0" borderId="121" xfId="0" applyNumberFormat="1" applyFont="1" applyBorder="1"/>
    <xf numFmtId="1" fontId="5" fillId="0" borderId="122" xfId="0" applyNumberFormat="1" applyFont="1" applyBorder="1"/>
    <xf numFmtId="1" fontId="5" fillId="0" borderId="106" xfId="0" applyNumberFormat="1" applyFont="1" applyBorder="1"/>
    <xf numFmtId="1" fontId="5" fillId="3" borderId="53" xfId="0" applyNumberFormat="1" applyFont="1" applyFill="1" applyBorder="1" applyAlignment="1">
      <alignment horizontal="right" wrapText="1"/>
    </xf>
    <xf numFmtId="1" fontId="5" fillId="5" borderId="123" xfId="0" applyNumberFormat="1" applyFont="1" applyFill="1" applyBorder="1" applyProtection="1">
      <protection locked="0"/>
    </xf>
    <xf numFmtId="1" fontId="5" fillId="3" borderId="43" xfId="0" applyNumberFormat="1" applyFont="1" applyFill="1" applyBorder="1" applyAlignment="1">
      <alignment horizontal="right" wrapText="1"/>
    </xf>
    <xf numFmtId="1" fontId="5" fillId="0" borderId="73" xfId="0" applyNumberFormat="1" applyFont="1" applyBorder="1" applyAlignment="1">
      <alignment horizontal="left"/>
    </xf>
    <xf numFmtId="1" fontId="5" fillId="0" borderId="59" xfId="0" applyNumberFormat="1" applyFont="1" applyBorder="1" applyAlignment="1">
      <alignment horizontal="right"/>
    </xf>
    <xf numFmtId="1" fontId="5" fillId="3" borderId="64" xfId="0" applyNumberFormat="1" applyFont="1" applyFill="1" applyBorder="1" applyAlignment="1">
      <alignment horizontal="right" wrapText="1"/>
    </xf>
    <xf numFmtId="1" fontId="5" fillId="3" borderId="91" xfId="0" applyNumberFormat="1" applyFont="1" applyFill="1" applyBorder="1" applyAlignment="1">
      <alignment horizontal="right" wrapText="1"/>
    </xf>
    <xf numFmtId="1" fontId="5" fillId="5" borderId="124" xfId="0" applyNumberFormat="1" applyFont="1" applyFill="1" applyBorder="1" applyProtection="1">
      <protection locked="0"/>
    </xf>
    <xf numFmtId="1" fontId="5" fillId="4" borderId="122" xfId="0" applyNumberFormat="1" applyFont="1" applyFill="1" applyBorder="1" applyAlignment="1">
      <alignment horizontal="center" vertical="center" wrapText="1"/>
    </xf>
    <xf numFmtId="1" fontId="5" fillId="4" borderId="32" xfId="0" applyNumberFormat="1" applyFont="1" applyFill="1" applyBorder="1" applyAlignment="1">
      <alignment horizontal="center" vertical="center" wrapText="1"/>
    </xf>
    <xf numFmtId="1" fontId="5" fillId="4" borderId="106" xfId="0" applyNumberFormat="1" applyFont="1" applyFill="1" applyBorder="1" applyAlignment="1">
      <alignment horizontal="center" vertical="center" wrapText="1"/>
    </xf>
    <xf numFmtId="0" fontId="0" fillId="13" borderId="0" xfId="0" applyFill="1"/>
    <xf numFmtId="1" fontId="5" fillId="0" borderId="42" xfId="0" applyNumberFormat="1" applyFont="1" applyBorder="1" applyAlignment="1">
      <alignment horizontal="left" vertical="center"/>
    </xf>
    <xf numFmtId="1" fontId="5" fillId="0" borderId="70" xfId="0" applyNumberFormat="1" applyFont="1" applyBorder="1" applyAlignment="1">
      <alignment horizontal="left" vertical="center"/>
    </xf>
    <xf numFmtId="1" fontId="5" fillId="0" borderId="73" xfId="0" applyNumberFormat="1" applyFont="1" applyBorder="1" applyAlignment="1">
      <alignment horizontal="left" vertical="center"/>
    </xf>
    <xf numFmtId="1" fontId="5" fillId="4" borderId="20" xfId="0" applyNumberFormat="1" applyFont="1" applyFill="1" applyBorder="1"/>
    <xf numFmtId="1" fontId="5" fillId="3" borderId="20" xfId="0" applyNumberFormat="1" applyFont="1" applyFill="1" applyBorder="1" applyAlignment="1">
      <alignment horizontal="center" wrapText="1"/>
    </xf>
    <xf numFmtId="1" fontId="5" fillId="4" borderId="28" xfId="0" applyNumberFormat="1" applyFont="1" applyFill="1" applyBorder="1"/>
    <xf numFmtId="1" fontId="5" fillId="0" borderId="23" xfId="0" applyNumberFormat="1" applyFont="1" applyBorder="1"/>
    <xf numFmtId="1" fontId="5" fillId="0" borderId="25" xfId="0" applyNumberFormat="1" applyFont="1" applyBorder="1"/>
    <xf numFmtId="1" fontId="5" fillId="0" borderId="60" xfId="0" applyNumberFormat="1" applyFont="1" applyBorder="1"/>
    <xf numFmtId="1" fontId="5" fillId="0" borderId="59" xfId="0" applyNumberFormat="1" applyFont="1" applyBorder="1"/>
    <xf numFmtId="1" fontId="5" fillId="4" borderId="12" xfId="0" applyNumberFormat="1" applyFont="1" applyFill="1" applyBorder="1"/>
    <xf numFmtId="1" fontId="5" fillId="0" borderId="62" xfId="0" applyNumberFormat="1" applyFont="1" applyBorder="1"/>
    <xf numFmtId="1" fontId="5" fillId="0" borderId="64" xfId="0" applyNumberFormat="1" applyFont="1" applyBorder="1"/>
    <xf numFmtId="1" fontId="5" fillId="0" borderId="90" xfId="0" applyNumberFormat="1" applyFont="1" applyBorder="1"/>
    <xf numFmtId="1" fontId="5" fillId="0" borderId="57" xfId="0" applyNumberFormat="1" applyFont="1" applyBorder="1"/>
    <xf numFmtId="1" fontId="5" fillId="4" borderId="59" xfId="0" applyNumberFormat="1" applyFont="1" applyFill="1" applyBorder="1"/>
    <xf numFmtId="1" fontId="5" fillId="4" borderId="25" xfId="0" applyNumberFormat="1" applyFont="1" applyFill="1" applyBorder="1"/>
    <xf numFmtId="1" fontId="5" fillId="4" borderId="26" xfId="0" applyNumberFormat="1" applyFont="1" applyFill="1" applyBorder="1"/>
    <xf numFmtId="1" fontId="5" fillId="0" borderId="28" xfId="0" applyNumberFormat="1" applyFont="1" applyBorder="1" applyAlignment="1">
      <alignment horizontal="center" vertical="center" wrapText="1"/>
    </xf>
    <xf numFmtId="1" fontId="5" fillId="3" borderId="33" xfId="0" applyNumberFormat="1" applyFont="1" applyFill="1" applyBorder="1"/>
    <xf numFmtId="1" fontId="5" fillId="5" borderId="33" xfId="0" applyNumberFormat="1" applyFont="1" applyFill="1" applyBorder="1" applyProtection="1">
      <protection locked="0"/>
    </xf>
    <xf numFmtId="1" fontId="5" fillId="3" borderId="42" xfId="0" applyNumberFormat="1" applyFont="1" applyFill="1" applyBorder="1"/>
    <xf numFmtId="1" fontId="5" fillId="5" borderId="42" xfId="0" applyNumberFormat="1" applyFont="1" applyFill="1" applyBorder="1" applyProtection="1">
      <protection locked="0"/>
    </xf>
    <xf numFmtId="1" fontId="5" fillId="3" borderId="73" xfId="0" applyNumberFormat="1" applyFont="1" applyFill="1" applyBorder="1"/>
    <xf numFmtId="1" fontId="5" fillId="5" borderId="73" xfId="0" applyNumberFormat="1" applyFont="1" applyFill="1" applyBorder="1" applyProtection="1">
      <protection locked="0"/>
    </xf>
    <xf numFmtId="1" fontId="5" fillId="0" borderId="6" xfId="0" applyNumberFormat="1" applyFont="1" applyBorder="1" applyAlignment="1">
      <alignment horizontal="center" vertical="center" wrapText="1"/>
    </xf>
    <xf numFmtId="1" fontId="5" fillId="3" borderId="42" xfId="0" applyNumberFormat="1" applyFont="1" applyFill="1" applyBorder="1" applyAlignment="1">
      <alignment wrapText="1"/>
    </xf>
    <xf numFmtId="1" fontId="5" fillId="3" borderId="74" xfId="0" applyNumberFormat="1" applyFont="1" applyFill="1" applyBorder="1" applyAlignment="1">
      <alignment horizontal="center" wrapText="1"/>
    </xf>
    <xf numFmtId="1" fontId="5" fillId="0" borderId="20" xfId="0" applyNumberFormat="1" applyFont="1" applyBorder="1"/>
    <xf numFmtId="1" fontId="5" fillId="4" borderId="15" xfId="0" applyNumberFormat="1" applyFont="1" applyFill="1" applyBorder="1" applyAlignment="1">
      <alignment horizontal="center" vertical="center"/>
    </xf>
    <xf numFmtId="0" fontId="5" fillId="0" borderId="66" xfId="0" applyFont="1" applyBorder="1" applyAlignment="1">
      <alignment vertical="center" wrapText="1"/>
    </xf>
    <xf numFmtId="1" fontId="5" fillId="0" borderId="66" xfId="0" applyNumberFormat="1" applyFont="1" applyBorder="1" applyAlignment="1">
      <alignment horizontal="right" vertical="center" wrapText="1"/>
    </xf>
    <xf numFmtId="0" fontId="5" fillId="0" borderId="42" xfId="0" applyFont="1" applyBorder="1" applyAlignment="1">
      <alignment vertical="center" wrapText="1"/>
    </xf>
    <xf numFmtId="1" fontId="5" fillId="0" borderId="42" xfId="0" applyNumberFormat="1" applyFont="1" applyBorder="1" applyAlignment="1">
      <alignment horizontal="right" vertical="center" wrapText="1"/>
    </xf>
    <xf numFmtId="0" fontId="5" fillId="0" borderId="20" xfId="0" applyFont="1" applyBorder="1" applyAlignment="1">
      <alignment vertical="center" wrapText="1"/>
    </xf>
    <xf numFmtId="1" fontId="5" fillId="0" borderId="20" xfId="0" applyNumberFormat="1" applyFont="1" applyBorder="1" applyAlignment="1">
      <alignment horizontal="right" vertical="center" wrapText="1"/>
    </xf>
    <xf numFmtId="1" fontId="3" fillId="0" borderId="0" xfId="0" applyNumberFormat="1" applyFont="1" applyAlignment="1">
      <alignment horizontal="right" vertical="center" wrapText="1"/>
    </xf>
    <xf numFmtId="1" fontId="5" fillId="0" borderId="33" xfId="0" applyNumberFormat="1" applyFont="1" applyBorder="1"/>
    <xf numFmtId="1" fontId="5" fillId="0" borderId="42" xfId="0" applyNumberFormat="1" applyFont="1" applyBorder="1" applyAlignment="1">
      <alignment wrapText="1"/>
    </xf>
    <xf numFmtId="1" fontId="5" fillId="0" borderId="70" xfId="0" applyNumberFormat="1" applyFont="1" applyBorder="1"/>
    <xf numFmtId="1" fontId="5" fillId="0" borderId="70" xfId="0" applyNumberFormat="1" applyFont="1" applyBorder="1" applyAlignment="1">
      <alignment wrapText="1"/>
    </xf>
    <xf numFmtId="1" fontId="5" fillId="0" borderId="66" xfId="0" applyNumberFormat="1" applyFont="1" applyBorder="1" applyAlignment="1">
      <alignment horizontal="left" vertical="center"/>
    </xf>
    <xf numFmtId="1" fontId="5" fillId="0" borderId="70" xfId="0" applyNumberFormat="1" applyFont="1" applyBorder="1" applyAlignment="1">
      <alignment horizontal="right" vertical="center" wrapText="1"/>
    </xf>
    <xf numFmtId="1" fontId="5" fillId="0" borderId="20" xfId="0" applyNumberFormat="1" applyFont="1" applyBorder="1" applyAlignment="1">
      <alignment horizontal="left"/>
    </xf>
    <xf numFmtId="1" fontId="5" fillId="0" borderId="73" xfId="0" applyNumberFormat="1" applyFont="1" applyBorder="1" applyAlignment="1">
      <alignment horizontal="right" vertical="center" wrapText="1"/>
    </xf>
    <xf numFmtId="1" fontId="11" fillId="2" borderId="0" xfId="1" applyNumberFormat="1" applyFont="1"/>
    <xf numFmtId="1" fontId="5" fillId="0" borderId="131" xfId="0" applyNumberFormat="1" applyFont="1" applyBorder="1"/>
    <xf numFmtId="1" fontId="5" fillId="5" borderId="128" xfId="0" applyNumberFormat="1" applyFont="1" applyFill="1" applyBorder="1" applyProtection="1">
      <protection locked="0"/>
    </xf>
    <xf numFmtId="1" fontId="5" fillId="5" borderId="131" xfId="0" applyNumberFormat="1" applyFont="1" applyFill="1" applyBorder="1" applyProtection="1">
      <protection locked="0"/>
    </xf>
    <xf numFmtId="1" fontId="5" fillId="0" borderId="132" xfId="0" applyNumberFormat="1" applyFont="1" applyBorder="1" applyAlignment="1">
      <alignment horizontal="right" vertical="center"/>
    </xf>
    <xf numFmtId="1" fontId="5" fillId="0" borderId="131" xfId="0" applyNumberFormat="1" applyFont="1" applyBorder="1" applyAlignment="1">
      <alignment horizontal="right" vertical="center"/>
    </xf>
    <xf numFmtId="1" fontId="5" fillId="0" borderId="131" xfId="0" applyNumberFormat="1" applyFont="1" applyBorder="1" applyAlignment="1">
      <alignment horizontal="center" vertical="center" wrapText="1"/>
    </xf>
    <xf numFmtId="1" fontId="5" fillId="3" borderId="133" xfId="0" applyNumberFormat="1" applyFont="1" applyFill="1" applyBorder="1" applyAlignment="1">
      <alignment horizontal="center" vertical="center" wrapText="1"/>
    </xf>
    <xf numFmtId="1" fontId="5" fillId="3" borderId="132" xfId="0" applyNumberFormat="1" applyFont="1" applyFill="1" applyBorder="1" applyAlignment="1">
      <alignment horizontal="center" vertical="center" wrapText="1"/>
    </xf>
    <xf numFmtId="1" fontId="3" fillId="0" borderId="134" xfId="0" applyNumberFormat="1" applyFont="1" applyBorder="1"/>
    <xf numFmtId="1" fontId="5" fillId="5" borderId="135" xfId="0" applyNumberFormat="1" applyFont="1" applyFill="1" applyBorder="1" applyProtection="1">
      <protection locked="0"/>
    </xf>
    <xf numFmtId="1" fontId="5" fillId="0" borderId="135" xfId="0" applyNumberFormat="1" applyFont="1" applyBorder="1"/>
    <xf numFmtId="1" fontId="5" fillId="0" borderId="136" xfId="0" applyNumberFormat="1" applyFont="1" applyBorder="1" applyAlignment="1">
      <alignment vertical="center" wrapText="1"/>
    </xf>
    <xf numFmtId="1" fontId="5" fillId="0" borderId="137" xfId="0" applyNumberFormat="1" applyFont="1" applyBorder="1" applyAlignment="1">
      <alignment horizontal="right" vertical="center"/>
    </xf>
    <xf numFmtId="1" fontId="5" fillId="0" borderId="138" xfId="0" applyNumberFormat="1" applyFont="1" applyBorder="1" applyAlignment="1">
      <alignment horizontal="right" vertical="center"/>
    </xf>
    <xf numFmtId="1" fontId="5" fillId="5" borderId="139" xfId="0" applyNumberFormat="1" applyFont="1" applyFill="1" applyBorder="1" applyAlignment="1" applyProtection="1">
      <alignment wrapText="1"/>
      <protection locked="0"/>
    </xf>
    <xf numFmtId="1" fontId="5" fillId="4" borderId="135" xfId="0" applyNumberFormat="1" applyFont="1" applyFill="1" applyBorder="1" applyAlignment="1">
      <alignment horizontal="center" vertical="center"/>
    </xf>
    <xf numFmtId="1" fontId="5" fillId="0" borderId="135" xfId="0" applyNumberFormat="1" applyFont="1" applyBorder="1" applyAlignment="1">
      <alignment horizontal="center" vertical="center" wrapText="1"/>
    </xf>
    <xf numFmtId="1" fontId="5" fillId="4" borderId="135" xfId="0" applyNumberFormat="1" applyFont="1" applyFill="1" applyBorder="1"/>
    <xf numFmtId="1" fontId="5" fillId="3" borderId="135" xfId="0" applyNumberFormat="1" applyFont="1" applyFill="1" applyBorder="1"/>
    <xf numFmtId="1" fontId="5" fillId="3" borderId="140" xfId="0" applyNumberFormat="1" applyFont="1" applyFill="1" applyBorder="1" applyAlignment="1">
      <alignment vertical="center"/>
    </xf>
    <xf numFmtId="1" fontId="5" fillId="3" borderId="136" xfId="0" applyNumberFormat="1" applyFont="1" applyFill="1" applyBorder="1"/>
    <xf numFmtId="1" fontId="5" fillId="5" borderId="139" xfId="0" applyNumberFormat="1" applyFont="1" applyFill="1" applyBorder="1" applyProtection="1">
      <protection locked="0"/>
    </xf>
    <xf numFmtId="1" fontId="5" fillId="5" borderId="137" xfId="0" applyNumberFormat="1" applyFont="1" applyFill="1" applyBorder="1" applyProtection="1">
      <protection locked="0"/>
    </xf>
    <xf numFmtId="1" fontId="5" fillId="5" borderId="141" xfId="0" applyNumberFormat="1" applyFont="1" applyFill="1" applyBorder="1" applyProtection="1">
      <protection locked="0"/>
    </xf>
    <xf numFmtId="1" fontId="5" fillId="5" borderId="138" xfId="0" applyNumberFormat="1" applyFont="1" applyFill="1" applyBorder="1" applyProtection="1">
      <protection locked="0"/>
    </xf>
    <xf numFmtId="1" fontId="5" fillId="0" borderId="136" xfId="0" applyNumberFormat="1" applyFont="1" applyBorder="1" applyAlignment="1">
      <alignment horizontal="left" vertical="center" wrapText="1"/>
    </xf>
    <xf numFmtId="1" fontId="5" fillId="0" borderId="136" xfId="0" applyNumberFormat="1" applyFont="1" applyBorder="1"/>
    <xf numFmtId="1" fontId="5" fillId="5" borderId="142" xfId="0" applyNumberFormat="1" applyFont="1" applyFill="1" applyBorder="1" applyProtection="1">
      <protection locked="0"/>
    </xf>
    <xf numFmtId="1" fontId="5" fillId="3" borderId="135" xfId="0" applyNumberFormat="1" applyFont="1" applyFill="1" applyBorder="1" applyAlignment="1">
      <alignment horizontal="center" vertical="center" wrapText="1"/>
    </xf>
    <xf numFmtId="1" fontId="5" fillId="3" borderId="136" xfId="0" applyNumberFormat="1" applyFont="1" applyFill="1" applyBorder="1" applyAlignment="1">
      <alignment horizontal="left" wrapText="1"/>
    </xf>
    <xf numFmtId="1" fontId="5" fillId="3" borderId="143" xfId="0" applyNumberFormat="1" applyFont="1" applyFill="1" applyBorder="1" applyAlignment="1">
      <alignment horizontal="right" wrapText="1"/>
    </xf>
    <xf numFmtId="1" fontId="5" fillId="5" borderId="144" xfId="0" applyNumberFormat="1" applyFont="1" applyFill="1" applyBorder="1" applyProtection="1">
      <protection locked="0"/>
    </xf>
    <xf numFmtId="1" fontId="5" fillId="3" borderId="135" xfId="0" applyNumberFormat="1" applyFont="1" applyFill="1" applyBorder="1" applyAlignment="1">
      <alignment horizontal="right" wrapText="1"/>
    </xf>
    <xf numFmtId="1" fontId="5" fillId="4" borderId="135" xfId="0" applyNumberFormat="1" applyFont="1" applyFill="1" applyBorder="1" applyAlignment="1">
      <alignment horizontal="center" vertical="center" wrapText="1"/>
    </xf>
    <xf numFmtId="0" fontId="5" fillId="0" borderId="136" xfId="0" applyFont="1" applyBorder="1" applyAlignment="1">
      <alignment vertical="center" wrapText="1"/>
    </xf>
    <xf numFmtId="1" fontId="5" fillId="0" borderId="136" xfId="0" applyNumberFormat="1" applyFont="1" applyBorder="1" applyAlignment="1">
      <alignment horizontal="right" vertical="center" wrapText="1"/>
    </xf>
    <xf numFmtId="1" fontId="5" fillId="0" borderId="136" xfId="0" applyNumberFormat="1" applyFont="1" applyBorder="1" applyAlignment="1">
      <alignment horizontal="left" vertical="center"/>
    </xf>
    <xf numFmtId="1" fontId="3" fillId="0" borderId="145" xfId="0" applyNumberFormat="1" applyFont="1" applyBorder="1" applyAlignment="1">
      <alignment vertical="center"/>
    </xf>
    <xf numFmtId="1" fontId="5" fillId="14" borderId="42" xfId="0" applyNumberFormat="1" applyFont="1" applyFill="1" applyBorder="1" applyAlignment="1">
      <alignment horizontal="left"/>
    </xf>
    <xf numFmtId="1" fontId="5" fillId="0" borderId="146" xfId="0" applyNumberFormat="1" applyFont="1" applyBorder="1" applyAlignment="1">
      <alignment horizontal="center" vertical="center" wrapText="1"/>
    </xf>
    <xf numFmtId="1" fontId="5" fillId="0" borderId="147" xfId="0" applyNumberFormat="1" applyFont="1" applyBorder="1" applyAlignment="1">
      <alignment horizontal="center" vertical="center" wrapText="1"/>
    </xf>
    <xf numFmtId="1" fontId="5" fillId="0" borderId="148" xfId="0" applyNumberFormat="1" applyFont="1" applyBorder="1" applyAlignment="1">
      <alignment horizontal="center" vertical="center" wrapText="1"/>
    </xf>
    <xf numFmtId="1" fontId="5" fillId="0" borderId="150" xfId="0" applyNumberFormat="1" applyFont="1" applyBorder="1"/>
    <xf numFmtId="1" fontId="5" fillId="0" borderId="151" xfId="0" applyNumberFormat="1" applyFont="1" applyBorder="1"/>
    <xf numFmtId="1" fontId="5" fillId="0" borderId="146" xfId="0" applyNumberFormat="1" applyFont="1" applyBorder="1"/>
    <xf numFmtId="1" fontId="5" fillId="4" borderId="151" xfId="0" applyNumberFormat="1" applyFont="1" applyFill="1" applyBorder="1" applyAlignment="1">
      <alignment horizontal="center" vertical="center" wrapText="1"/>
    </xf>
    <xf numFmtId="1" fontId="5" fillId="4" borderId="146" xfId="0" applyNumberFormat="1" applyFont="1" applyFill="1" applyBorder="1" applyAlignment="1">
      <alignment horizontal="center" vertical="center" wrapText="1"/>
    </xf>
    <xf numFmtId="1" fontId="5" fillId="0" borderId="147" xfId="0" applyNumberFormat="1" applyFont="1" applyBorder="1"/>
    <xf numFmtId="1" fontId="5" fillId="5" borderId="147" xfId="0" applyNumberFormat="1" applyFont="1" applyFill="1" applyBorder="1" applyProtection="1">
      <protection locked="0"/>
    </xf>
    <xf numFmtId="1" fontId="5" fillId="5" borderId="146" xfId="0" applyNumberFormat="1" applyFont="1" applyFill="1" applyBorder="1" applyProtection="1">
      <protection locked="0"/>
    </xf>
    <xf numFmtId="1" fontId="5" fillId="5" borderId="148" xfId="0" applyNumberFormat="1" applyFont="1" applyFill="1" applyBorder="1" applyProtection="1">
      <protection locked="0"/>
    </xf>
    <xf numFmtId="1" fontId="5" fillId="5" borderId="151" xfId="0" applyNumberFormat="1" applyFont="1" applyFill="1" applyBorder="1" applyProtection="1">
      <protection locked="0"/>
    </xf>
    <xf numFmtId="1" fontId="5" fillId="0" borderId="148" xfId="0" applyNumberFormat="1" applyFont="1" applyBorder="1"/>
    <xf numFmtId="1" fontId="5" fillId="5" borderId="146" xfId="0" applyNumberFormat="1" applyFont="1" applyFill="1" applyBorder="1" applyAlignment="1" applyProtection="1">
      <alignment horizontal="right"/>
      <protection locked="0"/>
    </xf>
    <xf numFmtId="1" fontId="5" fillId="3" borderId="146" xfId="0" applyNumberFormat="1" applyFont="1" applyFill="1" applyBorder="1"/>
    <xf numFmtId="1" fontId="5" fillId="0" borderId="151" xfId="0" applyNumberFormat="1" applyFont="1" applyBorder="1" applyAlignment="1">
      <alignment horizontal="center" vertical="center" wrapText="1"/>
    </xf>
    <xf numFmtId="1" fontId="5" fillId="4" borderId="147" xfId="0" applyNumberFormat="1" applyFont="1" applyFill="1" applyBorder="1" applyAlignment="1">
      <alignment horizontal="center" vertical="center"/>
    </xf>
    <xf numFmtId="1" fontId="5" fillId="4" borderId="147" xfId="0" applyNumberFormat="1" applyFont="1" applyFill="1" applyBorder="1" applyAlignment="1">
      <alignment horizontal="center" vertical="center" wrapText="1"/>
    </xf>
    <xf numFmtId="1" fontId="5" fillId="4" borderId="147" xfId="0" applyNumberFormat="1" applyFont="1" applyFill="1" applyBorder="1"/>
    <xf numFmtId="1" fontId="5" fillId="3" borderId="147" xfId="0" applyNumberFormat="1" applyFont="1" applyFill="1" applyBorder="1" applyAlignment="1">
      <alignment horizontal="center" vertical="center" wrapText="1"/>
    </xf>
    <xf numFmtId="1" fontId="5" fillId="3" borderId="147" xfId="0" applyNumberFormat="1" applyFont="1" applyFill="1" applyBorder="1" applyAlignment="1">
      <alignment horizontal="right" wrapText="1"/>
    </xf>
    <xf numFmtId="1" fontId="5" fillId="0" borderId="152" xfId="0" applyNumberFormat="1" applyFont="1" applyBorder="1" applyAlignment="1">
      <alignment horizontal="center" vertical="center"/>
    </xf>
    <xf numFmtId="1" fontId="5" fillId="3" borderId="152" xfId="0" applyNumberFormat="1" applyFont="1" applyFill="1" applyBorder="1" applyAlignment="1">
      <alignment horizontal="center" wrapText="1"/>
    </xf>
    <xf numFmtId="1" fontId="5" fillId="0" borderId="152" xfId="0" applyNumberFormat="1" applyFont="1" applyBorder="1" applyAlignment="1">
      <alignment horizontal="left" vertical="center" wrapText="1"/>
    </xf>
    <xf numFmtId="1" fontId="5" fillId="0" borderId="152" xfId="0" applyNumberFormat="1" applyFont="1" applyBorder="1" applyAlignment="1">
      <alignment horizontal="center" vertical="center" wrapText="1"/>
    </xf>
    <xf numFmtId="1" fontId="5" fillId="0" borderId="152" xfId="0" applyNumberFormat="1" applyFont="1" applyBorder="1" applyAlignment="1">
      <alignment horizontal="center"/>
    </xf>
    <xf numFmtId="1" fontId="5" fillId="4" borderId="152" xfId="0" applyNumberFormat="1" applyFont="1" applyFill="1" applyBorder="1"/>
    <xf numFmtId="1" fontId="3" fillId="0" borderId="153" xfId="0" applyNumberFormat="1" applyFont="1" applyBorder="1" applyProtection="1">
      <protection locked="0"/>
    </xf>
    <xf numFmtId="1" fontId="3" fillId="0" borderId="153" xfId="0" applyNumberFormat="1" applyFont="1" applyBorder="1"/>
    <xf numFmtId="1" fontId="5" fillId="0" borderId="154" xfId="0" applyNumberFormat="1" applyFont="1" applyBorder="1" applyAlignment="1">
      <alignment horizontal="center" vertical="center" wrapText="1"/>
    </xf>
    <xf numFmtId="1" fontId="5" fillId="0" borderId="156" xfId="0" applyNumberFormat="1" applyFont="1" applyBorder="1" applyAlignment="1">
      <alignment horizontal="center" vertical="center" wrapText="1"/>
    </xf>
    <xf numFmtId="1" fontId="5" fillId="0" borderId="157" xfId="0" applyNumberFormat="1" applyFont="1" applyBorder="1" applyAlignment="1">
      <alignment horizontal="center" vertical="center" wrapText="1"/>
    </xf>
    <xf numFmtId="1" fontId="5" fillId="0" borderId="158" xfId="0" applyNumberFormat="1" applyFont="1" applyBorder="1" applyAlignment="1">
      <alignment horizontal="center" vertical="center" wrapText="1"/>
    </xf>
    <xf numFmtId="1" fontId="5" fillId="0" borderId="159" xfId="0" applyNumberFormat="1" applyFont="1" applyBorder="1" applyAlignment="1">
      <alignment horizontal="center" vertical="center" wrapText="1"/>
    </xf>
    <xf numFmtId="1" fontId="5" fillId="0" borderId="160" xfId="0" applyNumberFormat="1" applyFont="1" applyBorder="1" applyAlignment="1">
      <alignment horizontal="center" vertical="center" wrapText="1"/>
    </xf>
    <xf numFmtId="1" fontId="5" fillId="4" borderId="159" xfId="0" applyNumberFormat="1" applyFont="1" applyFill="1" applyBorder="1" applyAlignment="1">
      <alignment horizontal="center" vertical="center"/>
    </xf>
    <xf numFmtId="1" fontId="5" fillId="0" borderId="162" xfId="0" applyNumberFormat="1" applyFont="1" applyBorder="1" applyAlignment="1">
      <alignment horizontal="center" vertical="center" wrapText="1"/>
    </xf>
    <xf numFmtId="1" fontId="5" fillId="5" borderId="162" xfId="0" applyNumberFormat="1" applyFont="1" applyFill="1" applyBorder="1" applyProtection="1">
      <protection locked="0"/>
    </xf>
    <xf numFmtId="1" fontId="5" fillId="5" borderId="159" xfId="0" applyNumberFormat="1" applyFont="1" applyFill="1" applyBorder="1" applyProtection="1">
      <protection locked="0"/>
    </xf>
    <xf numFmtId="1" fontId="5" fillId="5" borderId="160" xfId="0" applyNumberFormat="1" applyFont="1" applyFill="1" applyBorder="1" applyProtection="1">
      <protection locked="0"/>
    </xf>
    <xf numFmtId="1" fontId="5" fillId="5" borderId="156" xfId="0" applyNumberFormat="1" applyFont="1" applyFill="1" applyBorder="1" applyProtection="1">
      <protection locked="0"/>
    </xf>
    <xf numFmtId="1" fontId="5" fillId="0" borderId="165" xfId="0" applyNumberFormat="1" applyFont="1" applyBorder="1" applyAlignment="1">
      <alignment horizontal="center" vertical="center" wrapText="1"/>
    </xf>
    <xf numFmtId="1" fontId="5" fillId="0" borderId="166" xfId="0" applyNumberFormat="1" applyFont="1" applyBorder="1" applyAlignment="1">
      <alignment horizontal="center" vertical="center" wrapText="1"/>
    </xf>
    <xf numFmtId="1" fontId="5" fillId="3" borderId="164" xfId="0" applyNumberFormat="1" applyFont="1" applyFill="1" applyBorder="1" applyAlignment="1">
      <alignment horizontal="right" wrapText="1"/>
    </xf>
    <xf numFmtId="1" fontId="5" fillId="0" borderId="162" xfId="0" applyNumberFormat="1" applyFont="1" applyBorder="1"/>
    <xf numFmtId="1" fontId="5" fillId="0" borderId="159" xfId="0" applyNumberFormat="1" applyFont="1" applyBorder="1"/>
    <xf numFmtId="1" fontId="5" fillId="0" borderId="164" xfId="0" applyNumberFormat="1" applyFont="1" applyBorder="1"/>
    <xf numFmtId="1" fontId="5" fillId="0" borderId="156" xfId="0" applyNumberFormat="1" applyFont="1" applyBorder="1"/>
    <xf numFmtId="1" fontId="5" fillId="0" borderId="157" xfId="0" applyNumberFormat="1" applyFont="1" applyBorder="1"/>
    <xf numFmtId="1" fontId="5" fillId="4" borderId="159" xfId="0" applyNumberFormat="1" applyFont="1" applyFill="1" applyBorder="1" applyAlignment="1">
      <alignment horizontal="center" vertical="center" wrapText="1"/>
    </xf>
    <xf numFmtId="1" fontId="5" fillId="4" borderId="162" xfId="0" applyNumberFormat="1" applyFont="1" applyFill="1" applyBorder="1" applyAlignment="1">
      <alignment horizontal="center" vertical="center"/>
    </xf>
    <xf numFmtId="1" fontId="5" fillId="4" borderId="160" xfId="0" applyNumberFormat="1" applyFont="1" applyFill="1" applyBorder="1" applyAlignment="1">
      <alignment horizontal="center" vertical="center"/>
    </xf>
    <xf numFmtId="1" fontId="5" fillId="4" borderId="156" xfId="0" applyNumberFormat="1" applyFont="1" applyFill="1" applyBorder="1" applyAlignment="1">
      <alignment horizontal="center" vertical="center" wrapText="1"/>
    </xf>
    <xf numFmtId="1" fontId="5" fillId="4" borderId="162" xfId="0" applyNumberFormat="1" applyFont="1" applyFill="1" applyBorder="1" applyAlignment="1">
      <alignment horizontal="center" vertical="center" wrapText="1"/>
    </xf>
    <xf numFmtId="1" fontId="5" fillId="4" borderId="162" xfId="0" applyNumberFormat="1" applyFont="1" applyFill="1" applyBorder="1"/>
    <xf numFmtId="1" fontId="5" fillId="4" borderId="160" xfId="0" applyNumberFormat="1" applyFont="1" applyFill="1" applyBorder="1"/>
    <xf numFmtId="1" fontId="5" fillId="3" borderId="163" xfId="0" applyNumberFormat="1" applyFont="1" applyFill="1" applyBorder="1" applyAlignment="1">
      <alignment horizontal="center" wrapText="1"/>
    </xf>
    <xf numFmtId="1" fontId="5" fillId="3" borderId="158" xfId="0" applyNumberFormat="1" applyFont="1" applyFill="1" applyBorder="1" applyAlignment="1">
      <alignment horizontal="center" wrapText="1"/>
    </xf>
    <xf numFmtId="1" fontId="5" fillId="0" borderId="163" xfId="0" applyNumberFormat="1" applyFont="1" applyBorder="1" applyAlignment="1">
      <alignment horizontal="center" vertical="center"/>
    </xf>
    <xf numFmtId="1" fontId="5" fillId="0" borderId="155" xfId="0" applyNumberFormat="1" applyFont="1" applyBorder="1" applyAlignment="1">
      <alignment horizontal="center" vertical="center" wrapText="1"/>
    </xf>
    <xf numFmtId="1" fontId="2" fillId="0" borderId="163" xfId="0" applyNumberFormat="1" applyFont="1" applyBorder="1"/>
    <xf numFmtId="1" fontId="5" fillId="0" borderId="154" xfId="0" applyNumberFormat="1" applyFont="1" applyBorder="1"/>
    <xf numFmtId="1" fontId="5" fillId="5" borderId="157" xfId="0" applyNumberFormat="1" applyFont="1" applyFill="1" applyBorder="1" applyProtection="1">
      <protection locked="0"/>
    </xf>
    <xf numFmtId="1" fontId="5" fillId="5" borderId="155" xfId="0" applyNumberFormat="1" applyFont="1" applyFill="1" applyBorder="1" applyProtection="1">
      <protection locked="0"/>
    </xf>
    <xf numFmtId="1" fontId="5" fillId="0" borderId="155" xfId="0" applyNumberFormat="1" applyFont="1" applyBorder="1"/>
    <xf numFmtId="1" fontId="5" fillId="0" borderId="160" xfId="0" applyNumberFormat="1" applyFont="1" applyBorder="1"/>
    <xf numFmtId="1" fontId="5" fillId="5" borderId="167" xfId="0" applyNumberFormat="1" applyFont="1" applyFill="1" applyBorder="1" applyProtection="1">
      <protection locked="0"/>
    </xf>
    <xf numFmtId="1" fontId="5" fillId="0" borderId="164" xfId="0" applyNumberFormat="1" applyFont="1" applyBorder="1" applyAlignment="1">
      <alignment horizontal="center" vertical="center" wrapText="1"/>
    </xf>
    <xf numFmtId="1" fontId="5" fillId="0" borderId="158" xfId="0" applyNumberFormat="1" applyFont="1" applyBorder="1" applyAlignment="1">
      <alignment vertical="center"/>
    </xf>
    <xf numFmtId="1" fontId="5" fillId="0" borderId="162" xfId="0" applyNumberFormat="1" applyFont="1" applyBorder="1" applyAlignment="1">
      <alignment horizontal="right" vertical="center"/>
    </xf>
    <xf numFmtId="1" fontId="5" fillId="5" borderId="162" xfId="0" applyNumberFormat="1" applyFont="1" applyFill="1" applyBorder="1" applyAlignment="1" applyProtection="1">
      <alignment horizontal="right"/>
      <protection locked="0"/>
    </xf>
    <xf numFmtId="1" fontId="5" fillId="5" borderId="157" xfId="0" applyNumberFormat="1" applyFont="1" applyFill="1" applyBorder="1" applyAlignment="1" applyProtection="1">
      <alignment horizontal="right"/>
      <protection locked="0"/>
    </xf>
    <xf numFmtId="1" fontId="5" fillId="5" borderId="159" xfId="0" applyNumberFormat="1" applyFont="1" applyFill="1" applyBorder="1" applyAlignment="1" applyProtection="1">
      <alignment horizontal="right"/>
      <protection locked="0"/>
    </xf>
    <xf numFmtId="1" fontId="5" fillId="5" borderId="154" xfId="0" applyNumberFormat="1" applyFont="1" applyFill="1" applyBorder="1" applyAlignment="1" applyProtection="1">
      <alignment horizontal="right"/>
      <protection locked="0"/>
    </xf>
    <xf numFmtId="1" fontId="5" fillId="5" borderId="164" xfId="0" applyNumberFormat="1" applyFont="1" applyFill="1" applyBorder="1" applyAlignment="1" applyProtection="1">
      <alignment horizontal="right"/>
      <protection locked="0"/>
    </xf>
    <xf numFmtId="1" fontId="5" fillId="5" borderId="168" xfId="0" applyNumberFormat="1" applyFont="1" applyFill="1" applyBorder="1" applyAlignment="1" applyProtection="1">
      <alignment horizontal="right"/>
      <protection locked="0"/>
    </xf>
    <xf numFmtId="1" fontId="5" fillId="3" borderId="163" xfId="0" applyNumberFormat="1" applyFont="1" applyFill="1" applyBorder="1" applyAlignment="1">
      <alignment horizontal="right" wrapText="1"/>
    </xf>
    <xf numFmtId="1" fontId="5" fillId="3" borderId="163" xfId="0" applyNumberFormat="1" applyFont="1" applyFill="1" applyBorder="1"/>
    <xf numFmtId="1" fontId="5" fillId="4" borderId="156" xfId="0" applyNumberFormat="1" applyFont="1" applyFill="1" applyBorder="1"/>
    <xf numFmtId="1" fontId="5" fillId="4" borderId="159" xfId="0" applyNumberFormat="1" applyFont="1" applyFill="1" applyBorder="1"/>
    <xf numFmtId="1" fontId="5" fillId="3" borderId="156" xfId="0" applyNumberFormat="1" applyFont="1" applyFill="1" applyBorder="1"/>
    <xf numFmtId="1" fontId="5" fillId="3" borderId="154" xfId="0" applyNumberFormat="1" applyFont="1" applyFill="1" applyBorder="1"/>
    <xf numFmtId="1" fontId="5" fillId="3" borderId="162" xfId="0" applyNumberFormat="1" applyFont="1" applyFill="1" applyBorder="1"/>
    <xf numFmtId="1" fontId="5" fillId="3" borderId="159" xfId="0" applyNumberFormat="1" applyFont="1" applyFill="1" applyBorder="1"/>
    <xf numFmtId="1" fontId="5" fillId="3" borderId="157" xfId="0" applyNumberFormat="1" applyFont="1" applyFill="1" applyBorder="1"/>
    <xf numFmtId="1" fontId="5" fillId="3" borderId="163" xfId="0" applyNumberFormat="1" applyFont="1" applyFill="1" applyBorder="1" applyAlignment="1">
      <alignment horizontal="center" vertical="center"/>
    </xf>
    <xf numFmtId="1" fontId="5" fillId="0" borderId="173" xfId="0" applyNumberFormat="1" applyFont="1" applyBorder="1" applyAlignment="1">
      <alignment horizontal="center" vertical="center" wrapText="1"/>
    </xf>
    <xf numFmtId="1" fontId="5" fillId="0" borderId="177" xfId="0" applyNumberFormat="1" applyFont="1" applyBorder="1" applyAlignment="1">
      <alignment horizontal="center" vertical="center" wrapText="1"/>
    </xf>
    <xf numFmtId="1" fontId="5" fillId="0" borderId="176" xfId="0" applyNumberFormat="1" applyFont="1" applyBorder="1" applyAlignment="1">
      <alignment horizontal="center" vertical="center" wrapText="1"/>
    </xf>
    <xf numFmtId="1" fontId="5" fillId="0" borderId="178" xfId="0" applyNumberFormat="1" applyFont="1" applyBorder="1" applyAlignment="1">
      <alignment horizontal="center" vertical="center" wrapText="1"/>
    </xf>
    <xf numFmtId="1" fontId="5" fillId="4" borderId="176" xfId="0" applyNumberFormat="1" applyFont="1" applyFill="1" applyBorder="1" applyAlignment="1">
      <alignment horizontal="center" vertical="center"/>
    </xf>
    <xf numFmtId="1" fontId="5" fillId="0" borderId="172" xfId="0" applyNumberFormat="1" applyFont="1" applyBorder="1" applyAlignment="1">
      <alignment horizontal="center" vertical="center" wrapText="1"/>
    </xf>
    <xf numFmtId="1" fontId="5" fillId="0" borderId="179" xfId="0" applyNumberFormat="1" applyFont="1" applyBorder="1" applyAlignment="1">
      <alignment horizontal="center" vertical="center" wrapText="1"/>
    </xf>
    <xf numFmtId="1" fontId="5" fillId="0" borderId="180" xfId="0" applyNumberFormat="1" applyFont="1" applyBorder="1" applyAlignment="1">
      <alignment horizontal="left" vertical="center" wrapText="1"/>
    </xf>
    <xf numFmtId="1" fontId="5" fillId="5" borderId="172" xfId="0" applyNumberFormat="1" applyFont="1" applyFill="1" applyBorder="1" applyProtection="1">
      <protection locked="0"/>
    </xf>
    <xf numFmtId="1" fontId="5" fillId="5" borderId="176" xfId="0" applyNumberFormat="1" applyFont="1" applyFill="1" applyBorder="1" applyProtection="1">
      <protection locked="0"/>
    </xf>
    <xf numFmtId="1" fontId="5" fillId="5" borderId="178" xfId="0" applyNumberFormat="1" applyFont="1" applyFill="1" applyBorder="1" applyProtection="1">
      <protection locked="0"/>
    </xf>
    <xf numFmtId="1" fontId="5" fillId="5" borderId="179" xfId="0" applyNumberFormat="1" applyFont="1" applyFill="1" applyBorder="1" applyProtection="1">
      <protection locked="0"/>
    </xf>
    <xf numFmtId="1" fontId="5" fillId="0" borderId="180" xfId="0" applyNumberFormat="1" applyFont="1" applyBorder="1" applyAlignment="1">
      <alignment horizontal="center" vertical="center" wrapText="1"/>
    </xf>
    <xf numFmtId="1" fontId="5" fillId="3" borderId="172" xfId="0" applyNumberFormat="1" applyFont="1" applyFill="1" applyBorder="1" applyAlignment="1">
      <alignment horizontal="center" vertical="center" wrapText="1"/>
    </xf>
    <xf numFmtId="1" fontId="5" fillId="3" borderId="183" xfId="0" applyNumberFormat="1" applyFont="1" applyFill="1" applyBorder="1" applyAlignment="1">
      <alignment horizontal="center" vertical="center" wrapText="1"/>
    </xf>
    <xf numFmtId="1" fontId="5" fillId="0" borderId="184" xfId="0" applyNumberFormat="1" applyFont="1" applyBorder="1" applyAlignment="1">
      <alignment horizontal="center" vertical="center" wrapText="1"/>
    </xf>
    <xf numFmtId="1" fontId="5" fillId="0" borderId="185" xfId="0" applyNumberFormat="1" applyFont="1" applyBorder="1" applyAlignment="1">
      <alignment horizontal="center" vertical="center" wrapText="1"/>
    </xf>
    <xf numFmtId="1" fontId="5" fillId="0" borderId="180" xfId="0" applyNumberFormat="1" applyFont="1" applyBorder="1" applyAlignment="1">
      <alignment horizontal="center"/>
    </xf>
    <xf numFmtId="1" fontId="5" fillId="3" borderId="172" xfId="0" applyNumberFormat="1" applyFont="1" applyFill="1" applyBorder="1" applyAlignment="1">
      <alignment horizontal="right" wrapText="1"/>
    </xf>
    <xf numFmtId="1" fontId="5" fillId="3" borderId="175" xfId="0" applyNumberFormat="1" applyFont="1" applyFill="1" applyBorder="1" applyAlignment="1">
      <alignment horizontal="right" wrapText="1"/>
    </xf>
    <xf numFmtId="1" fontId="5" fillId="0" borderId="172" xfId="0" applyNumberFormat="1" applyFont="1" applyBorder="1"/>
    <xf numFmtId="1" fontId="5" fillId="0" borderId="176" xfId="0" applyNumberFormat="1" applyFont="1" applyBorder="1"/>
    <xf numFmtId="1" fontId="5" fillId="0" borderId="175" xfId="0" applyNumberFormat="1" applyFont="1" applyBorder="1"/>
    <xf numFmtId="1" fontId="5" fillId="0" borderId="179" xfId="0" applyNumberFormat="1" applyFont="1" applyBorder="1"/>
    <xf numFmtId="1" fontId="5" fillId="4" borderId="176" xfId="0" applyNumberFormat="1" applyFont="1" applyFill="1" applyBorder="1" applyAlignment="1">
      <alignment horizontal="center" vertical="center" wrapText="1"/>
    </xf>
    <xf numFmtId="1" fontId="5" fillId="4" borderId="172" xfId="0" applyNumberFormat="1" applyFont="1" applyFill="1" applyBorder="1" applyAlignment="1">
      <alignment horizontal="center" vertical="center"/>
    </xf>
    <xf numFmtId="1" fontId="5" fillId="4" borderId="178" xfId="0" applyNumberFormat="1" applyFont="1" applyFill="1" applyBorder="1" applyAlignment="1">
      <alignment horizontal="center" vertical="center"/>
    </xf>
    <xf numFmtId="1" fontId="5" fillId="4" borderId="179" xfId="0" applyNumberFormat="1" applyFont="1" applyFill="1" applyBorder="1" applyAlignment="1">
      <alignment horizontal="center" vertical="center" wrapText="1"/>
    </xf>
    <xf numFmtId="1" fontId="5" fillId="4" borderId="172" xfId="0" applyNumberFormat="1" applyFont="1" applyFill="1" applyBorder="1" applyAlignment="1">
      <alignment horizontal="center" vertical="center" wrapText="1"/>
    </xf>
    <xf numFmtId="1" fontId="5" fillId="4" borderId="180" xfId="0" applyNumberFormat="1" applyFont="1" applyFill="1" applyBorder="1"/>
    <xf numFmtId="1" fontId="5" fillId="4" borderId="172" xfId="0" applyNumberFormat="1" applyFont="1" applyFill="1" applyBorder="1"/>
    <xf numFmtId="1" fontId="5" fillId="4" borderId="178" xfId="0" applyNumberFormat="1" applyFont="1" applyFill="1" applyBorder="1"/>
    <xf numFmtId="1" fontId="5" fillId="3" borderId="180" xfId="0" applyNumberFormat="1" applyFont="1" applyFill="1" applyBorder="1" applyAlignment="1">
      <alignment horizontal="center" wrapText="1"/>
    </xf>
    <xf numFmtId="1" fontId="5" fillId="3" borderId="177" xfId="0" applyNumberFormat="1" applyFont="1" applyFill="1" applyBorder="1" applyAlignment="1">
      <alignment horizontal="center" wrapText="1"/>
    </xf>
    <xf numFmtId="1" fontId="5" fillId="0" borderId="180" xfId="0" applyNumberFormat="1" applyFont="1" applyBorder="1" applyAlignment="1">
      <alignment horizontal="center" vertical="center"/>
    </xf>
    <xf numFmtId="1" fontId="2" fillId="0" borderId="180" xfId="0" applyNumberFormat="1" applyFont="1" applyBorder="1"/>
    <xf numFmtId="1" fontId="5" fillId="0" borderId="173" xfId="0" applyNumberFormat="1" applyFont="1" applyBorder="1"/>
    <xf numFmtId="1" fontId="5" fillId="0" borderId="178" xfId="0" applyNumberFormat="1" applyFont="1" applyBorder="1"/>
    <xf numFmtId="1" fontId="5" fillId="5" borderId="182" xfId="0" applyNumberFormat="1" applyFont="1" applyFill="1" applyBorder="1" applyProtection="1">
      <protection locked="0"/>
    </xf>
    <xf numFmtId="1" fontId="5" fillId="5" borderId="186" xfId="0" applyNumberFormat="1" applyFont="1" applyFill="1" applyBorder="1" applyProtection="1">
      <protection locked="0"/>
    </xf>
    <xf numFmtId="1" fontId="5" fillId="0" borderId="175" xfId="0" applyNumberFormat="1" applyFont="1" applyBorder="1" applyAlignment="1">
      <alignment horizontal="center" vertical="center" wrapText="1"/>
    </xf>
    <xf numFmtId="1" fontId="5" fillId="0" borderId="177" xfId="0" applyNumberFormat="1" applyFont="1" applyBorder="1" applyAlignment="1">
      <alignment vertical="center"/>
    </xf>
    <xf numFmtId="1" fontId="5" fillId="0" borderId="172" xfId="0" applyNumberFormat="1" applyFont="1" applyBorder="1" applyAlignment="1">
      <alignment horizontal="right" vertical="center"/>
    </xf>
    <xf numFmtId="1" fontId="5" fillId="5" borderId="172" xfId="0" applyNumberFormat="1" applyFont="1" applyFill="1" applyBorder="1" applyAlignment="1" applyProtection="1">
      <alignment horizontal="right"/>
      <protection locked="0"/>
    </xf>
    <xf numFmtId="1" fontId="5" fillId="5" borderId="176" xfId="0" applyNumberFormat="1" applyFont="1" applyFill="1" applyBorder="1" applyAlignment="1" applyProtection="1">
      <alignment horizontal="right"/>
      <protection locked="0"/>
    </xf>
    <xf numFmtId="1" fontId="5" fillId="5" borderId="173" xfId="0" applyNumberFormat="1" applyFont="1" applyFill="1" applyBorder="1" applyAlignment="1" applyProtection="1">
      <alignment horizontal="right"/>
      <protection locked="0"/>
    </xf>
    <xf numFmtId="1" fontId="5" fillId="5" borderId="175" xfId="0" applyNumberFormat="1" applyFont="1" applyFill="1" applyBorder="1" applyAlignment="1" applyProtection="1">
      <alignment horizontal="right"/>
      <protection locked="0"/>
    </xf>
    <xf numFmtId="1" fontId="5" fillId="5" borderId="187" xfId="0" applyNumberFormat="1" applyFont="1" applyFill="1" applyBorder="1" applyAlignment="1" applyProtection="1">
      <alignment horizontal="right"/>
      <protection locked="0"/>
    </xf>
    <xf numFmtId="1" fontId="5" fillId="3" borderId="180" xfId="0" applyNumberFormat="1" applyFont="1" applyFill="1" applyBorder="1" applyAlignment="1">
      <alignment horizontal="right" wrapText="1"/>
    </xf>
    <xf numFmtId="1" fontId="5" fillId="3" borderId="180" xfId="0" applyNumberFormat="1" applyFont="1" applyFill="1" applyBorder="1"/>
    <xf numFmtId="1" fontId="5" fillId="4" borderId="179" xfId="0" applyNumberFormat="1" applyFont="1" applyFill="1" applyBorder="1"/>
    <xf numFmtId="1" fontId="5" fillId="4" borderId="176" xfId="0" applyNumberFormat="1" applyFont="1" applyFill="1" applyBorder="1"/>
    <xf numFmtId="1" fontId="5" fillId="3" borderId="179" xfId="0" applyNumberFormat="1" applyFont="1" applyFill="1" applyBorder="1"/>
    <xf numFmtId="1" fontId="5" fillId="3" borderId="173" xfId="0" applyNumberFormat="1" applyFont="1" applyFill="1" applyBorder="1"/>
    <xf numFmtId="1" fontId="5" fillId="3" borderId="172" xfId="0" applyNumberFormat="1" applyFont="1" applyFill="1" applyBorder="1"/>
    <xf numFmtId="1" fontId="5" fillId="3" borderId="176" xfId="0" applyNumberFormat="1" applyFont="1" applyFill="1" applyBorder="1"/>
    <xf numFmtId="1" fontId="5" fillId="3" borderId="180" xfId="0" applyNumberFormat="1" applyFont="1" applyFill="1" applyBorder="1" applyAlignment="1">
      <alignment horizontal="center" vertical="center"/>
    </xf>
    <xf numFmtId="1" fontId="3" fillId="0" borderId="189" xfId="0" applyNumberFormat="1" applyFont="1" applyBorder="1" applyProtection="1">
      <protection locked="0"/>
    </xf>
    <xf numFmtId="1" fontId="3" fillId="0" borderId="190" xfId="0" applyNumberFormat="1" applyFont="1" applyBorder="1" applyAlignment="1">
      <alignment vertical="center"/>
    </xf>
    <xf numFmtId="1" fontId="3" fillId="0" borderId="189" xfId="0" applyNumberFormat="1" applyFont="1" applyBorder="1"/>
    <xf numFmtId="1" fontId="3" fillId="0" borderId="191" xfId="0" applyNumberFormat="1" applyFont="1" applyBorder="1"/>
    <xf numFmtId="1" fontId="5" fillId="0" borderId="194" xfId="0" applyNumberFormat="1" applyFont="1" applyBorder="1" applyAlignment="1">
      <alignment horizontal="center" vertical="center" wrapText="1"/>
    </xf>
    <xf numFmtId="1" fontId="5" fillId="0" borderId="196" xfId="0" applyNumberFormat="1" applyFont="1" applyBorder="1" applyAlignment="1">
      <alignment horizontal="center" vertical="center" wrapText="1"/>
    </xf>
    <xf numFmtId="1" fontId="5" fillId="0" borderId="200" xfId="0" applyNumberFormat="1" applyFont="1" applyBorder="1"/>
    <xf numFmtId="1" fontId="5" fillId="0" borderId="201" xfId="0" applyNumberFormat="1" applyFont="1" applyBorder="1"/>
    <xf numFmtId="1" fontId="5" fillId="0" borderId="194" xfId="0" applyNumberFormat="1" applyFont="1" applyBorder="1"/>
    <xf numFmtId="1" fontId="5" fillId="4" borderId="201" xfId="0" applyNumberFormat="1" applyFont="1" applyFill="1" applyBorder="1" applyAlignment="1">
      <alignment horizontal="center" vertical="center" wrapText="1"/>
    </xf>
    <xf numFmtId="1" fontId="5" fillId="4" borderId="194" xfId="0" applyNumberFormat="1" applyFont="1" applyFill="1" applyBorder="1" applyAlignment="1">
      <alignment horizontal="center" vertical="center" wrapText="1"/>
    </xf>
    <xf numFmtId="1" fontId="5" fillId="5" borderId="194" xfId="0" applyNumberFormat="1" applyFont="1" applyFill="1" applyBorder="1" applyProtection="1">
      <protection locked="0"/>
    </xf>
    <xf numFmtId="1" fontId="5" fillId="5" borderId="196" xfId="0" applyNumberFormat="1" applyFont="1" applyFill="1" applyBorder="1" applyProtection="1">
      <protection locked="0"/>
    </xf>
    <xf numFmtId="1" fontId="5" fillId="5" borderId="201" xfId="0" applyNumberFormat="1" applyFont="1" applyFill="1" applyBorder="1" applyProtection="1">
      <protection locked="0"/>
    </xf>
    <xf numFmtId="1" fontId="5" fillId="0" borderId="196" xfId="0" applyNumberFormat="1" applyFont="1" applyBorder="1"/>
    <xf numFmtId="1" fontId="5" fillId="5" borderId="194" xfId="0" applyNumberFormat="1" applyFont="1" applyFill="1" applyBorder="1" applyAlignment="1" applyProtection="1">
      <alignment horizontal="right"/>
      <protection locked="0"/>
    </xf>
    <xf numFmtId="1" fontId="5" fillId="5" borderId="202" xfId="0" applyNumberFormat="1" applyFont="1" applyFill="1" applyBorder="1" applyAlignment="1" applyProtection="1">
      <alignment horizontal="right"/>
      <protection locked="0"/>
    </xf>
    <xf numFmtId="1" fontId="5" fillId="4" borderId="201" xfId="0" applyNumberFormat="1" applyFont="1" applyFill="1" applyBorder="1"/>
    <xf numFmtId="1" fontId="5" fillId="3" borderId="201" xfId="0" applyNumberFormat="1" applyFont="1" applyFill="1" applyBorder="1"/>
    <xf numFmtId="1" fontId="5" fillId="3" borderId="194" xfId="0" applyNumberFormat="1" applyFont="1" applyFill="1" applyBorder="1"/>
    <xf numFmtId="1" fontId="5" fillId="0" borderId="201" xfId="0" applyNumberFormat="1" applyFont="1" applyBorder="1" applyAlignment="1">
      <alignment horizontal="center" vertical="center" wrapText="1"/>
    </xf>
    <xf numFmtId="1" fontId="3" fillId="0" borderId="203" xfId="0" applyNumberFormat="1" applyFont="1" applyBorder="1" applyProtection="1">
      <protection locked="0"/>
    </xf>
    <xf numFmtId="1" fontId="3" fillId="0" borderId="204" xfId="0" applyNumberFormat="1" applyFont="1" applyBorder="1" applyAlignment="1">
      <alignment vertical="center"/>
    </xf>
    <xf numFmtId="1" fontId="3" fillId="0" borderId="203" xfId="0" applyNumberFormat="1" applyFont="1" applyBorder="1"/>
    <xf numFmtId="1" fontId="3" fillId="0" borderId="205" xfId="0" applyNumberFormat="1" applyFont="1" applyBorder="1"/>
    <xf numFmtId="1" fontId="5" fillId="0" borderId="208" xfId="0" applyNumberFormat="1" applyFont="1" applyBorder="1" applyAlignment="1">
      <alignment horizontal="center" vertical="center" wrapText="1"/>
    </xf>
    <xf numFmtId="1" fontId="5" fillId="0" borderId="210" xfId="0" applyNumberFormat="1" applyFont="1" applyBorder="1" applyAlignment="1">
      <alignment horizontal="center" vertical="center" wrapText="1"/>
    </xf>
    <xf numFmtId="1" fontId="5" fillId="0" borderId="214" xfId="0" applyNumberFormat="1" applyFont="1" applyBorder="1"/>
    <xf numFmtId="1" fontId="5" fillId="0" borderId="215" xfId="0" applyNumberFormat="1" applyFont="1" applyBorder="1"/>
    <xf numFmtId="1" fontId="5" fillId="0" borderId="208" xfId="0" applyNumberFormat="1" applyFont="1" applyBorder="1"/>
    <xf numFmtId="1" fontId="5" fillId="4" borderId="215" xfId="0" applyNumberFormat="1" applyFont="1" applyFill="1" applyBorder="1" applyAlignment="1">
      <alignment horizontal="center" vertical="center" wrapText="1"/>
    </xf>
    <xf numFmtId="1" fontId="5" fillId="4" borderId="208" xfId="0" applyNumberFormat="1" applyFont="1" applyFill="1" applyBorder="1" applyAlignment="1">
      <alignment horizontal="center" vertical="center" wrapText="1"/>
    </xf>
    <xf numFmtId="1" fontId="5" fillId="5" borderId="208" xfId="0" applyNumberFormat="1" applyFont="1" applyFill="1" applyBorder="1" applyProtection="1">
      <protection locked="0"/>
    </xf>
    <xf numFmtId="1" fontId="5" fillId="5" borderId="210" xfId="0" applyNumberFormat="1" applyFont="1" applyFill="1" applyBorder="1" applyProtection="1">
      <protection locked="0"/>
    </xf>
    <xf numFmtId="1" fontId="5" fillId="5" borderId="215" xfId="0" applyNumberFormat="1" applyFont="1" applyFill="1" applyBorder="1" applyProtection="1">
      <protection locked="0"/>
    </xf>
    <xf numFmtId="1" fontId="5" fillId="0" borderId="210" xfId="0" applyNumberFormat="1" applyFont="1" applyBorder="1"/>
    <xf numFmtId="1" fontId="5" fillId="5" borderId="208" xfId="0" applyNumberFormat="1" applyFont="1" applyFill="1" applyBorder="1" applyAlignment="1" applyProtection="1">
      <alignment horizontal="right"/>
      <protection locked="0"/>
    </xf>
    <xf numFmtId="1" fontId="5" fillId="5" borderId="216" xfId="0" applyNumberFormat="1" applyFont="1" applyFill="1" applyBorder="1" applyAlignment="1" applyProtection="1">
      <alignment horizontal="right"/>
      <protection locked="0"/>
    </xf>
    <xf numFmtId="1" fontId="5" fillId="4" borderId="215" xfId="0" applyNumberFormat="1" applyFont="1" applyFill="1" applyBorder="1"/>
    <xf numFmtId="1" fontId="5" fillId="3" borderId="215" xfId="0" applyNumberFormat="1" applyFont="1" applyFill="1" applyBorder="1"/>
    <xf numFmtId="1" fontId="5" fillId="3" borderId="208" xfId="0" applyNumberFormat="1" applyFont="1" applyFill="1" applyBorder="1"/>
    <xf numFmtId="1" fontId="5" fillId="0" borderId="215" xfId="0" applyNumberFormat="1" applyFont="1" applyBorder="1" applyAlignment="1">
      <alignment horizontal="center" vertical="center" wrapText="1"/>
    </xf>
    <xf numFmtId="1" fontId="3" fillId="0" borderId="217" xfId="0" applyNumberFormat="1" applyFont="1" applyBorder="1" applyProtection="1">
      <protection locked="0"/>
    </xf>
    <xf numFmtId="1" fontId="3" fillId="0" borderId="218" xfId="0" applyNumberFormat="1" applyFont="1" applyBorder="1" applyAlignment="1">
      <alignment vertical="center"/>
    </xf>
    <xf numFmtId="1" fontId="3" fillId="0" borderId="217" xfId="0" applyNumberFormat="1" applyFont="1" applyBorder="1"/>
    <xf numFmtId="1" fontId="3" fillId="0" borderId="219" xfId="0" applyNumberFormat="1" applyFont="1" applyBorder="1"/>
    <xf numFmtId="1" fontId="5" fillId="0" borderId="221" xfId="0" applyNumberFormat="1" applyFont="1" applyBorder="1" applyAlignment="1">
      <alignment horizontal="center" vertical="center" wrapText="1"/>
    </xf>
    <xf numFmtId="1" fontId="5" fillId="0" borderId="222" xfId="0" applyNumberFormat="1" applyFont="1" applyBorder="1" applyAlignment="1">
      <alignment horizontal="center" vertical="center" wrapText="1"/>
    </xf>
    <xf numFmtId="1" fontId="5" fillId="0" borderId="226" xfId="0" applyNumberFormat="1" applyFont="1" applyBorder="1" applyAlignment="1">
      <alignment horizontal="center" vertical="center" wrapText="1"/>
    </xf>
    <xf numFmtId="1" fontId="5" fillId="0" borderId="227" xfId="0" applyNumberFormat="1" applyFont="1" applyBorder="1" applyAlignment="1">
      <alignment horizontal="center" vertical="center" wrapText="1"/>
    </xf>
    <xf numFmtId="1" fontId="5" fillId="0" borderId="225" xfId="0" applyNumberFormat="1" applyFont="1" applyBorder="1" applyAlignment="1">
      <alignment horizontal="center" vertical="center" wrapText="1"/>
    </xf>
    <xf numFmtId="1" fontId="5" fillId="0" borderId="228" xfId="0" applyNumberFormat="1" applyFont="1" applyBorder="1" applyAlignment="1">
      <alignment horizontal="center" vertical="center" wrapText="1"/>
    </xf>
    <xf numFmtId="1" fontId="5" fillId="4" borderId="225" xfId="0" applyNumberFormat="1" applyFont="1" applyFill="1" applyBorder="1" applyAlignment="1">
      <alignment horizontal="center" vertical="center"/>
    </xf>
    <xf numFmtId="1" fontId="5" fillId="0" borderId="229" xfId="0" applyNumberFormat="1" applyFont="1" applyBorder="1" applyAlignment="1">
      <alignment horizontal="left" vertical="center" wrapText="1"/>
    </xf>
    <xf numFmtId="1" fontId="5" fillId="5" borderId="221" xfId="0" applyNumberFormat="1" applyFont="1" applyFill="1" applyBorder="1" applyProtection="1">
      <protection locked="0"/>
    </xf>
    <xf numFmtId="1" fontId="5" fillId="5" borderId="225" xfId="0" applyNumberFormat="1" applyFont="1" applyFill="1" applyBorder="1" applyProtection="1">
      <protection locked="0"/>
    </xf>
    <xf numFmtId="1" fontId="5" fillId="5" borderId="228" xfId="0" applyNumberFormat="1" applyFont="1" applyFill="1" applyBorder="1" applyProtection="1">
      <protection locked="0"/>
    </xf>
    <xf numFmtId="1" fontId="5" fillId="5" borderId="226" xfId="0" applyNumberFormat="1" applyFont="1" applyFill="1" applyBorder="1" applyProtection="1">
      <protection locked="0"/>
    </xf>
    <xf numFmtId="1" fontId="5" fillId="0" borderId="229" xfId="0" applyNumberFormat="1" applyFont="1" applyBorder="1" applyAlignment="1">
      <alignment horizontal="center" vertical="center" wrapText="1"/>
    </xf>
    <xf numFmtId="1" fontId="5" fillId="3" borderId="221" xfId="0" applyNumberFormat="1" applyFont="1" applyFill="1" applyBorder="1" applyAlignment="1">
      <alignment horizontal="center" vertical="center" wrapText="1"/>
    </xf>
    <xf numFmtId="1" fontId="5" fillId="3" borderId="231" xfId="0" applyNumberFormat="1" applyFont="1" applyFill="1" applyBorder="1" applyAlignment="1">
      <alignment horizontal="center" vertical="center" wrapText="1"/>
    </xf>
    <xf numFmtId="1" fontId="5" fillId="0" borderId="232" xfId="0" applyNumberFormat="1" applyFont="1" applyBorder="1" applyAlignment="1">
      <alignment horizontal="center" vertical="center" wrapText="1"/>
    </xf>
    <xf numFmtId="1" fontId="5" fillId="0" borderId="233" xfId="0" applyNumberFormat="1" applyFont="1" applyBorder="1" applyAlignment="1">
      <alignment horizontal="center" vertical="center" wrapText="1"/>
    </xf>
    <xf numFmtId="1" fontId="5" fillId="0" borderId="229" xfId="0" applyNumberFormat="1" applyFont="1" applyBorder="1" applyAlignment="1">
      <alignment horizontal="center"/>
    </xf>
    <xf numFmtId="1" fontId="5" fillId="3" borderId="221" xfId="0" applyNumberFormat="1" applyFont="1" applyFill="1" applyBorder="1" applyAlignment="1">
      <alignment horizontal="right" wrapText="1"/>
    </xf>
    <xf numFmtId="1" fontId="5" fillId="3" borderId="224" xfId="0" applyNumberFormat="1" applyFont="1" applyFill="1" applyBorder="1" applyAlignment="1">
      <alignment horizontal="right" wrapText="1"/>
    </xf>
    <xf numFmtId="1" fontId="5" fillId="0" borderId="221" xfId="0" applyNumberFormat="1" applyFont="1" applyBorder="1"/>
    <xf numFmtId="1" fontId="5" fillId="0" borderId="225" xfId="0" applyNumberFormat="1" applyFont="1" applyBorder="1"/>
    <xf numFmtId="1" fontId="5" fillId="0" borderId="224" xfId="0" applyNumberFormat="1" applyFont="1" applyBorder="1"/>
    <xf numFmtId="1" fontId="5" fillId="0" borderId="226" xfId="0" applyNumberFormat="1" applyFont="1" applyBorder="1"/>
    <xf numFmtId="1" fontId="5" fillId="4" borderId="225" xfId="0" applyNumberFormat="1" applyFont="1" applyFill="1" applyBorder="1" applyAlignment="1">
      <alignment horizontal="center" vertical="center" wrapText="1"/>
    </xf>
    <xf numFmtId="1" fontId="5" fillId="4" borderId="221" xfId="0" applyNumberFormat="1" applyFont="1" applyFill="1" applyBorder="1" applyAlignment="1">
      <alignment horizontal="center" vertical="center"/>
    </xf>
    <xf numFmtId="1" fontId="5" fillId="4" borderId="228" xfId="0" applyNumberFormat="1" applyFont="1" applyFill="1" applyBorder="1" applyAlignment="1">
      <alignment horizontal="center" vertical="center"/>
    </xf>
    <xf numFmtId="1" fontId="5" fillId="4" borderId="226" xfId="0" applyNumberFormat="1" applyFont="1" applyFill="1" applyBorder="1" applyAlignment="1">
      <alignment horizontal="center" vertical="center" wrapText="1"/>
    </xf>
    <xf numFmtId="1" fontId="5" fillId="4" borderId="221" xfId="0" applyNumberFormat="1" applyFont="1" applyFill="1" applyBorder="1" applyAlignment="1">
      <alignment horizontal="center" vertical="center" wrapText="1"/>
    </xf>
    <xf numFmtId="1" fontId="5" fillId="4" borderId="229" xfId="0" applyNumberFormat="1" applyFont="1" applyFill="1" applyBorder="1"/>
    <xf numFmtId="1" fontId="5" fillId="4" borderId="221" xfId="0" applyNumberFormat="1" applyFont="1" applyFill="1" applyBorder="1"/>
    <xf numFmtId="1" fontId="5" fillId="4" borderId="228" xfId="0" applyNumberFormat="1" applyFont="1" applyFill="1" applyBorder="1"/>
    <xf numFmtId="1" fontId="5" fillId="3" borderId="229" xfId="0" applyNumberFormat="1" applyFont="1" applyFill="1" applyBorder="1" applyAlignment="1">
      <alignment horizontal="center" wrapText="1"/>
    </xf>
    <xf numFmtId="1" fontId="5" fillId="3" borderId="227" xfId="0" applyNumberFormat="1" applyFont="1" applyFill="1" applyBorder="1" applyAlignment="1">
      <alignment horizontal="center" wrapText="1"/>
    </xf>
    <xf numFmtId="1" fontId="5" fillId="0" borderId="229" xfId="0" applyNumberFormat="1" applyFont="1" applyBorder="1" applyAlignment="1">
      <alignment horizontal="center" vertical="center"/>
    </xf>
    <xf numFmtId="1" fontId="2" fillId="0" borderId="229" xfId="0" applyNumberFormat="1" applyFont="1" applyBorder="1"/>
    <xf numFmtId="1" fontId="5" fillId="0" borderId="222" xfId="0" applyNumberFormat="1" applyFont="1" applyBorder="1"/>
    <xf numFmtId="1" fontId="5" fillId="0" borderId="228" xfId="0" applyNumberFormat="1" applyFont="1" applyBorder="1"/>
    <xf numFmtId="1" fontId="5" fillId="5" borderId="230" xfId="0" applyNumberFormat="1" applyFont="1" applyFill="1" applyBorder="1" applyProtection="1">
      <protection locked="0"/>
    </xf>
    <xf numFmtId="1" fontId="5" fillId="5" borderId="234" xfId="0" applyNumberFormat="1" applyFont="1" applyFill="1" applyBorder="1" applyProtection="1">
      <protection locked="0"/>
    </xf>
    <xf numFmtId="1" fontId="5" fillId="0" borderId="224" xfId="0" applyNumberFormat="1" applyFont="1" applyBorder="1" applyAlignment="1">
      <alignment horizontal="center" vertical="center" wrapText="1"/>
    </xf>
    <xf numFmtId="1" fontId="5" fillId="0" borderId="227" xfId="0" applyNumberFormat="1" applyFont="1" applyBorder="1" applyAlignment="1">
      <alignment vertical="center"/>
    </xf>
    <xf numFmtId="1" fontId="5" fillId="0" borderId="221" xfId="0" applyNumberFormat="1" applyFont="1" applyBorder="1" applyAlignment="1">
      <alignment horizontal="right" vertical="center"/>
    </xf>
    <xf numFmtId="1" fontId="5" fillId="5" borderId="221" xfId="0" applyNumberFormat="1" applyFont="1" applyFill="1" applyBorder="1" applyAlignment="1" applyProtection="1">
      <alignment horizontal="right"/>
      <protection locked="0"/>
    </xf>
    <xf numFmtId="1" fontId="5" fillId="5" borderId="225" xfId="0" applyNumberFormat="1" applyFont="1" applyFill="1" applyBorder="1" applyAlignment="1" applyProtection="1">
      <alignment horizontal="right"/>
      <protection locked="0"/>
    </xf>
    <xf numFmtId="1" fontId="5" fillId="5" borderId="222" xfId="0" applyNumberFormat="1" applyFont="1" applyFill="1" applyBorder="1" applyAlignment="1" applyProtection="1">
      <alignment horizontal="right"/>
      <protection locked="0"/>
    </xf>
    <xf numFmtId="1" fontId="5" fillId="5" borderId="224" xfId="0" applyNumberFormat="1" applyFont="1" applyFill="1" applyBorder="1" applyAlignment="1" applyProtection="1">
      <alignment horizontal="right"/>
      <protection locked="0"/>
    </xf>
    <xf numFmtId="1" fontId="5" fillId="5" borderId="235" xfId="0" applyNumberFormat="1" applyFont="1" applyFill="1" applyBorder="1" applyAlignment="1" applyProtection="1">
      <alignment horizontal="right"/>
      <protection locked="0"/>
    </xf>
    <xf numFmtId="1" fontId="5" fillId="3" borderId="229" xfId="0" applyNumberFormat="1" applyFont="1" applyFill="1" applyBorder="1" applyAlignment="1">
      <alignment horizontal="right" wrapText="1"/>
    </xf>
    <xf numFmtId="1" fontId="5" fillId="3" borderId="229" xfId="0" applyNumberFormat="1" applyFont="1" applyFill="1" applyBorder="1"/>
    <xf numFmtId="1" fontId="5" fillId="4" borderId="226" xfId="0" applyNumberFormat="1" applyFont="1" applyFill="1" applyBorder="1"/>
    <xf numFmtId="1" fontId="5" fillId="4" borderId="225" xfId="0" applyNumberFormat="1" applyFont="1" applyFill="1" applyBorder="1"/>
    <xf numFmtId="1" fontId="5" fillId="3" borderId="226" xfId="0" applyNumberFormat="1" applyFont="1" applyFill="1" applyBorder="1"/>
    <xf numFmtId="1" fontId="5" fillId="3" borderId="222" xfId="0" applyNumberFormat="1" applyFont="1" applyFill="1" applyBorder="1"/>
    <xf numFmtId="1" fontId="5" fillId="3" borderId="221" xfId="0" applyNumberFormat="1" applyFont="1" applyFill="1" applyBorder="1"/>
    <xf numFmtId="1" fontId="5" fillId="3" borderId="225" xfId="0" applyNumberFormat="1" applyFont="1" applyFill="1" applyBorder="1"/>
    <xf numFmtId="1" fontId="5" fillId="3" borderId="229" xfId="0" applyNumberFormat="1" applyFont="1" applyFill="1" applyBorder="1" applyAlignment="1">
      <alignment horizontal="center" vertical="center"/>
    </xf>
    <xf numFmtId="1" fontId="3" fillId="0" borderId="237" xfId="0" applyNumberFormat="1" applyFont="1" applyBorder="1" applyProtection="1">
      <protection locked="0"/>
    </xf>
    <xf numFmtId="1" fontId="3" fillId="0" borderId="238" xfId="0" applyNumberFormat="1" applyFont="1" applyBorder="1" applyAlignment="1">
      <alignment vertical="center"/>
    </xf>
    <xf numFmtId="1" fontId="3" fillId="0" borderId="237" xfId="0" applyNumberFormat="1" applyFont="1" applyBorder="1"/>
    <xf numFmtId="1" fontId="3" fillId="0" borderId="239" xfId="0" applyNumberFormat="1" applyFont="1" applyBorder="1"/>
    <xf numFmtId="1" fontId="5" fillId="0" borderId="241" xfId="0" applyNumberFormat="1" applyFont="1" applyBorder="1" applyAlignment="1">
      <alignment horizontal="center" vertical="center" wrapText="1"/>
    </xf>
    <xf numFmtId="1" fontId="5" fillId="0" borderId="242" xfId="0" applyNumberFormat="1" applyFont="1" applyBorder="1" applyAlignment="1">
      <alignment horizontal="center" vertical="center" wrapText="1"/>
    </xf>
    <xf numFmtId="1" fontId="5" fillId="0" borderId="243" xfId="0" applyNumberFormat="1" applyFont="1" applyBorder="1" applyAlignment="1">
      <alignment horizontal="center" vertical="center" wrapText="1"/>
    </xf>
    <xf numFmtId="1" fontId="5" fillId="0" borderId="244" xfId="0" applyNumberFormat="1" applyFont="1" applyBorder="1" applyAlignment="1">
      <alignment horizontal="center" vertical="center" wrapText="1"/>
    </xf>
    <xf numFmtId="1" fontId="5" fillId="0" borderId="248" xfId="0" applyNumberFormat="1" applyFont="1" applyBorder="1"/>
    <xf numFmtId="1" fontId="5" fillId="0" borderId="249" xfId="0" applyNumberFormat="1" applyFont="1" applyBorder="1"/>
    <xf numFmtId="1" fontId="5" fillId="0" borderId="242" xfId="0" applyNumberFormat="1" applyFont="1" applyBorder="1"/>
    <xf numFmtId="1" fontId="5" fillId="4" borderId="249" xfId="0" applyNumberFormat="1" applyFont="1" applyFill="1" applyBorder="1" applyAlignment="1">
      <alignment horizontal="center" vertical="center" wrapText="1"/>
    </xf>
    <xf numFmtId="1" fontId="5" fillId="4" borderId="242" xfId="0" applyNumberFormat="1" applyFont="1" applyFill="1" applyBorder="1" applyAlignment="1">
      <alignment horizontal="center" vertical="center" wrapText="1"/>
    </xf>
    <xf numFmtId="1" fontId="5" fillId="5" borderId="242" xfId="0" applyNumberFormat="1" applyFont="1" applyFill="1" applyBorder="1" applyProtection="1">
      <protection locked="0"/>
    </xf>
    <xf numFmtId="1" fontId="5" fillId="5" borderId="244" xfId="0" applyNumberFormat="1" applyFont="1" applyFill="1" applyBorder="1" applyProtection="1">
      <protection locked="0"/>
    </xf>
    <xf numFmtId="1" fontId="5" fillId="5" borderId="249" xfId="0" applyNumberFormat="1" applyFont="1" applyFill="1" applyBorder="1" applyProtection="1">
      <protection locked="0"/>
    </xf>
    <xf numFmtId="1" fontId="5" fillId="0" borderId="244" xfId="0" applyNumberFormat="1" applyFont="1" applyBorder="1"/>
    <xf numFmtId="1" fontId="5" fillId="5" borderId="242" xfId="0" applyNumberFormat="1" applyFont="1" applyFill="1" applyBorder="1" applyAlignment="1" applyProtection="1">
      <alignment horizontal="right"/>
      <protection locked="0"/>
    </xf>
    <xf numFmtId="1" fontId="5" fillId="5" borderId="250" xfId="0" applyNumberFormat="1" applyFont="1" applyFill="1" applyBorder="1" applyAlignment="1" applyProtection="1">
      <alignment horizontal="right"/>
      <protection locked="0"/>
    </xf>
    <xf numFmtId="1" fontId="5" fillId="4" borderId="249" xfId="0" applyNumberFormat="1" applyFont="1" applyFill="1" applyBorder="1"/>
    <xf numFmtId="1" fontId="5" fillId="3" borderId="249" xfId="0" applyNumberFormat="1" applyFont="1" applyFill="1" applyBorder="1"/>
    <xf numFmtId="1" fontId="5" fillId="3" borderId="242" xfId="0" applyNumberFormat="1" applyFont="1" applyFill="1" applyBorder="1"/>
    <xf numFmtId="1" fontId="5" fillId="0" borderId="249" xfId="0" applyNumberFormat="1" applyFont="1" applyBorder="1" applyAlignment="1">
      <alignment horizontal="center" vertical="center" wrapText="1"/>
    </xf>
    <xf numFmtId="1" fontId="5" fillId="4" borderId="251" xfId="0" applyNumberFormat="1" applyFont="1" applyFill="1" applyBorder="1" applyAlignment="1">
      <alignment horizontal="center" vertical="center" wrapText="1"/>
    </xf>
    <xf numFmtId="1" fontId="5" fillId="4" borderId="251" xfId="0" applyNumberFormat="1" applyFont="1" applyFill="1" applyBorder="1" applyAlignment="1">
      <alignment horizontal="center" vertical="center"/>
    </xf>
    <xf numFmtId="1" fontId="5" fillId="0" borderId="251" xfId="0" applyNumberFormat="1" applyFont="1" applyBorder="1" applyAlignment="1">
      <alignment horizontal="center" vertical="center" wrapText="1"/>
    </xf>
    <xf numFmtId="1" fontId="5" fillId="0" borderId="251" xfId="0" applyNumberFormat="1" applyFont="1" applyBorder="1"/>
    <xf numFmtId="1" fontId="5" fillId="5" borderId="251" xfId="0" applyNumberFormat="1" applyFont="1" applyFill="1" applyBorder="1" applyProtection="1">
      <protection locked="0"/>
    </xf>
    <xf numFmtId="1" fontId="5" fillId="0" borderId="257" xfId="0" applyNumberFormat="1" applyFont="1" applyBorder="1"/>
    <xf numFmtId="1" fontId="5" fillId="5" borderId="252" xfId="0" applyNumberFormat="1" applyFont="1" applyFill="1" applyBorder="1" applyProtection="1">
      <protection locked="0"/>
    </xf>
    <xf numFmtId="1" fontId="5" fillId="5" borderId="253" xfId="0" applyNumberFormat="1" applyFont="1" applyFill="1" applyBorder="1" applyProtection="1">
      <protection locked="0"/>
    </xf>
    <xf numFmtId="1" fontId="5" fillId="5" borderId="257" xfId="0" applyNumberFormat="1" applyFont="1" applyFill="1" applyBorder="1" applyProtection="1">
      <protection locked="0"/>
    </xf>
    <xf numFmtId="1" fontId="5" fillId="0" borderId="256" xfId="0" applyNumberFormat="1" applyFont="1" applyBorder="1" applyAlignment="1">
      <alignment horizontal="center" vertical="center" wrapText="1"/>
    </xf>
    <xf numFmtId="1" fontId="5" fillId="0" borderId="258" xfId="0" applyNumberFormat="1" applyFont="1" applyBorder="1" applyAlignment="1">
      <alignment horizontal="right" vertical="center"/>
    </xf>
    <xf numFmtId="1" fontId="5" fillId="0" borderId="257" xfId="0" applyNumberFormat="1" applyFont="1" applyBorder="1" applyAlignment="1">
      <alignment horizontal="right" vertical="center"/>
    </xf>
    <xf numFmtId="1" fontId="5" fillId="5" borderId="251" xfId="0" applyNumberFormat="1" applyFont="1" applyFill="1" applyBorder="1" applyAlignment="1" applyProtection="1">
      <alignment horizontal="right"/>
      <protection locked="0"/>
    </xf>
    <xf numFmtId="1" fontId="5" fillId="5" borderId="256" xfId="0" applyNumberFormat="1" applyFont="1" applyFill="1" applyBorder="1" applyAlignment="1" applyProtection="1">
      <alignment horizontal="right"/>
      <protection locked="0"/>
    </xf>
    <xf numFmtId="1" fontId="5" fillId="4" borderId="251" xfId="0" applyNumberFormat="1" applyFont="1" applyFill="1" applyBorder="1"/>
    <xf numFmtId="1" fontId="5" fillId="3" borderId="251" xfId="0" applyNumberFormat="1" applyFont="1" applyFill="1" applyBorder="1"/>
    <xf numFmtId="1" fontId="3" fillId="0" borderId="259" xfId="0" applyNumberFormat="1" applyFont="1" applyBorder="1" applyProtection="1">
      <protection locked="0"/>
    </xf>
    <xf numFmtId="1" fontId="3" fillId="0" borderId="260" xfId="0" applyNumberFormat="1" applyFont="1" applyBorder="1" applyAlignment="1">
      <alignment vertical="center"/>
    </xf>
    <xf numFmtId="1" fontId="3" fillId="0" borderId="259" xfId="0" applyNumberFormat="1" applyFont="1" applyBorder="1"/>
    <xf numFmtId="1" fontId="3" fillId="0" borderId="261" xfId="0" applyNumberFormat="1" applyFont="1" applyBorder="1"/>
    <xf numFmtId="1" fontId="5" fillId="0" borderId="262" xfId="0" applyNumberFormat="1" applyFont="1" applyBorder="1" applyAlignment="1">
      <alignment horizontal="center" vertical="center" wrapText="1"/>
    </xf>
    <xf numFmtId="1" fontId="5" fillId="0" borderId="263" xfId="0" applyNumberFormat="1" applyFont="1" applyBorder="1" applyAlignment="1">
      <alignment horizontal="center" vertical="center" wrapText="1"/>
    </xf>
    <xf numFmtId="1" fontId="5" fillId="0" borderId="264" xfId="0" applyNumberFormat="1" applyFont="1" applyBorder="1" applyAlignment="1">
      <alignment horizontal="center" vertical="center" wrapText="1"/>
    </xf>
    <xf numFmtId="1" fontId="5" fillId="0" borderId="265" xfId="0" applyNumberFormat="1" applyFont="1" applyBorder="1" applyAlignment="1">
      <alignment horizontal="center" vertical="center" wrapText="1"/>
    </xf>
    <xf numFmtId="1" fontId="5" fillId="0" borderId="267" xfId="0" applyNumberFormat="1" applyFont="1" applyBorder="1" applyAlignment="1">
      <alignment horizontal="center" vertical="center" wrapText="1"/>
    </xf>
    <xf numFmtId="1" fontId="5" fillId="0" borderId="268" xfId="0" applyNumberFormat="1" applyFont="1" applyBorder="1" applyAlignment="1">
      <alignment horizontal="center" vertical="center" wrapText="1"/>
    </xf>
    <xf numFmtId="1" fontId="5" fillId="0" borderId="269" xfId="0" applyNumberFormat="1" applyFont="1" applyBorder="1" applyAlignment="1">
      <alignment horizontal="center" vertical="center" wrapText="1"/>
    </xf>
    <xf numFmtId="1" fontId="5" fillId="4" borderId="268" xfId="0" applyNumberFormat="1" applyFont="1" applyFill="1" applyBorder="1" applyAlignment="1">
      <alignment horizontal="center" vertical="center"/>
    </xf>
    <xf numFmtId="1" fontId="5" fillId="0" borderId="271" xfId="0" applyNumberFormat="1" applyFont="1" applyBorder="1" applyAlignment="1">
      <alignment horizontal="center" vertical="center" wrapText="1"/>
    </xf>
    <xf numFmtId="1" fontId="5" fillId="0" borderId="272" xfId="0" applyNumberFormat="1" applyFont="1" applyBorder="1" applyAlignment="1">
      <alignment horizontal="center" vertical="center" wrapText="1"/>
    </xf>
    <xf numFmtId="1" fontId="5" fillId="0" borderId="273" xfId="0" applyNumberFormat="1" applyFont="1" applyBorder="1" applyAlignment="1">
      <alignment horizontal="left" vertical="center" wrapText="1"/>
    </xf>
    <xf numFmtId="1" fontId="5" fillId="5" borderId="271" xfId="0" applyNumberFormat="1" applyFont="1" applyFill="1" applyBorder="1" applyProtection="1">
      <protection locked="0"/>
    </xf>
    <xf numFmtId="1" fontId="5" fillId="5" borderId="268" xfId="0" applyNumberFormat="1" applyFont="1" applyFill="1" applyBorder="1" applyProtection="1">
      <protection locked="0"/>
    </xf>
    <xf numFmtId="1" fontId="5" fillId="5" borderId="269" xfId="0" applyNumberFormat="1" applyFont="1" applyFill="1" applyBorder="1" applyProtection="1">
      <protection locked="0"/>
    </xf>
    <xf numFmtId="1" fontId="5" fillId="5" borderId="264" xfId="0" applyNumberFormat="1" applyFont="1" applyFill="1" applyBorder="1" applyProtection="1">
      <protection locked="0"/>
    </xf>
    <xf numFmtId="1" fontId="5" fillId="0" borderId="273" xfId="0" applyNumberFormat="1" applyFont="1" applyBorder="1" applyAlignment="1">
      <alignment horizontal="center" vertical="center" wrapText="1"/>
    </xf>
    <xf numFmtId="1" fontId="5" fillId="3" borderId="271" xfId="0" applyNumberFormat="1" applyFont="1" applyFill="1" applyBorder="1" applyAlignment="1">
      <alignment horizontal="center" vertical="center" wrapText="1"/>
    </xf>
    <xf numFmtId="1" fontId="5" fillId="3" borderId="277" xfId="0" applyNumberFormat="1" applyFont="1" applyFill="1" applyBorder="1" applyAlignment="1">
      <alignment horizontal="center" vertical="center" wrapText="1"/>
    </xf>
    <xf numFmtId="1" fontId="5" fillId="0" borderId="278" xfId="0" applyNumberFormat="1" applyFont="1" applyBorder="1" applyAlignment="1">
      <alignment horizontal="center" vertical="center" wrapText="1"/>
    </xf>
    <xf numFmtId="1" fontId="5" fillId="3" borderId="279" xfId="0" applyNumberFormat="1" applyFont="1" applyFill="1" applyBorder="1" applyAlignment="1">
      <alignment horizontal="center" vertical="center" wrapText="1"/>
    </xf>
    <xf numFmtId="1" fontId="5" fillId="0" borderId="280" xfId="0" applyNumberFormat="1" applyFont="1" applyBorder="1" applyAlignment="1">
      <alignment horizontal="center" vertical="center" wrapText="1"/>
    </xf>
    <xf numFmtId="1" fontId="5" fillId="0" borderId="273" xfId="0" applyNumberFormat="1" applyFont="1" applyBorder="1" applyAlignment="1">
      <alignment horizontal="center"/>
    </xf>
    <xf numFmtId="1" fontId="5" fillId="3" borderId="271" xfId="0" applyNumberFormat="1" applyFont="1" applyFill="1" applyBorder="1" applyAlignment="1">
      <alignment horizontal="right" wrapText="1"/>
    </xf>
    <xf numFmtId="1" fontId="5" fillId="3" borderId="275" xfId="0" applyNumberFormat="1" applyFont="1" applyFill="1" applyBorder="1" applyAlignment="1">
      <alignment horizontal="right" wrapText="1"/>
    </xf>
    <xf numFmtId="1" fontId="5" fillId="0" borderId="271" xfId="0" applyNumberFormat="1" applyFont="1" applyBorder="1"/>
    <xf numFmtId="1" fontId="5" fillId="0" borderId="268" xfId="0" applyNumberFormat="1" applyFont="1" applyBorder="1"/>
    <xf numFmtId="1" fontId="5" fillId="0" borderId="275" xfId="0" applyNumberFormat="1" applyFont="1" applyBorder="1"/>
    <xf numFmtId="1" fontId="5" fillId="0" borderId="281" xfId="0" applyNumberFormat="1" applyFont="1" applyBorder="1"/>
    <xf numFmtId="1" fontId="5" fillId="0" borderId="264" xfId="0" applyNumberFormat="1" applyFont="1" applyBorder="1"/>
    <xf numFmtId="1" fontId="5" fillId="0" borderId="265" xfId="0" applyNumberFormat="1" applyFont="1" applyBorder="1"/>
    <xf numFmtId="1" fontId="5" fillId="4" borderId="268" xfId="0" applyNumberFormat="1" applyFont="1" applyFill="1" applyBorder="1" applyAlignment="1">
      <alignment horizontal="center" vertical="center" wrapText="1"/>
    </xf>
    <xf numFmtId="1" fontId="5" fillId="4" borderId="271" xfId="0" applyNumberFormat="1" applyFont="1" applyFill="1" applyBorder="1" applyAlignment="1">
      <alignment horizontal="center" vertical="center"/>
    </xf>
    <xf numFmtId="1" fontId="5" fillId="4" borderId="269" xfId="0" applyNumberFormat="1" applyFont="1" applyFill="1" applyBorder="1" applyAlignment="1">
      <alignment horizontal="center" vertical="center"/>
    </xf>
    <xf numFmtId="1" fontId="5" fillId="4" borderId="264" xfId="0" applyNumberFormat="1" applyFont="1" applyFill="1" applyBorder="1" applyAlignment="1">
      <alignment horizontal="center" vertical="center" wrapText="1"/>
    </xf>
    <xf numFmtId="1" fontId="5" fillId="4" borderId="265" xfId="0" applyNumberFormat="1" applyFont="1" applyFill="1" applyBorder="1" applyAlignment="1">
      <alignment horizontal="center" vertical="center" wrapText="1"/>
    </xf>
    <xf numFmtId="1" fontId="5" fillId="4" borderId="271" xfId="0" applyNumberFormat="1" applyFont="1" applyFill="1" applyBorder="1" applyAlignment="1">
      <alignment horizontal="center" vertical="center" wrapText="1"/>
    </xf>
    <xf numFmtId="1" fontId="5" fillId="4" borderId="273" xfId="0" applyNumberFormat="1" applyFont="1" applyFill="1" applyBorder="1"/>
    <xf numFmtId="1" fontId="5" fillId="4" borderId="271" xfId="0" applyNumberFormat="1" applyFont="1" applyFill="1" applyBorder="1"/>
    <xf numFmtId="1" fontId="5" fillId="4" borderId="269" xfId="0" applyNumberFormat="1" applyFont="1" applyFill="1" applyBorder="1"/>
    <xf numFmtId="1" fontId="5" fillId="3" borderId="273" xfId="0" applyNumberFormat="1" applyFont="1" applyFill="1" applyBorder="1" applyAlignment="1">
      <alignment horizontal="center" wrapText="1"/>
    </xf>
    <xf numFmtId="1" fontId="5" fillId="3" borderId="267" xfId="0" applyNumberFormat="1" applyFont="1" applyFill="1" applyBorder="1" applyAlignment="1">
      <alignment horizontal="center" wrapText="1"/>
    </xf>
    <xf numFmtId="1" fontId="5" fillId="0" borderId="273" xfId="0" applyNumberFormat="1" applyFont="1" applyBorder="1" applyAlignment="1">
      <alignment horizontal="center" vertical="center"/>
    </xf>
    <xf numFmtId="1" fontId="2" fillId="0" borderId="273" xfId="0" applyNumberFormat="1" applyFont="1" applyBorder="1"/>
    <xf numFmtId="1" fontId="5" fillId="0" borderId="262" xfId="0" applyNumberFormat="1" applyFont="1" applyBorder="1"/>
    <xf numFmtId="1" fontId="5" fillId="5" borderId="265" xfId="0" applyNumberFormat="1" applyFont="1" applyFill="1" applyBorder="1" applyProtection="1">
      <protection locked="0"/>
    </xf>
    <xf numFmtId="1" fontId="5" fillId="5" borderId="263" xfId="0" applyNumberFormat="1" applyFont="1" applyFill="1" applyBorder="1" applyProtection="1">
      <protection locked="0"/>
    </xf>
    <xf numFmtId="1" fontId="5" fillId="0" borderId="263" xfId="0" applyNumberFormat="1" applyFont="1" applyBorder="1"/>
    <xf numFmtId="1" fontId="5" fillId="0" borderId="269" xfId="0" applyNumberFormat="1" applyFont="1" applyBorder="1"/>
    <xf numFmtId="1" fontId="5" fillId="0" borderId="272" xfId="0" applyNumberFormat="1" applyFont="1" applyBorder="1"/>
    <xf numFmtId="1" fontId="5" fillId="5" borderId="276" xfId="0" applyNumberFormat="1" applyFont="1" applyFill="1" applyBorder="1" applyProtection="1">
      <protection locked="0"/>
    </xf>
    <xf numFmtId="1" fontId="5" fillId="5" borderId="283" xfId="0" applyNumberFormat="1" applyFont="1" applyFill="1" applyBorder="1" applyProtection="1">
      <protection locked="0"/>
    </xf>
    <xf numFmtId="1" fontId="5" fillId="5" borderId="272" xfId="0" applyNumberFormat="1" applyFont="1" applyFill="1" applyBorder="1" applyProtection="1">
      <protection locked="0"/>
    </xf>
    <xf numFmtId="1" fontId="5" fillId="0" borderId="275" xfId="0" applyNumberFormat="1" applyFont="1" applyBorder="1" applyAlignment="1">
      <alignment horizontal="center" vertical="center" wrapText="1"/>
    </xf>
    <xf numFmtId="1" fontId="5" fillId="0" borderId="267" xfId="0" applyNumberFormat="1" applyFont="1" applyBorder="1" applyAlignment="1">
      <alignment vertical="center"/>
    </xf>
    <xf numFmtId="1" fontId="5" fillId="0" borderId="271" xfId="0" applyNumberFormat="1" applyFont="1" applyBorder="1" applyAlignment="1">
      <alignment horizontal="right" vertical="center"/>
    </xf>
    <xf numFmtId="1" fontId="5" fillId="0" borderId="279" xfId="0" applyNumberFormat="1" applyFont="1" applyBorder="1" applyAlignment="1">
      <alignment horizontal="right" vertical="center"/>
    </xf>
    <xf numFmtId="1" fontId="5" fillId="0" borderId="272" xfId="0" applyNumberFormat="1" applyFont="1" applyBorder="1" applyAlignment="1">
      <alignment horizontal="right" vertical="center"/>
    </xf>
    <xf numFmtId="1" fontId="5" fillId="5" borderId="271" xfId="0" applyNumberFormat="1" applyFont="1" applyFill="1" applyBorder="1" applyAlignment="1" applyProtection="1">
      <alignment horizontal="right"/>
      <protection locked="0"/>
    </xf>
    <xf numFmtId="1" fontId="5" fillId="5" borderId="265" xfId="0" applyNumberFormat="1" applyFont="1" applyFill="1" applyBorder="1" applyAlignment="1" applyProtection="1">
      <alignment horizontal="right"/>
      <protection locked="0"/>
    </xf>
    <xf numFmtId="1" fontId="5" fillId="5" borderId="268" xfId="0" applyNumberFormat="1" applyFont="1" applyFill="1" applyBorder="1" applyAlignment="1" applyProtection="1">
      <alignment horizontal="right"/>
      <protection locked="0"/>
    </xf>
    <xf numFmtId="1" fontId="5" fillId="5" borderId="262" xfId="0" applyNumberFormat="1" applyFont="1" applyFill="1" applyBorder="1" applyAlignment="1" applyProtection="1">
      <alignment horizontal="right"/>
      <protection locked="0"/>
    </xf>
    <xf numFmtId="1" fontId="5" fillId="5" borderId="275" xfId="0" applyNumberFormat="1" applyFont="1" applyFill="1" applyBorder="1" applyAlignment="1" applyProtection="1">
      <alignment horizontal="right"/>
      <protection locked="0"/>
    </xf>
    <xf numFmtId="1" fontId="5" fillId="5" borderId="284" xfId="0" applyNumberFormat="1" applyFont="1" applyFill="1" applyBorder="1" applyAlignment="1" applyProtection="1">
      <alignment horizontal="right"/>
      <protection locked="0"/>
    </xf>
    <xf numFmtId="1" fontId="5" fillId="3" borderId="273" xfId="0" applyNumberFormat="1" applyFont="1" applyFill="1" applyBorder="1" applyAlignment="1">
      <alignment horizontal="right" wrapText="1"/>
    </xf>
    <xf numFmtId="1" fontId="5" fillId="3" borderId="273" xfId="0" applyNumberFormat="1" applyFont="1" applyFill="1" applyBorder="1"/>
    <xf numFmtId="1" fontId="5" fillId="4" borderId="264" xfId="0" applyNumberFormat="1" applyFont="1" applyFill="1" applyBorder="1"/>
    <xf numFmtId="1" fontId="5" fillId="4" borderId="268" xfId="0" applyNumberFormat="1" applyFont="1" applyFill="1" applyBorder="1"/>
    <xf numFmtId="1" fontId="5" fillId="3" borderId="264" xfId="0" applyNumberFormat="1" applyFont="1" applyFill="1" applyBorder="1"/>
    <xf numFmtId="1" fontId="5" fillId="3" borderId="262" xfId="0" applyNumberFormat="1" applyFont="1" applyFill="1" applyBorder="1"/>
    <xf numFmtId="1" fontId="5" fillId="3" borderId="271" xfId="0" applyNumberFormat="1" applyFont="1" applyFill="1" applyBorder="1"/>
    <xf numFmtId="1" fontId="5" fillId="3" borderId="268" xfId="0" applyNumberFormat="1" applyFont="1" applyFill="1" applyBorder="1"/>
    <xf numFmtId="1" fontId="5" fillId="3" borderId="265" xfId="0" applyNumberFormat="1" applyFont="1" applyFill="1" applyBorder="1"/>
    <xf numFmtId="1" fontId="5" fillId="3" borderId="273" xfId="0" applyNumberFormat="1" applyFont="1" applyFill="1" applyBorder="1" applyAlignment="1">
      <alignment horizontal="center" vertical="center"/>
    </xf>
    <xf numFmtId="1" fontId="3" fillId="0" borderId="286" xfId="0" applyNumberFormat="1" applyFont="1" applyBorder="1" applyProtection="1">
      <protection locked="0"/>
    </xf>
    <xf numFmtId="1" fontId="3" fillId="0" borderId="287" xfId="0" applyNumberFormat="1" applyFont="1" applyBorder="1" applyAlignment="1">
      <alignment vertical="center"/>
    </xf>
    <xf numFmtId="1" fontId="3" fillId="0" borderId="286" xfId="0" applyNumberFormat="1" applyFont="1" applyBorder="1"/>
    <xf numFmtId="1" fontId="3" fillId="0" borderId="288" xfId="0" applyNumberFormat="1" applyFont="1" applyBorder="1"/>
    <xf numFmtId="1" fontId="5" fillId="0" borderId="295" xfId="0" applyNumberFormat="1" applyFont="1" applyBorder="1" applyAlignment="1">
      <alignment horizontal="center" vertical="center" wrapText="1"/>
    </xf>
    <xf numFmtId="1" fontId="5" fillId="0" borderId="296" xfId="0" applyNumberFormat="1" applyFont="1" applyBorder="1" applyAlignment="1">
      <alignment horizontal="center" vertical="center" wrapText="1"/>
    </xf>
    <xf numFmtId="1" fontId="5" fillId="0" borderId="297" xfId="0" applyNumberFormat="1" applyFont="1" applyBorder="1"/>
    <xf numFmtId="1" fontId="5" fillId="0" borderId="296" xfId="0" applyNumberFormat="1" applyFont="1" applyBorder="1"/>
    <xf numFmtId="1" fontId="5" fillId="4" borderId="296" xfId="0" applyNumberFormat="1" applyFont="1" applyFill="1" applyBorder="1" applyAlignment="1">
      <alignment horizontal="center" vertical="center" wrapText="1"/>
    </xf>
    <xf numFmtId="1" fontId="5" fillId="5" borderId="296" xfId="0" applyNumberFormat="1" applyFont="1" applyFill="1" applyBorder="1" applyProtection="1">
      <protection locked="0"/>
    </xf>
    <xf numFmtId="1" fontId="5" fillId="5" borderId="295" xfId="0" applyNumberFormat="1" applyFont="1" applyFill="1" applyBorder="1" applyProtection="1">
      <protection locked="0"/>
    </xf>
    <xf numFmtId="1" fontId="5" fillId="0" borderId="295" xfId="0" applyNumberFormat="1" applyFont="1" applyBorder="1"/>
    <xf numFmtId="1" fontId="5" fillId="5" borderId="296" xfId="0" applyNumberFormat="1" applyFont="1" applyFill="1" applyBorder="1" applyAlignment="1" applyProtection="1">
      <alignment horizontal="right"/>
      <protection locked="0"/>
    </xf>
    <xf numFmtId="1" fontId="5" fillId="3" borderId="296" xfId="0" applyNumberFormat="1" applyFont="1" applyFill="1" applyBorder="1"/>
    <xf numFmtId="1" fontId="3" fillId="0" borderId="298" xfId="0" applyNumberFormat="1" applyFont="1" applyBorder="1" applyProtection="1">
      <protection locked="0"/>
    </xf>
    <xf numFmtId="1" fontId="3" fillId="0" borderId="299" xfId="0" applyNumberFormat="1" applyFont="1" applyBorder="1" applyAlignment="1">
      <alignment vertical="center"/>
    </xf>
    <xf numFmtId="1" fontId="3" fillId="0" borderId="298" xfId="0" applyNumberFormat="1" applyFont="1" applyBorder="1"/>
    <xf numFmtId="1" fontId="3" fillId="0" borderId="300" xfId="0" applyNumberFormat="1" applyFont="1" applyBorder="1"/>
    <xf numFmtId="1" fontId="5" fillId="0" borderId="303" xfId="0" applyNumberFormat="1" applyFont="1" applyBorder="1" applyAlignment="1">
      <alignment horizontal="center" vertical="center" wrapText="1"/>
    </xf>
    <xf numFmtId="1" fontId="5" fillId="3" borderId="304" xfId="0" applyNumberFormat="1" applyFont="1" applyFill="1" applyBorder="1" applyAlignment="1">
      <alignment horizontal="center" vertical="center" wrapText="1"/>
    </xf>
    <xf numFmtId="1" fontId="5" fillId="0" borderId="305" xfId="0" applyNumberFormat="1" applyFont="1" applyBorder="1" applyAlignment="1">
      <alignment horizontal="center" vertical="center" wrapText="1"/>
    </xf>
    <xf numFmtId="1" fontId="5" fillId="3" borderId="306" xfId="0" applyNumberFormat="1" applyFont="1" applyFill="1" applyBorder="1" applyAlignment="1">
      <alignment horizontal="center" vertical="center" wrapText="1"/>
    </xf>
    <xf numFmtId="1" fontId="5" fillId="0" borderId="307" xfId="0" applyNumberFormat="1" applyFont="1" applyBorder="1" applyAlignment="1">
      <alignment horizontal="center" vertical="center" wrapText="1"/>
    </xf>
    <xf numFmtId="1" fontId="5" fillId="3" borderId="308" xfId="0" applyNumberFormat="1" applyFont="1" applyFill="1" applyBorder="1" applyAlignment="1">
      <alignment horizontal="right" wrapText="1"/>
    </xf>
    <xf numFmtId="1" fontId="5" fillId="0" borderId="303" xfId="0" applyNumberFormat="1" applyFont="1" applyBorder="1"/>
    <xf numFmtId="1" fontId="5" fillId="0" borderId="308" xfId="0" applyNumberFormat="1" applyFont="1" applyBorder="1"/>
    <xf numFmtId="1" fontId="5" fillId="4" borderId="303" xfId="0" applyNumberFormat="1" applyFont="1" applyFill="1" applyBorder="1" applyAlignment="1">
      <alignment horizontal="center" vertical="center" wrapText="1"/>
    </xf>
    <xf numFmtId="1" fontId="5" fillId="4" borderId="303" xfId="0" applyNumberFormat="1" applyFont="1" applyFill="1" applyBorder="1" applyAlignment="1">
      <alignment horizontal="center" vertical="center"/>
    </xf>
    <xf numFmtId="1" fontId="5" fillId="4" borderId="314" xfId="0" applyNumberFormat="1" applyFont="1" applyFill="1" applyBorder="1" applyAlignment="1">
      <alignment horizontal="center" vertical="center"/>
    </xf>
    <xf numFmtId="1" fontId="5" fillId="4" borderId="314" xfId="0" applyNumberFormat="1" applyFont="1" applyFill="1" applyBorder="1"/>
    <xf numFmtId="1" fontId="5" fillId="3" borderId="313" xfId="0" applyNumberFormat="1" applyFont="1" applyFill="1" applyBorder="1" applyAlignment="1">
      <alignment horizontal="center" wrapText="1"/>
    </xf>
    <xf numFmtId="1" fontId="5" fillId="0" borderId="313" xfId="0" applyNumberFormat="1" applyFont="1" applyBorder="1" applyAlignment="1">
      <alignment horizontal="center" vertical="center" wrapText="1"/>
    </xf>
    <xf numFmtId="1" fontId="5" fillId="0" borderId="315" xfId="0" applyNumberFormat="1" applyFont="1" applyBorder="1" applyAlignment="1">
      <alignment horizontal="center" vertical="center" wrapText="1"/>
    </xf>
    <xf numFmtId="1" fontId="5" fillId="0" borderId="316" xfId="0" applyNumberFormat="1" applyFont="1" applyBorder="1" applyAlignment="1">
      <alignment horizontal="center" vertical="center" wrapText="1"/>
    </xf>
    <xf numFmtId="1" fontId="5" fillId="0" borderId="314" xfId="0" applyNumberFormat="1" applyFont="1" applyBorder="1" applyAlignment="1">
      <alignment horizontal="center" vertical="center" wrapText="1"/>
    </xf>
    <xf numFmtId="1" fontId="5" fillId="0" borderId="316" xfId="0" applyNumberFormat="1" applyFont="1" applyBorder="1"/>
    <xf numFmtId="1" fontId="5" fillId="5" borderId="303" xfId="0" applyNumberFormat="1" applyFont="1" applyFill="1" applyBorder="1" applyProtection="1">
      <protection locked="0"/>
    </xf>
    <xf numFmtId="1" fontId="5" fillId="5" borderId="314" xfId="0" applyNumberFormat="1" applyFont="1" applyFill="1" applyBorder="1" applyProtection="1">
      <protection locked="0"/>
    </xf>
    <xf numFmtId="1" fontId="5" fillId="0" borderId="314" xfId="0" applyNumberFormat="1" applyFont="1" applyBorder="1"/>
    <xf numFmtId="1" fontId="5" fillId="0" borderId="315" xfId="0" applyNumberFormat="1" applyFont="1" applyBorder="1"/>
    <xf numFmtId="1" fontId="5" fillId="5" borderId="302" xfId="0" applyNumberFormat="1" applyFont="1" applyFill="1" applyBorder="1" applyProtection="1">
      <protection locked="0"/>
    </xf>
    <xf numFmtId="1" fontId="5" fillId="5" borderId="312" xfId="0" applyNumberFormat="1" applyFont="1" applyFill="1" applyBorder="1" applyProtection="1">
      <protection locked="0"/>
    </xf>
    <xf numFmtId="1" fontId="5" fillId="5" borderId="315" xfId="0" applyNumberFormat="1" applyFont="1" applyFill="1" applyBorder="1" applyProtection="1">
      <protection locked="0"/>
    </xf>
    <xf numFmtId="1" fontId="5" fillId="0" borderId="308" xfId="0" applyNumberFormat="1" applyFont="1" applyBorder="1" applyAlignment="1">
      <alignment horizontal="center" vertical="center" wrapText="1"/>
    </xf>
    <xf numFmtId="1" fontId="5" fillId="0" borderId="313" xfId="0" applyNumberFormat="1" applyFont="1" applyBorder="1" applyAlignment="1">
      <alignment vertical="center"/>
    </xf>
    <xf numFmtId="1" fontId="5" fillId="0" borderId="306" xfId="0" applyNumberFormat="1" applyFont="1" applyBorder="1" applyAlignment="1">
      <alignment horizontal="right" vertical="center"/>
    </xf>
    <xf numFmtId="1" fontId="5" fillId="0" borderId="315" xfId="0" applyNumberFormat="1" applyFont="1" applyBorder="1" applyAlignment="1">
      <alignment horizontal="right" vertical="center"/>
    </xf>
    <xf numFmtId="1" fontId="5" fillId="5" borderId="303" xfId="0" applyNumberFormat="1" applyFont="1" applyFill="1" applyBorder="1" applyAlignment="1" applyProtection="1">
      <alignment horizontal="right"/>
      <protection locked="0"/>
    </xf>
    <xf numFmtId="1" fontId="5" fillId="5" borderId="316" xfId="0" applyNumberFormat="1" applyFont="1" applyFill="1" applyBorder="1" applyAlignment="1" applyProtection="1">
      <alignment horizontal="right"/>
      <protection locked="0"/>
    </xf>
    <xf numFmtId="1" fontId="5" fillId="5" borderId="308" xfId="0" applyNumberFormat="1" applyFont="1" applyFill="1" applyBorder="1" applyAlignment="1" applyProtection="1">
      <alignment horizontal="right"/>
      <protection locked="0"/>
    </xf>
    <xf numFmtId="1" fontId="5" fillId="4" borderId="303" xfId="0" applyNumberFormat="1" applyFont="1" applyFill="1" applyBorder="1"/>
    <xf numFmtId="1" fontId="5" fillId="3" borderId="316" xfId="0" applyNumberFormat="1" applyFont="1" applyFill="1" applyBorder="1"/>
    <xf numFmtId="1" fontId="5" fillId="3" borderId="303" xfId="0" applyNumberFormat="1" applyFont="1" applyFill="1" applyBorder="1"/>
    <xf numFmtId="1" fontId="5" fillId="0" borderId="193" xfId="0" applyNumberFormat="1" applyFont="1" applyBorder="1" applyAlignment="1">
      <alignment horizontal="center" vertical="center" wrapText="1"/>
    </xf>
    <xf numFmtId="1" fontId="5" fillId="0" borderId="195" xfId="0" applyNumberFormat="1" applyFont="1" applyBorder="1" applyAlignment="1">
      <alignment horizontal="center" vertical="center" wrapText="1"/>
    </xf>
    <xf numFmtId="1" fontId="5" fillId="0" borderId="318" xfId="0" applyNumberFormat="1" applyFont="1" applyBorder="1" applyAlignment="1">
      <alignment horizontal="center" vertical="center" wrapText="1"/>
    </xf>
    <xf numFmtId="1" fontId="5" fillId="0" borderId="319" xfId="0" applyNumberFormat="1" applyFont="1" applyBorder="1" applyAlignment="1">
      <alignment horizontal="center" vertical="center" wrapText="1"/>
    </xf>
    <xf numFmtId="1" fontId="5" fillId="0" borderId="320" xfId="0" applyNumberFormat="1" applyFont="1" applyBorder="1" applyAlignment="1">
      <alignment horizontal="center" vertical="center" wrapText="1"/>
    </xf>
    <xf numFmtId="1" fontId="5" fillId="0" borderId="241" xfId="0" applyNumberFormat="1" applyFont="1" applyBorder="1"/>
    <xf numFmtId="1" fontId="5" fillId="0" borderId="243" xfId="0" applyNumberFormat="1" applyFont="1" applyBorder="1"/>
    <xf numFmtId="1" fontId="5" fillId="5" borderId="241" xfId="0" applyNumberFormat="1" applyFont="1" applyFill="1" applyBorder="1" applyProtection="1">
      <protection locked="0"/>
    </xf>
    <xf numFmtId="1" fontId="5" fillId="5" borderId="321" xfId="0" applyNumberFormat="1" applyFont="1" applyFill="1" applyBorder="1" applyProtection="1">
      <protection locked="0"/>
    </xf>
    <xf numFmtId="1" fontId="5" fillId="5" borderId="320" xfId="0" applyNumberFormat="1" applyFont="1" applyFill="1" applyBorder="1" applyProtection="1">
      <protection locked="0"/>
    </xf>
    <xf numFmtId="1" fontId="5" fillId="0" borderId="321" xfId="0" applyNumberFormat="1" applyFont="1" applyBorder="1"/>
    <xf numFmtId="1" fontId="5" fillId="0" borderId="320" xfId="0" applyNumberFormat="1" applyFont="1" applyBorder="1"/>
    <xf numFmtId="1" fontId="5" fillId="0" borderId="322" xfId="0" applyNumberFormat="1" applyFont="1" applyBorder="1" applyAlignment="1">
      <alignment vertical="center" wrapText="1"/>
    </xf>
    <xf numFmtId="1" fontId="5" fillId="0" borderId="318" xfId="0" applyNumberFormat="1" applyFont="1" applyBorder="1"/>
    <xf numFmtId="1" fontId="5" fillId="5" borderId="318" xfId="0" applyNumberFormat="1" applyFont="1" applyFill="1" applyBorder="1" applyProtection="1">
      <protection locked="0"/>
    </xf>
    <xf numFmtId="1" fontId="5" fillId="0" borderId="319" xfId="0" applyNumberFormat="1" applyFont="1" applyBorder="1" applyAlignment="1">
      <alignment vertical="center"/>
    </xf>
    <xf numFmtId="1" fontId="5" fillId="0" borderId="241" xfId="0" applyNumberFormat="1" applyFont="1" applyBorder="1" applyAlignment="1">
      <alignment horizontal="right" vertical="center"/>
    </xf>
    <xf numFmtId="1" fontId="5" fillId="0" borderId="323" xfId="0" applyNumberFormat="1" applyFont="1" applyBorder="1" applyAlignment="1">
      <alignment horizontal="right" vertical="center"/>
    </xf>
    <xf numFmtId="1" fontId="5" fillId="0" borderId="318" xfId="0" applyNumberFormat="1" applyFont="1" applyBorder="1" applyAlignment="1">
      <alignment horizontal="right" vertical="center"/>
    </xf>
    <xf numFmtId="1" fontId="5" fillId="5" borderId="241" xfId="0" applyNumberFormat="1" applyFont="1" applyFill="1" applyBorder="1" applyAlignment="1" applyProtection="1">
      <alignment horizontal="right"/>
      <protection locked="0"/>
    </xf>
    <xf numFmtId="1" fontId="5" fillId="5" borderId="243" xfId="0" applyNumberFormat="1" applyFont="1" applyFill="1" applyBorder="1" applyAlignment="1" applyProtection="1">
      <alignment horizontal="right"/>
      <protection locked="0"/>
    </xf>
    <xf numFmtId="1" fontId="5" fillId="0" borderId="324" xfId="0" applyNumberFormat="1" applyFont="1" applyBorder="1" applyAlignment="1">
      <alignment horizontal="right" vertical="center"/>
    </xf>
    <xf numFmtId="1" fontId="5" fillId="0" borderId="325" xfId="0" applyNumberFormat="1" applyFont="1" applyBorder="1" applyAlignment="1">
      <alignment horizontal="right" vertical="center"/>
    </xf>
    <xf numFmtId="1" fontId="5" fillId="5" borderId="326" xfId="0" applyNumberFormat="1" applyFont="1" applyFill="1" applyBorder="1" applyAlignment="1" applyProtection="1">
      <alignment wrapText="1"/>
      <protection locked="0"/>
    </xf>
    <xf numFmtId="1" fontId="5" fillId="3" borderId="319" xfId="0" applyNumberFormat="1" applyFont="1" applyFill="1" applyBorder="1" applyAlignment="1">
      <alignment horizontal="center" wrapText="1"/>
    </xf>
    <xf numFmtId="1" fontId="5" fillId="4" borderId="241" xfId="0" applyNumberFormat="1" applyFont="1" applyFill="1" applyBorder="1" applyAlignment="1">
      <alignment horizontal="center" vertical="center"/>
    </xf>
    <xf numFmtId="1" fontId="5" fillId="4" borderId="321" xfId="0" applyNumberFormat="1" applyFont="1" applyFill="1" applyBorder="1" applyAlignment="1">
      <alignment horizontal="center" vertical="center"/>
    </xf>
    <xf numFmtId="1" fontId="5" fillId="4" borderId="320" xfId="0" applyNumberFormat="1" applyFont="1" applyFill="1" applyBorder="1" applyAlignment="1">
      <alignment horizontal="center" vertical="center"/>
    </xf>
    <xf numFmtId="1" fontId="5" fillId="0" borderId="321" xfId="0" applyNumberFormat="1" applyFont="1" applyBorder="1" applyAlignment="1">
      <alignment horizontal="center" vertical="center" wrapText="1"/>
    </xf>
    <xf numFmtId="1" fontId="5" fillId="4" borderId="241" xfId="0" applyNumberFormat="1" applyFont="1" applyFill="1" applyBorder="1" applyAlignment="1">
      <alignment horizontal="center" vertical="center" wrapText="1"/>
    </xf>
    <xf numFmtId="1" fontId="5" fillId="4" borderId="241" xfId="0" applyNumberFormat="1" applyFont="1" applyFill="1" applyBorder="1"/>
    <xf numFmtId="1" fontId="5" fillId="4" borderId="321" xfId="0" applyNumberFormat="1" applyFont="1" applyFill="1" applyBorder="1"/>
    <xf numFmtId="1" fontId="5" fillId="4" borderId="320" xfId="0" applyNumberFormat="1" applyFont="1" applyFill="1" applyBorder="1"/>
    <xf numFmtId="1" fontId="5" fillId="3" borderId="321" xfId="0" applyNumberFormat="1" applyFont="1" applyFill="1" applyBorder="1"/>
    <xf numFmtId="1" fontId="5" fillId="3" borderId="243" xfId="0" applyNumberFormat="1" applyFont="1" applyFill="1" applyBorder="1"/>
    <xf numFmtId="1" fontId="5" fillId="3" borderId="241" xfId="0" applyNumberFormat="1" applyFont="1" applyFill="1" applyBorder="1"/>
    <xf numFmtId="1" fontId="5" fillId="3" borderId="327" xfId="0" applyNumberFormat="1" applyFont="1" applyFill="1" applyBorder="1" applyAlignment="1">
      <alignment vertical="center"/>
    </xf>
    <xf numFmtId="1" fontId="5" fillId="3" borderId="322" xfId="0" applyNumberFormat="1" applyFont="1" applyFill="1" applyBorder="1"/>
    <xf numFmtId="1" fontId="5" fillId="5" borderId="326" xfId="0" applyNumberFormat="1" applyFont="1" applyFill="1" applyBorder="1" applyProtection="1">
      <protection locked="0"/>
    </xf>
    <xf numFmtId="1" fontId="5" fillId="5" borderId="324" xfId="0" applyNumberFormat="1" applyFont="1" applyFill="1" applyBorder="1" applyProtection="1">
      <protection locked="0"/>
    </xf>
    <xf numFmtId="1" fontId="5" fillId="5" borderId="328" xfId="0" applyNumberFormat="1" applyFont="1" applyFill="1" applyBorder="1" applyProtection="1">
      <protection locked="0"/>
    </xf>
    <xf numFmtId="1" fontId="5" fillId="5" borderId="325" xfId="0" applyNumberFormat="1" applyFont="1" applyFill="1" applyBorder="1" applyProtection="1">
      <protection locked="0"/>
    </xf>
    <xf numFmtId="1" fontId="3" fillId="0" borderId="329" xfId="0" applyNumberFormat="1" applyFont="1" applyBorder="1" applyProtection="1">
      <protection locked="0"/>
    </xf>
    <xf numFmtId="1" fontId="3" fillId="0" borderId="330" xfId="0" applyNumberFormat="1" applyFont="1" applyBorder="1" applyAlignment="1">
      <alignment vertical="center"/>
    </xf>
    <xf numFmtId="1" fontId="3" fillId="0" borderId="329" xfId="0" applyNumberFormat="1" applyFont="1" applyBorder="1"/>
    <xf numFmtId="1" fontId="3" fillId="0" borderId="331" xfId="0" applyNumberFormat="1" applyFont="1" applyBorder="1"/>
    <xf numFmtId="1" fontId="5" fillId="0" borderId="322" xfId="0" applyNumberFormat="1" applyFont="1" applyBorder="1" applyAlignment="1">
      <alignment horizontal="left" vertical="center" wrapText="1"/>
    </xf>
    <xf numFmtId="1" fontId="5" fillId="0" borderId="322" xfId="0" applyNumberFormat="1" applyFont="1" applyBorder="1"/>
    <xf numFmtId="1" fontId="5" fillId="5" borderId="332" xfId="0" applyNumberFormat="1" applyFont="1" applyFill="1" applyBorder="1" applyProtection="1">
      <protection locked="0"/>
    </xf>
    <xf numFmtId="1" fontId="5" fillId="3" borderId="241" xfId="0" applyNumberFormat="1" applyFont="1" applyFill="1" applyBorder="1" applyAlignment="1">
      <alignment horizontal="center" vertical="center" wrapText="1"/>
    </xf>
    <xf numFmtId="1" fontId="5" fillId="3" borderId="321" xfId="0" applyNumberFormat="1" applyFont="1" applyFill="1" applyBorder="1" applyAlignment="1">
      <alignment horizontal="center" vertical="center" wrapText="1"/>
    </xf>
    <xf numFmtId="1" fontId="5" fillId="3" borderId="333" xfId="0" applyNumberFormat="1" applyFont="1" applyFill="1" applyBorder="1" applyAlignment="1">
      <alignment horizontal="center" vertical="center" wrapText="1"/>
    </xf>
    <xf numFmtId="1" fontId="5" fillId="0" borderId="334" xfId="0" applyNumberFormat="1" applyFont="1" applyBorder="1" applyAlignment="1">
      <alignment horizontal="center" vertical="center" wrapText="1"/>
    </xf>
    <xf numFmtId="1" fontId="5" fillId="3" borderId="323" xfId="0" applyNumberFormat="1" applyFont="1" applyFill="1" applyBorder="1" applyAlignment="1">
      <alignment horizontal="center" vertical="center" wrapText="1"/>
    </xf>
    <xf numFmtId="1" fontId="5" fillId="0" borderId="335" xfId="0" applyNumberFormat="1" applyFont="1" applyBorder="1" applyAlignment="1">
      <alignment horizontal="center" vertical="center" wrapText="1"/>
    </xf>
    <xf numFmtId="1" fontId="5" fillId="3" borderId="322" xfId="0" applyNumberFormat="1" applyFont="1" applyFill="1" applyBorder="1" applyAlignment="1">
      <alignment horizontal="left" wrapText="1"/>
    </xf>
    <xf numFmtId="1" fontId="5" fillId="3" borderId="336" xfId="0" applyNumberFormat="1" applyFont="1" applyFill="1" applyBorder="1" applyAlignment="1">
      <alignment horizontal="right" wrapText="1"/>
    </xf>
    <xf numFmtId="1" fontId="5" fillId="5" borderId="337" xfId="0" applyNumberFormat="1" applyFont="1" applyFill="1" applyBorder="1" applyProtection="1">
      <protection locked="0"/>
    </xf>
    <xf numFmtId="1" fontId="5" fillId="3" borderId="241" xfId="0" applyNumberFormat="1" applyFont="1" applyFill="1" applyBorder="1" applyAlignment="1">
      <alignment horizontal="right" wrapText="1"/>
    </xf>
    <xf numFmtId="1" fontId="5" fillId="3" borderId="321" xfId="0" applyNumberFormat="1" applyFont="1" applyFill="1" applyBorder="1" applyAlignment="1">
      <alignment horizontal="right" wrapText="1"/>
    </xf>
    <xf numFmtId="1" fontId="5" fillId="3" borderId="256" xfId="0" applyNumberFormat="1" applyFont="1" applyFill="1" applyBorder="1" applyAlignment="1">
      <alignment horizontal="right" wrapText="1"/>
    </xf>
    <xf numFmtId="1" fontId="5" fillId="0" borderId="256" xfId="0" applyNumberFormat="1" applyFont="1" applyBorder="1"/>
    <xf numFmtId="1" fontId="5" fillId="4" borderId="321" xfId="0" applyNumberFormat="1" applyFont="1" applyFill="1" applyBorder="1" applyAlignment="1">
      <alignment horizontal="center" vertical="center" wrapText="1"/>
    </xf>
    <xf numFmtId="0" fontId="5" fillId="0" borderId="322" xfId="0" applyFont="1" applyBorder="1" applyAlignment="1">
      <alignment vertical="center" wrapText="1"/>
    </xf>
    <xf numFmtId="1" fontId="5" fillId="0" borderId="322" xfId="0" applyNumberFormat="1" applyFont="1" applyBorder="1" applyAlignment="1">
      <alignment horizontal="right" vertical="center" wrapText="1"/>
    </xf>
    <xf numFmtId="1" fontId="5" fillId="0" borderId="322" xfId="0" applyNumberFormat="1" applyFont="1" applyBorder="1" applyAlignment="1">
      <alignment horizontal="left" vertical="center"/>
    </xf>
    <xf numFmtId="1" fontId="5" fillId="5" borderId="339" xfId="0" applyNumberFormat="1" applyFont="1" applyFill="1" applyBorder="1" applyProtection="1">
      <protection locked="0"/>
    </xf>
    <xf numFmtId="1" fontId="5" fillId="0" borderId="199" xfId="0" applyNumberFormat="1" applyFont="1" applyBorder="1"/>
    <xf numFmtId="1" fontId="5" fillId="0" borderId="193" xfId="0" applyNumberFormat="1" applyFont="1" applyBorder="1"/>
    <xf numFmtId="1" fontId="5" fillId="0" borderId="339" xfId="0" applyNumberFormat="1" applyFont="1" applyBorder="1"/>
    <xf numFmtId="1" fontId="5" fillId="0" borderId="340" xfId="0" applyNumberFormat="1" applyFont="1" applyBorder="1" applyAlignment="1">
      <alignment vertical="center" wrapText="1"/>
    </xf>
    <xf numFmtId="1" fontId="5" fillId="0" borderId="199" xfId="0" applyNumberFormat="1" applyFont="1" applyBorder="1" applyAlignment="1">
      <alignment horizontal="center" vertical="center" wrapText="1"/>
    </xf>
    <xf numFmtId="1" fontId="5" fillId="0" borderId="198" xfId="0" applyNumberFormat="1" applyFont="1" applyBorder="1" applyAlignment="1">
      <alignment horizontal="center" vertical="center" wrapText="1"/>
    </xf>
    <xf numFmtId="1" fontId="5" fillId="0" borderId="193" xfId="0" applyNumberFormat="1" applyFont="1" applyBorder="1" applyAlignment="1">
      <alignment horizontal="right" vertical="center"/>
    </xf>
    <xf numFmtId="1" fontId="5" fillId="5" borderId="193" xfId="0" applyNumberFormat="1" applyFont="1" applyFill="1" applyBorder="1" applyAlignment="1" applyProtection="1">
      <alignment horizontal="right"/>
      <protection locked="0"/>
    </xf>
    <xf numFmtId="1" fontId="5" fillId="5" borderId="199" xfId="0" applyNumberFormat="1" applyFont="1" applyFill="1" applyBorder="1" applyAlignment="1" applyProtection="1">
      <alignment horizontal="right"/>
      <protection locked="0"/>
    </xf>
    <xf numFmtId="1" fontId="5" fillId="5" borderId="195" xfId="0" applyNumberFormat="1" applyFont="1" applyFill="1" applyBorder="1" applyAlignment="1" applyProtection="1">
      <alignment horizontal="right"/>
      <protection locked="0"/>
    </xf>
    <xf numFmtId="1" fontId="5" fillId="5" borderId="198" xfId="0" applyNumberFormat="1" applyFont="1" applyFill="1" applyBorder="1" applyAlignment="1" applyProtection="1">
      <alignment horizontal="right"/>
      <protection locked="0"/>
    </xf>
    <xf numFmtId="1" fontId="5" fillId="5" borderId="341" xfId="0" applyNumberFormat="1" applyFont="1" applyFill="1" applyBorder="1" applyAlignment="1" applyProtection="1">
      <alignment horizontal="right"/>
      <protection locked="0"/>
    </xf>
    <xf numFmtId="1" fontId="5" fillId="0" borderId="342" xfId="0" applyNumberFormat="1" applyFont="1" applyBorder="1" applyAlignment="1">
      <alignment horizontal="right" vertical="center"/>
    </xf>
    <xf numFmtId="1" fontId="5" fillId="0" borderId="343" xfId="0" applyNumberFormat="1" applyFont="1" applyBorder="1" applyAlignment="1">
      <alignment horizontal="right" vertical="center"/>
    </xf>
    <xf numFmtId="1" fontId="5" fillId="4" borderId="199" xfId="0" applyNumberFormat="1" applyFont="1" applyFill="1" applyBorder="1" applyAlignment="1">
      <alignment horizontal="center" vertical="center" wrapText="1"/>
    </xf>
    <xf numFmtId="1" fontId="5" fillId="5" borderId="344" xfId="0" applyNumberFormat="1" applyFont="1" applyFill="1" applyBorder="1" applyAlignment="1" applyProtection="1">
      <alignment wrapText="1"/>
      <protection locked="0"/>
    </xf>
    <xf numFmtId="1" fontId="5" fillId="4" borderId="199" xfId="0" applyNumberFormat="1" applyFont="1" applyFill="1" applyBorder="1" applyAlignment="1">
      <alignment horizontal="center" vertical="center"/>
    </xf>
    <xf numFmtId="1" fontId="5" fillId="4" borderId="193" xfId="0" applyNumberFormat="1" applyFont="1" applyFill="1" applyBorder="1" applyAlignment="1">
      <alignment horizontal="center" vertical="center"/>
    </xf>
    <xf numFmtId="1" fontId="5" fillId="4" borderId="339" xfId="0" applyNumberFormat="1" applyFont="1" applyFill="1" applyBorder="1" applyAlignment="1">
      <alignment horizontal="center" vertical="center"/>
    </xf>
    <xf numFmtId="1" fontId="5" fillId="0" borderId="339" xfId="0" applyNumberFormat="1" applyFont="1" applyBorder="1" applyAlignment="1">
      <alignment horizontal="center" vertical="center" wrapText="1"/>
    </xf>
    <xf numFmtId="1" fontId="5" fillId="4" borderId="193" xfId="0" applyNumberFormat="1" applyFont="1" applyFill="1" applyBorder="1" applyAlignment="1">
      <alignment horizontal="center" vertical="center" wrapText="1"/>
    </xf>
    <xf numFmtId="1" fontId="5" fillId="4" borderId="193" xfId="0" applyNumberFormat="1" applyFont="1" applyFill="1" applyBorder="1"/>
    <xf numFmtId="1" fontId="5" fillId="4" borderId="339" xfId="0" applyNumberFormat="1" applyFont="1" applyFill="1" applyBorder="1"/>
    <xf numFmtId="1" fontId="5" fillId="4" borderId="151" xfId="0" applyNumberFormat="1" applyFont="1" applyFill="1" applyBorder="1"/>
    <xf numFmtId="1" fontId="5" fillId="4" borderId="199" xfId="0" applyNumberFormat="1" applyFont="1" applyFill="1" applyBorder="1"/>
    <xf numFmtId="1" fontId="5" fillId="3" borderId="151" xfId="0" applyNumberFormat="1" applyFont="1" applyFill="1" applyBorder="1"/>
    <xf numFmtId="1" fontId="5" fillId="3" borderId="339" xfId="0" applyNumberFormat="1" applyFont="1" applyFill="1" applyBorder="1"/>
    <xf numFmtId="1" fontId="5" fillId="3" borderId="195" xfId="0" applyNumberFormat="1" applyFont="1" applyFill="1" applyBorder="1"/>
    <xf numFmtId="1" fontId="5" fillId="3" borderId="193" xfId="0" applyNumberFormat="1" applyFont="1" applyFill="1" applyBorder="1"/>
    <xf numFmtId="1" fontId="5" fillId="3" borderId="199" xfId="0" applyNumberFormat="1" applyFont="1" applyFill="1" applyBorder="1"/>
    <xf numFmtId="1" fontId="5" fillId="3" borderId="345" xfId="0" applyNumberFormat="1" applyFont="1" applyFill="1" applyBorder="1" applyAlignment="1">
      <alignment vertical="center"/>
    </xf>
    <xf numFmtId="1" fontId="5" fillId="3" borderId="340" xfId="0" applyNumberFormat="1" applyFont="1" applyFill="1" applyBorder="1"/>
    <xf numFmtId="1" fontId="5" fillId="5" borderId="344" xfId="0" applyNumberFormat="1" applyFont="1" applyFill="1" applyBorder="1" applyProtection="1">
      <protection locked="0"/>
    </xf>
    <xf numFmtId="1" fontId="5" fillId="5" borderId="342" xfId="0" applyNumberFormat="1" applyFont="1" applyFill="1" applyBorder="1" applyProtection="1">
      <protection locked="0"/>
    </xf>
    <xf numFmtId="1" fontId="5" fillId="5" borderId="346" xfId="0" applyNumberFormat="1" applyFont="1" applyFill="1" applyBorder="1" applyProtection="1">
      <protection locked="0"/>
    </xf>
    <xf numFmtId="1" fontId="5" fillId="5" borderId="343" xfId="0" applyNumberFormat="1" applyFont="1" applyFill="1" applyBorder="1" applyProtection="1">
      <protection locked="0"/>
    </xf>
    <xf numFmtId="1" fontId="5" fillId="0" borderId="340" xfId="0" applyNumberFormat="1" applyFont="1" applyBorder="1" applyAlignment="1">
      <alignment horizontal="left" vertical="center" wrapText="1"/>
    </xf>
    <xf numFmtId="1" fontId="5" fillId="0" borderId="340" xfId="0" applyNumberFormat="1" applyFont="1" applyBorder="1"/>
    <xf numFmtId="1" fontId="5" fillId="5" borderId="193" xfId="0" applyNumberFormat="1" applyFont="1" applyFill="1" applyBorder="1" applyProtection="1">
      <protection locked="0"/>
    </xf>
    <xf numFmtId="1" fontId="5" fillId="5" borderId="199" xfId="0" applyNumberFormat="1" applyFont="1" applyFill="1" applyBorder="1" applyProtection="1">
      <protection locked="0"/>
    </xf>
    <xf numFmtId="1" fontId="5" fillId="3" borderId="193" xfId="0" applyNumberFormat="1" applyFont="1" applyFill="1" applyBorder="1" applyAlignment="1">
      <alignment horizontal="center" vertical="center" wrapText="1"/>
    </xf>
    <xf numFmtId="1" fontId="5" fillId="3" borderId="339" xfId="0" applyNumberFormat="1" applyFont="1" applyFill="1" applyBorder="1" applyAlignment="1">
      <alignment horizontal="center" vertical="center" wrapText="1"/>
    </xf>
    <xf numFmtId="1" fontId="5" fillId="3" borderId="340" xfId="0" applyNumberFormat="1" applyFont="1" applyFill="1" applyBorder="1" applyAlignment="1">
      <alignment horizontal="left" wrapText="1"/>
    </xf>
    <xf numFmtId="1" fontId="5" fillId="3" borderId="347" xfId="0" applyNumberFormat="1" applyFont="1" applyFill="1" applyBorder="1" applyAlignment="1">
      <alignment horizontal="right" wrapText="1"/>
    </xf>
    <xf numFmtId="1" fontId="5" fillId="5" borderId="348" xfId="0" applyNumberFormat="1" applyFont="1" applyFill="1" applyBorder="1" applyProtection="1">
      <protection locked="0"/>
    </xf>
    <xf numFmtId="1" fontId="5" fillId="3" borderId="193" xfId="0" applyNumberFormat="1" applyFont="1" applyFill="1" applyBorder="1" applyAlignment="1">
      <alignment horizontal="right" wrapText="1"/>
    </xf>
    <xf numFmtId="1" fontId="5" fillId="3" borderId="339" xfId="0" applyNumberFormat="1" applyFont="1" applyFill="1" applyBorder="1" applyAlignment="1">
      <alignment horizontal="right" wrapText="1"/>
    </xf>
    <xf numFmtId="1" fontId="5" fillId="3" borderId="198" xfId="0" applyNumberFormat="1" applyFont="1" applyFill="1" applyBorder="1" applyAlignment="1">
      <alignment horizontal="right" wrapText="1"/>
    </xf>
    <xf numFmtId="1" fontId="5" fillId="0" borderId="198" xfId="0" applyNumberFormat="1" applyFont="1" applyBorder="1"/>
    <xf numFmtId="1" fontId="5" fillId="4" borderId="339" xfId="0" applyNumberFormat="1" applyFont="1" applyFill="1" applyBorder="1" applyAlignment="1">
      <alignment horizontal="center" vertical="center" wrapText="1"/>
    </xf>
    <xf numFmtId="0" fontId="5" fillId="0" borderId="340" xfId="0" applyFont="1" applyBorder="1" applyAlignment="1">
      <alignment vertical="center" wrapText="1"/>
    </xf>
    <xf numFmtId="1" fontId="5" fillId="0" borderId="340" xfId="0" applyNumberFormat="1" applyFont="1" applyBorder="1" applyAlignment="1">
      <alignment horizontal="right" vertical="center" wrapText="1"/>
    </xf>
    <xf numFmtId="1" fontId="5" fillId="0" borderId="340" xfId="0" applyNumberFormat="1" applyFont="1" applyBorder="1" applyAlignment="1">
      <alignment horizontal="left" vertical="center"/>
    </xf>
    <xf numFmtId="1" fontId="5" fillId="0" borderId="195" xfId="0" applyNumberFormat="1" applyFont="1" applyBorder="1"/>
    <xf numFmtId="1" fontId="3" fillId="0" borderId="349" xfId="0" applyNumberFormat="1" applyFont="1" applyBorder="1" applyProtection="1">
      <protection locked="0"/>
    </xf>
    <xf numFmtId="1" fontId="3" fillId="0" borderId="350" xfId="0" applyNumberFormat="1" applyFont="1" applyBorder="1" applyAlignment="1">
      <alignment vertical="center"/>
    </xf>
    <xf numFmtId="1" fontId="3" fillId="0" borderId="349" xfId="0" applyNumberFormat="1" applyFont="1" applyBorder="1"/>
    <xf numFmtId="1" fontId="3" fillId="0" borderId="351" xfId="0" applyNumberFormat="1" applyFont="1" applyBorder="1"/>
    <xf numFmtId="1" fontId="5" fillId="0" borderId="2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1" fontId="5" fillId="4" borderId="12" xfId="0" applyNumberFormat="1" applyFont="1" applyFill="1" applyBorder="1" applyAlignment="1">
      <alignment horizontal="center" vertical="center"/>
    </xf>
    <xf numFmtId="1" fontId="5" fillId="4" borderId="20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1" fontId="5" fillId="4" borderId="125" xfId="0" applyNumberFormat="1" applyFont="1" applyFill="1" applyBorder="1" applyAlignment="1">
      <alignment horizontal="center" vertical="center"/>
    </xf>
    <xf numFmtId="1" fontId="5" fillId="4" borderId="74" xfId="0" applyNumberFormat="1" applyFont="1" applyFill="1" applyBorder="1" applyAlignment="1">
      <alignment horizontal="center" vertical="center"/>
    </xf>
    <xf numFmtId="1" fontId="5" fillId="4" borderId="75" xfId="0" applyNumberFormat="1" applyFont="1" applyFill="1" applyBorder="1" applyAlignment="1">
      <alignment horizontal="center" vertical="center"/>
    </xf>
    <xf numFmtId="1" fontId="5" fillId="4" borderId="26" xfId="0" applyNumberFormat="1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 wrapText="1"/>
    </xf>
    <xf numFmtId="1" fontId="5" fillId="4" borderId="15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1" fontId="5" fillId="4" borderId="6" xfId="0" applyNumberFormat="1" applyFont="1" applyFill="1" applyBorder="1" applyAlignment="1">
      <alignment horizontal="center" vertical="center"/>
    </xf>
    <xf numFmtId="1" fontId="5" fillId="4" borderId="15" xfId="0" applyNumberFormat="1" applyFont="1" applyFill="1" applyBorder="1" applyAlignment="1">
      <alignment horizontal="center" vertical="center"/>
    </xf>
    <xf numFmtId="1" fontId="5" fillId="4" borderId="28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center" wrapText="1"/>
    </xf>
    <xf numFmtId="0" fontId="5" fillId="4" borderId="118" xfId="0" applyFont="1" applyFill="1" applyBorder="1" applyAlignment="1">
      <alignment horizontal="center" wrapText="1"/>
    </xf>
    <xf numFmtId="1" fontId="5" fillId="0" borderId="28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1" fontId="5" fillId="3" borderId="15" xfId="0" applyNumberFormat="1" applyFont="1" applyFill="1" applyBorder="1" applyAlignment="1">
      <alignment horizontal="center" vertical="center" wrapText="1"/>
    </xf>
    <xf numFmtId="1" fontId="5" fillId="0" borderId="28" xfId="0" quotePrefix="1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97" xfId="0" applyNumberFormat="1" applyFont="1" applyBorder="1" applyAlignment="1">
      <alignment horizontal="center" vertical="center"/>
    </xf>
    <xf numFmtId="1" fontId="5" fillId="0" borderId="112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" fontId="5" fillId="4" borderId="9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 wrapText="1"/>
    </xf>
    <xf numFmtId="1" fontId="5" fillId="0" borderId="12" xfId="0" applyNumberFormat="1" applyFont="1" applyBorder="1" applyAlignment="1">
      <alignment horizontal="left" vertical="center" wrapText="1"/>
    </xf>
    <xf numFmtId="1" fontId="5" fillId="0" borderId="20" xfId="0" applyNumberFormat="1" applyFont="1" applyBorder="1" applyAlignment="1">
      <alignment horizontal="left" vertical="center" wrapText="1"/>
    </xf>
    <xf numFmtId="1" fontId="5" fillId="0" borderId="28" xfId="0" applyNumberFormat="1" applyFont="1" applyBorder="1" applyAlignment="1">
      <alignment horizontal="left" vertical="center" wrapText="1"/>
    </xf>
    <xf numFmtId="1" fontId="5" fillId="0" borderId="28" xfId="0" applyNumberFormat="1" applyFont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 vertical="center" wrapText="1"/>
    </xf>
    <xf numFmtId="1" fontId="5" fillId="3" borderId="2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74" xfId="0" applyNumberFormat="1" applyFont="1" applyBorder="1" applyAlignment="1">
      <alignment horizontal="center" vertical="center" wrapText="1"/>
    </xf>
    <xf numFmtId="1" fontId="5" fillId="0" borderId="75" xfId="0" applyNumberFormat="1" applyFont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20" xfId="0" applyNumberFormat="1" applyFont="1" applyFill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1" fontId="5" fillId="0" borderId="104" xfId="0" applyNumberFormat="1" applyFont="1" applyBorder="1" applyAlignment="1">
      <alignment horizontal="center" vertical="center"/>
    </xf>
    <xf numFmtId="1" fontId="5" fillId="0" borderId="104" xfId="0" applyNumberFormat="1" applyFont="1" applyBorder="1" applyAlignment="1">
      <alignment horizontal="center" vertical="center" wrapText="1"/>
    </xf>
    <xf numFmtId="1" fontId="5" fillId="0" borderId="105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 wrapText="1"/>
    </xf>
    <xf numFmtId="1" fontId="5" fillId="0" borderId="106" xfId="0" applyNumberFormat="1" applyFont="1" applyBorder="1" applyAlignment="1">
      <alignment horizontal="center" vertical="center" wrapText="1"/>
    </xf>
    <xf numFmtId="1" fontId="5" fillId="0" borderId="107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5" fillId="0" borderId="108" xfId="0" applyNumberFormat="1" applyFont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109" xfId="0" applyNumberFormat="1" applyFont="1" applyBorder="1" applyAlignment="1">
      <alignment horizontal="center" vertical="center"/>
    </xf>
    <xf numFmtId="1" fontId="5" fillId="0" borderId="110" xfId="0" applyNumberFormat="1" applyFont="1" applyBorder="1" applyAlignment="1">
      <alignment horizontal="center" vertical="center"/>
    </xf>
    <xf numFmtId="1" fontId="5" fillId="0" borderId="111" xfId="0" applyNumberFormat="1" applyFont="1" applyBorder="1" applyAlignment="1">
      <alignment horizontal="center" vertical="center"/>
    </xf>
    <xf numFmtId="1" fontId="5" fillId="4" borderId="28" xfId="0" applyNumberFormat="1" applyFont="1" applyFill="1" applyBorder="1" applyAlignment="1">
      <alignment horizontal="center" vertical="center"/>
    </xf>
    <xf numFmtId="1" fontId="5" fillId="4" borderId="95" xfId="0" applyNumberFormat="1" applyFont="1" applyFill="1" applyBorder="1" applyAlignment="1">
      <alignment horizontal="center" vertical="center"/>
    </xf>
    <xf numFmtId="1" fontId="5" fillId="4" borderId="9" xfId="0" applyNumberFormat="1" applyFont="1" applyFill="1" applyBorder="1" applyAlignment="1">
      <alignment horizontal="center" vertical="center" wrapText="1"/>
    </xf>
    <xf numFmtId="1" fontId="5" fillId="0" borderId="76" xfId="0" applyNumberFormat="1" applyFont="1" applyBorder="1" applyAlignment="1">
      <alignment horizontal="center" vertical="center" wrapText="1"/>
    </xf>
    <xf numFmtId="1" fontId="5" fillId="0" borderId="77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center" vertical="center" wrapText="1"/>
    </xf>
    <xf numFmtId="1" fontId="5" fillId="0" borderId="71" xfId="0" applyNumberFormat="1" applyFont="1" applyBorder="1" applyAlignment="1">
      <alignment horizontal="center" vertical="center" wrapText="1"/>
    </xf>
    <xf numFmtId="1" fontId="5" fillId="0" borderId="60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26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129" xfId="0" applyNumberFormat="1" applyFont="1" applyBorder="1" applyAlignment="1">
      <alignment horizontal="center" vertical="center" wrapText="1"/>
    </xf>
    <xf numFmtId="0" fontId="5" fillId="0" borderId="129" xfId="0" applyFont="1" applyBorder="1" applyAlignment="1">
      <alignment horizontal="center" vertical="center" wrapText="1"/>
    </xf>
    <xf numFmtId="1" fontId="5" fillId="0" borderId="158" xfId="0" applyNumberFormat="1" applyFont="1" applyBorder="1" applyAlignment="1">
      <alignment horizontal="center" vertical="center"/>
    </xf>
    <xf numFmtId="1" fontId="5" fillId="0" borderId="164" xfId="0" applyNumberFormat="1" applyFont="1" applyBorder="1" applyAlignment="1">
      <alignment horizontal="center" vertical="center"/>
    </xf>
    <xf numFmtId="1" fontId="5" fillId="0" borderId="159" xfId="0" applyNumberFormat="1" applyFont="1" applyBorder="1" applyAlignment="1">
      <alignment horizontal="center" vertical="center"/>
    </xf>
    <xf numFmtId="1" fontId="5" fillId="0" borderId="129" xfId="0" applyNumberFormat="1" applyFont="1" applyBorder="1" applyAlignment="1">
      <alignment horizontal="center" vertical="center"/>
    </xf>
    <xf numFmtId="1" fontId="5" fillId="4" borderId="129" xfId="0" applyNumberFormat="1" applyFont="1" applyFill="1" applyBorder="1" applyAlignment="1">
      <alignment horizontal="center" vertical="center"/>
    </xf>
    <xf numFmtId="1" fontId="5" fillId="4" borderId="130" xfId="0" applyNumberFormat="1" applyFont="1" applyFill="1" applyBorder="1" applyAlignment="1">
      <alignment horizontal="center" vertical="center"/>
    </xf>
    <xf numFmtId="1" fontId="5" fillId="4" borderId="126" xfId="0" applyNumberFormat="1" applyFont="1" applyFill="1" applyBorder="1" applyAlignment="1">
      <alignment horizontal="center" vertical="center"/>
    </xf>
    <xf numFmtId="1" fontId="5" fillId="4" borderId="127" xfId="0" applyNumberFormat="1" applyFont="1" applyFill="1" applyBorder="1" applyAlignment="1">
      <alignment horizontal="center" vertical="center"/>
    </xf>
    <xf numFmtId="1" fontId="5" fillId="4" borderId="164" xfId="0" applyNumberFormat="1" applyFont="1" applyFill="1" applyBorder="1" applyAlignment="1">
      <alignment horizontal="center" vertical="center" wrapText="1"/>
    </xf>
    <xf numFmtId="1" fontId="5" fillId="4" borderId="159" xfId="0" applyNumberFormat="1" applyFont="1" applyFill="1" applyBorder="1" applyAlignment="1">
      <alignment horizontal="center" vertical="center" wrapText="1"/>
    </xf>
    <xf numFmtId="0" fontId="5" fillId="4" borderId="126" xfId="0" applyFont="1" applyFill="1" applyBorder="1" applyAlignment="1">
      <alignment horizontal="center" wrapText="1"/>
    </xf>
    <xf numFmtId="0" fontId="5" fillId="4" borderId="131" xfId="0" applyFont="1" applyFill="1" applyBorder="1" applyAlignment="1">
      <alignment horizontal="center" wrapText="1"/>
    </xf>
    <xf numFmtId="1" fontId="5" fillId="4" borderId="158" xfId="0" applyNumberFormat="1" applyFont="1" applyFill="1" applyBorder="1" applyAlignment="1">
      <alignment horizontal="center" vertical="center"/>
    </xf>
    <xf numFmtId="1" fontId="5" fillId="4" borderId="159" xfId="0" applyNumberFormat="1" applyFont="1" applyFill="1" applyBorder="1" applyAlignment="1">
      <alignment horizontal="center" vertical="center"/>
    </xf>
    <xf numFmtId="1" fontId="5" fillId="4" borderId="152" xfId="0" applyNumberFormat="1" applyFont="1" applyFill="1" applyBorder="1" applyAlignment="1">
      <alignment horizontal="center" vertical="center" wrapText="1"/>
    </xf>
    <xf numFmtId="0" fontId="5" fillId="4" borderId="128" xfId="0" applyFont="1" applyFill="1" applyBorder="1" applyAlignment="1">
      <alignment horizontal="center" wrapText="1"/>
    </xf>
    <xf numFmtId="0" fontId="5" fillId="4" borderId="167" xfId="0" applyFont="1" applyFill="1" applyBorder="1" applyAlignment="1">
      <alignment horizontal="center" wrapText="1"/>
    </xf>
    <xf numFmtId="0" fontId="5" fillId="4" borderId="165" xfId="0" applyFont="1" applyFill="1" applyBorder="1" applyAlignment="1">
      <alignment horizontal="center" wrapText="1"/>
    </xf>
    <xf numFmtId="1" fontId="5" fillId="0" borderId="152" xfId="0" applyNumberFormat="1" applyFont="1" applyBorder="1" applyAlignment="1">
      <alignment horizontal="center" vertical="center" wrapText="1"/>
    </xf>
    <xf numFmtId="1" fontId="5" fillId="0" borderId="158" xfId="0" applyNumberFormat="1" applyFont="1" applyBorder="1" applyAlignment="1">
      <alignment horizontal="center" vertical="center" wrapText="1"/>
    </xf>
    <xf numFmtId="1" fontId="5" fillId="3" borderId="149" xfId="0" applyNumberFormat="1" applyFont="1" applyFill="1" applyBorder="1" applyAlignment="1">
      <alignment horizontal="center" vertical="center" wrapText="1"/>
    </xf>
    <xf numFmtId="1" fontId="5" fillId="3" borderId="164" xfId="0" applyNumberFormat="1" applyFont="1" applyFill="1" applyBorder="1" applyAlignment="1">
      <alignment horizontal="center" vertical="center" wrapText="1"/>
    </xf>
    <xf numFmtId="1" fontId="5" fillId="3" borderId="159" xfId="0" applyNumberFormat="1" applyFont="1" applyFill="1" applyBorder="1" applyAlignment="1">
      <alignment horizontal="center" vertical="center" wrapText="1"/>
    </xf>
    <xf numFmtId="1" fontId="5" fillId="0" borderId="152" xfId="0" quotePrefix="1" applyNumberFormat="1" applyFont="1" applyBorder="1" applyAlignment="1">
      <alignment horizontal="center" vertical="center" wrapText="1"/>
    </xf>
    <xf numFmtId="1" fontId="5" fillId="0" borderId="159" xfId="0" applyNumberFormat="1" applyFont="1" applyBorder="1" applyAlignment="1">
      <alignment horizontal="center" vertical="center" wrapText="1"/>
    </xf>
    <xf numFmtId="1" fontId="5" fillId="0" borderId="128" xfId="0" applyNumberFormat="1" applyFont="1" applyBorder="1" applyAlignment="1">
      <alignment horizontal="center" vertical="center"/>
    </xf>
    <xf numFmtId="1" fontId="5" fillId="4" borderId="149" xfId="0" applyNumberFormat="1" applyFont="1" applyFill="1" applyBorder="1" applyAlignment="1">
      <alignment horizontal="center" vertical="center"/>
    </xf>
    <xf numFmtId="1" fontId="5" fillId="0" borderId="129" xfId="0" applyNumberFormat="1" applyFont="1" applyBorder="1" applyAlignment="1">
      <alignment horizontal="left" vertical="center" wrapText="1"/>
    </xf>
    <xf numFmtId="1" fontId="5" fillId="0" borderId="152" xfId="0" applyNumberFormat="1" applyFont="1" applyBorder="1" applyAlignment="1">
      <alignment horizontal="left" vertical="center" wrapText="1"/>
    </xf>
    <xf numFmtId="1" fontId="5" fillId="0" borderId="152" xfId="0" applyNumberFormat="1" applyFont="1" applyBorder="1" applyAlignment="1">
      <alignment horizontal="left" vertical="center"/>
    </xf>
    <xf numFmtId="1" fontId="5" fillId="3" borderId="129" xfId="0" applyNumberFormat="1" applyFont="1" applyFill="1" applyBorder="1" applyAlignment="1">
      <alignment horizontal="center" vertical="center" wrapText="1"/>
    </xf>
    <xf numFmtId="1" fontId="5" fillId="0" borderId="130" xfId="0" applyNumberFormat="1" applyFont="1" applyBorder="1" applyAlignment="1">
      <alignment horizontal="center" vertical="center" wrapText="1"/>
    </xf>
    <xf numFmtId="1" fontId="5" fillId="0" borderId="126" xfId="0" applyNumberFormat="1" applyFont="1" applyBorder="1" applyAlignment="1">
      <alignment horizontal="center" vertical="center" wrapText="1"/>
    </xf>
    <xf numFmtId="1" fontId="5" fillId="0" borderId="131" xfId="0" applyNumberFormat="1" applyFont="1" applyBorder="1" applyAlignment="1">
      <alignment horizontal="center" vertical="center" wrapText="1"/>
    </xf>
    <xf numFmtId="1" fontId="5" fillId="0" borderId="130" xfId="0" applyNumberFormat="1" applyFont="1" applyBorder="1" applyAlignment="1">
      <alignment horizontal="center" vertical="center"/>
    </xf>
    <xf numFmtId="1" fontId="5" fillId="0" borderId="126" xfId="0" applyNumberFormat="1" applyFont="1" applyBorder="1" applyAlignment="1">
      <alignment horizontal="center" vertical="center"/>
    </xf>
    <xf numFmtId="1" fontId="5" fillId="0" borderId="160" xfId="0" applyNumberFormat="1" applyFont="1" applyBorder="1" applyAlignment="1">
      <alignment horizontal="center" vertical="center" wrapText="1"/>
    </xf>
    <xf numFmtId="1" fontId="5" fillId="3" borderId="129" xfId="0" applyNumberFormat="1" applyFont="1" applyFill="1" applyBorder="1" applyAlignment="1">
      <alignment horizontal="center" vertical="center"/>
    </xf>
    <xf numFmtId="1" fontId="5" fillId="0" borderId="160" xfId="0" applyNumberFormat="1" applyFont="1" applyBorder="1" applyAlignment="1">
      <alignment horizontal="center" vertical="center"/>
    </xf>
    <xf numFmtId="1" fontId="5" fillId="4" borderId="164" xfId="0" applyNumberFormat="1" applyFont="1" applyFill="1" applyBorder="1" applyAlignment="1">
      <alignment horizontal="center" vertical="center"/>
    </xf>
    <xf numFmtId="1" fontId="5" fillId="0" borderId="147" xfId="0" applyNumberFormat="1" applyFont="1" applyBorder="1" applyAlignment="1">
      <alignment horizontal="center" vertical="center" wrapText="1"/>
    </xf>
    <xf numFmtId="1" fontId="5" fillId="0" borderId="135" xfId="0" applyNumberFormat="1" applyFont="1" applyBorder="1" applyAlignment="1">
      <alignment horizontal="center" vertical="center" wrapText="1"/>
    </xf>
    <xf numFmtId="1" fontId="5" fillId="0" borderId="146" xfId="0" applyNumberFormat="1" applyFont="1" applyBorder="1" applyAlignment="1">
      <alignment horizontal="center" vertical="center" wrapText="1"/>
    </xf>
    <xf numFmtId="1" fontId="5" fillId="0" borderId="154" xfId="0" applyNumberFormat="1" applyFont="1" applyBorder="1" applyAlignment="1">
      <alignment horizontal="center" vertical="center" wrapText="1"/>
    </xf>
    <xf numFmtId="1" fontId="5" fillId="0" borderId="148" xfId="0" applyNumberFormat="1" applyFont="1" applyBorder="1" applyAlignment="1">
      <alignment horizontal="center" vertical="center" wrapText="1"/>
    </xf>
    <xf numFmtId="1" fontId="5" fillId="0" borderId="149" xfId="0" applyNumberFormat="1" applyFont="1" applyBorder="1" applyAlignment="1">
      <alignment horizontal="center" vertical="center"/>
    </xf>
    <xf numFmtId="1" fontId="5" fillId="4" borderId="163" xfId="0" applyNumberFormat="1" applyFont="1" applyFill="1" applyBorder="1" applyAlignment="1">
      <alignment horizontal="center" vertical="center"/>
    </xf>
    <xf numFmtId="1" fontId="5" fillId="4" borderId="169" xfId="0" applyNumberFormat="1" applyFont="1" applyFill="1" applyBorder="1" applyAlignment="1">
      <alignment horizontal="center" vertical="center"/>
    </xf>
    <xf numFmtId="1" fontId="5" fillId="4" borderId="161" xfId="0" applyNumberFormat="1" applyFont="1" applyFill="1" applyBorder="1" applyAlignment="1">
      <alignment horizontal="center" vertical="center" wrapText="1"/>
    </xf>
    <xf numFmtId="1" fontId="5" fillId="0" borderId="131" xfId="0" applyNumberFormat="1" applyFont="1" applyBorder="1" applyAlignment="1">
      <alignment horizontal="center" vertical="center"/>
    </xf>
    <xf numFmtId="1" fontId="5" fillId="0" borderId="161" xfId="0" applyNumberFormat="1" applyFont="1" applyBorder="1" applyAlignment="1">
      <alignment horizontal="center" vertical="center"/>
    </xf>
    <xf numFmtId="1" fontId="5" fillId="0" borderId="128" xfId="0" applyNumberFormat="1" applyFont="1" applyBorder="1" applyAlignment="1">
      <alignment horizontal="center" vertical="center" wrapText="1"/>
    </xf>
    <xf numFmtId="1" fontId="5" fillId="0" borderId="167" xfId="0" applyNumberFormat="1" applyFont="1" applyBorder="1" applyAlignment="1">
      <alignment horizontal="center" vertical="center" wrapText="1"/>
    </xf>
    <xf numFmtId="1" fontId="5" fillId="0" borderId="171" xfId="0" applyNumberFormat="1" applyFont="1" applyBorder="1" applyAlignment="1">
      <alignment horizontal="center" vertical="center" wrapText="1"/>
    </xf>
    <xf numFmtId="0" fontId="5" fillId="0" borderId="171" xfId="0" applyFont="1" applyBorder="1" applyAlignment="1">
      <alignment horizontal="center" vertical="center" wrapText="1"/>
    </xf>
    <xf numFmtId="1" fontId="5" fillId="0" borderId="177" xfId="0" applyNumberFormat="1" applyFont="1" applyBorder="1" applyAlignment="1">
      <alignment horizontal="center" vertical="center"/>
    </xf>
    <xf numFmtId="1" fontId="5" fillId="0" borderId="175" xfId="0" applyNumberFormat="1" applyFont="1" applyBorder="1" applyAlignment="1">
      <alignment horizontal="center" vertical="center"/>
    </xf>
    <xf numFmtId="1" fontId="5" fillId="0" borderId="176" xfId="0" applyNumberFormat="1" applyFont="1" applyBorder="1" applyAlignment="1">
      <alignment horizontal="center" vertical="center"/>
    </xf>
    <xf numFmtId="1" fontId="5" fillId="0" borderId="171" xfId="0" applyNumberFormat="1" applyFont="1" applyBorder="1" applyAlignment="1">
      <alignment horizontal="center" vertical="center"/>
    </xf>
    <xf numFmtId="1" fontId="5" fillId="4" borderId="171" xfId="0" applyNumberFormat="1" applyFont="1" applyFill="1" applyBorder="1" applyAlignment="1">
      <alignment horizontal="center" vertical="center"/>
    </xf>
    <xf numFmtId="1" fontId="5" fillId="4" borderId="181" xfId="0" applyNumberFormat="1" applyFont="1" applyFill="1" applyBorder="1" applyAlignment="1">
      <alignment horizontal="center" vertical="center"/>
    </xf>
    <xf numFmtId="1" fontId="5" fillId="4" borderId="170" xfId="0" applyNumberFormat="1" applyFont="1" applyFill="1" applyBorder="1" applyAlignment="1">
      <alignment horizontal="center" vertical="center"/>
    </xf>
    <xf numFmtId="1" fontId="5" fillId="4" borderId="175" xfId="0" applyNumberFormat="1" applyFont="1" applyFill="1" applyBorder="1" applyAlignment="1">
      <alignment horizontal="center" vertical="center" wrapText="1"/>
    </xf>
    <xf numFmtId="1" fontId="5" fillId="4" borderId="176" xfId="0" applyNumberFormat="1" applyFont="1" applyFill="1" applyBorder="1" applyAlignment="1">
      <alignment horizontal="center" vertical="center" wrapText="1"/>
    </xf>
    <xf numFmtId="0" fontId="5" fillId="4" borderId="170" xfId="0" applyFont="1" applyFill="1" applyBorder="1" applyAlignment="1">
      <alignment horizontal="center" wrapText="1"/>
    </xf>
    <xf numFmtId="1" fontId="5" fillId="4" borderId="177" xfId="0" applyNumberFormat="1" applyFont="1" applyFill="1" applyBorder="1" applyAlignment="1">
      <alignment horizontal="center" vertical="center"/>
    </xf>
    <xf numFmtId="1" fontId="5" fillId="4" borderId="176" xfId="0" applyNumberFormat="1" applyFont="1" applyFill="1" applyBorder="1" applyAlignment="1">
      <alignment horizontal="center" vertical="center"/>
    </xf>
    <xf numFmtId="1" fontId="5" fillId="4" borderId="180" xfId="0" applyNumberFormat="1" applyFont="1" applyFill="1" applyBorder="1" applyAlignment="1">
      <alignment horizontal="center" vertical="center" wrapText="1"/>
    </xf>
    <xf numFmtId="0" fontId="5" fillId="4" borderId="182" xfId="0" applyFont="1" applyFill="1" applyBorder="1" applyAlignment="1">
      <alignment horizontal="center" wrapText="1"/>
    </xf>
    <xf numFmtId="0" fontId="5" fillId="4" borderId="186" xfId="0" applyFont="1" applyFill="1" applyBorder="1" applyAlignment="1">
      <alignment horizontal="center" wrapText="1"/>
    </xf>
    <xf numFmtId="0" fontId="5" fillId="4" borderId="184" xfId="0" applyFont="1" applyFill="1" applyBorder="1" applyAlignment="1">
      <alignment horizontal="center" wrapText="1"/>
    </xf>
    <xf numFmtId="1" fontId="5" fillId="0" borderId="180" xfId="0" applyNumberFormat="1" applyFont="1" applyBorder="1" applyAlignment="1">
      <alignment horizontal="center" vertical="center" wrapText="1"/>
    </xf>
    <xf numFmtId="1" fontId="5" fillId="0" borderId="177" xfId="0" applyNumberFormat="1" applyFont="1" applyBorder="1" applyAlignment="1">
      <alignment horizontal="center" vertical="center" wrapText="1"/>
    </xf>
    <xf numFmtId="1" fontId="5" fillId="3" borderId="174" xfId="0" applyNumberFormat="1" applyFont="1" applyFill="1" applyBorder="1" applyAlignment="1">
      <alignment horizontal="center" vertical="center" wrapText="1"/>
    </xf>
    <xf numFmtId="1" fontId="5" fillId="3" borderId="175" xfId="0" applyNumberFormat="1" applyFont="1" applyFill="1" applyBorder="1" applyAlignment="1">
      <alignment horizontal="center" vertical="center" wrapText="1"/>
    </xf>
    <xf numFmtId="1" fontId="5" fillId="3" borderId="176" xfId="0" applyNumberFormat="1" applyFont="1" applyFill="1" applyBorder="1" applyAlignment="1">
      <alignment horizontal="center" vertical="center" wrapText="1"/>
    </xf>
    <xf numFmtId="1" fontId="5" fillId="0" borderId="180" xfId="0" quotePrefix="1" applyNumberFormat="1" applyFont="1" applyBorder="1" applyAlignment="1">
      <alignment horizontal="center" vertical="center" wrapText="1"/>
    </xf>
    <xf numFmtId="1" fontId="5" fillId="0" borderId="176" xfId="0" applyNumberFormat="1" applyFont="1" applyBorder="1" applyAlignment="1">
      <alignment horizontal="center" vertical="center" wrapText="1"/>
    </xf>
    <xf numFmtId="1" fontId="5" fillId="0" borderId="182" xfId="0" applyNumberFormat="1" applyFont="1" applyBorder="1" applyAlignment="1">
      <alignment horizontal="center" vertical="center"/>
    </xf>
    <xf numFmtId="1" fontId="5" fillId="4" borderId="174" xfId="0" applyNumberFormat="1" applyFont="1" applyFill="1" applyBorder="1" applyAlignment="1">
      <alignment horizontal="center" vertical="center"/>
    </xf>
    <xf numFmtId="1" fontId="5" fillId="0" borderId="171" xfId="0" applyNumberFormat="1" applyFont="1" applyBorder="1" applyAlignment="1">
      <alignment horizontal="left" vertical="center" wrapText="1"/>
    </xf>
    <xf numFmtId="1" fontId="5" fillId="0" borderId="180" xfId="0" applyNumberFormat="1" applyFont="1" applyBorder="1" applyAlignment="1">
      <alignment horizontal="left" vertical="center" wrapText="1"/>
    </xf>
    <xf numFmtId="1" fontId="5" fillId="0" borderId="180" xfId="0" applyNumberFormat="1" applyFont="1" applyBorder="1" applyAlignment="1">
      <alignment horizontal="left" vertical="center"/>
    </xf>
    <xf numFmtId="1" fontId="5" fillId="3" borderId="171" xfId="0" applyNumberFormat="1" applyFont="1" applyFill="1" applyBorder="1" applyAlignment="1">
      <alignment horizontal="center" vertical="center" wrapText="1"/>
    </xf>
    <xf numFmtId="1" fontId="5" fillId="0" borderId="181" xfId="0" applyNumberFormat="1" applyFont="1" applyBorder="1" applyAlignment="1">
      <alignment horizontal="center" vertical="center" wrapText="1"/>
    </xf>
    <xf numFmtId="1" fontId="5" fillId="0" borderId="170" xfId="0" applyNumberFormat="1" applyFont="1" applyBorder="1" applyAlignment="1">
      <alignment horizontal="center" vertical="center" wrapText="1"/>
    </xf>
    <xf numFmtId="1" fontId="5" fillId="0" borderId="181" xfId="0" applyNumberFormat="1" applyFont="1" applyBorder="1" applyAlignment="1">
      <alignment horizontal="center" vertical="center"/>
    </xf>
    <xf numFmtId="1" fontId="5" fillId="0" borderId="170" xfId="0" applyNumberFormat="1" applyFont="1" applyBorder="1" applyAlignment="1">
      <alignment horizontal="center" vertical="center"/>
    </xf>
    <xf numFmtId="1" fontId="5" fillId="0" borderId="178" xfId="0" applyNumberFormat="1" applyFont="1" applyBorder="1" applyAlignment="1">
      <alignment horizontal="center" vertical="center" wrapText="1"/>
    </xf>
    <xf numFmtId="1" fontId="5" fillId="3" borderId="171" xfId="0" applyNumberFormat="1" applyFont="1" applyFill="1" applyBorder="1" applyAlignment="1">
      <alignment horizontal="center" vertical="center"/>
    </xf>
    <xf numFmtId="1" fontId="5" fillId="0" borderId="178" xfId="0" applyNumberFormat="1" applyFont="1" applyBorder="1" applyAlignment="1">
      <alignment horizontal="center" vertical="center"/>
    </xf>
    <xf numFmtId="1" fontId="5" fillId="4" borderId="175" xfId="0" applyNumberFormat="1" applyFont="1" applyFill="1" applyBorder="1" applyAlignment="1">
      <alignment horizontal="center" vertical="center"/>
    </xf>
    <xf numFmtId="1" fontId="5" fillId="0" borderId="192" xfId="0" applyNumberFormat="1" applyFont="1" applyBorder="1" applyAlignment="1">
      <alignment horizontal="center" vertical="center"/>
    </xf>
    <xf numFmtId="1" fontId="5" fillId="0" borderId="192" xfId="0" applyNumberFormat="1" applyFont="1" applyBorder="1" applyAlignment="1">
      <alignment horizontal="center" vertical="center" wrapText="1"/>
    </xf>
    <xf numFmtId="1" fontId="5" fillId="0" borderId="193" xfId="0" applyNumberFormat="1" applyFont="1" applyBorder="1" applyAlignment="1">
      <alignment horizontal="center" vertical="center" wrapText="1"/>
    </xf>
    <xf numFmtId="1" fontId="5" fillId="0" borderId="194" xfId="0" applyNumberFormat="1" applyFont="1" applyBorder="1" applyAlignment="1">
      <alignment horizontal="center" vertical="center" wrapText="1"/>
    </xf>
    <xf numFmtId="1" fontId="5" fillId="0" borderId="195" xfId="0" applyNumberFormat="1" applyFont="1" applyBorder="1" applyAlignment="1">
      <alignment horizontal="center" vertical="center" wrapText="1"/>
    </xf>
    <xf numFmtId="1" fontId="5" fillId="0" borderId="173" xfId="0" applyNumberFormat="1" applyFont="1" applyBorder="1" applyAlignment="1">
      <alignment horizontal="center" vertical="center" wrapText="1"/>
    </xf>
    <xf numFmtId="1" fontId="5" fillId="0" borderId="196" xfId="0" applyNumberFormat="1" applyFont="1" applyBorder="1" applyAlignment="1">
      <alignment horizontal="center" vertical="center" wrapText="1"/>
    </xf>
    <xf numFmtId="1" fontId="5" fillId="0" borderId="197" xfId="0" applyNumberFormat="1" applyFont="1" applyBorder="1" applyAlignment="1">
      <alignment horizontal="center" vertical="center"/>
    </xf>
    <xf numFmtId="1" fontId="5" fillId="0" borderId="198" xfId="0" applyNumberFormat="1" applyFont="1" applyBorder="1" applyAlignment="1">
      <alignment horizontal="center" vertical="center"/>
    </xf>
    <xf numFmtId="1" fontId="5" fillId="0" borderId="199" xfId="0" applyNumberFormat="1" applyFont="1" applyBorder="1" applyAlignment="1">
      <alignment horizontal="center" vertical="center"/>
    </xf>
    <xf numFmtId="1" fontId="5" fillId="4" borderId="180" xfId="0" applyNumberFormat="1" applyFont="1" applyFill="1" applyBorder="1" applyAlignment="1">
      <alignment horizontal="center" vertical="center"/>
    </xf>
    <xf numFmtId="1" fontId="5" fillId="4" borderId="188" xfId="0" applyNumberFormat="1" applyFont="1" applyFill="1" applyBorder="1" applyAlignment="1">
      <alignment horizontal="center" vertical="center"/>
    </xf>
    <xf numFmtId="1" fontId="5" fillId="4" borderId="174" xfId="0" applyNumberFormat="1" applyFont="1" applyFill="1" applyBorder="1" applyAlignment="1">
      <alignment horizontal="center" vertical="center" wrapText="1"/>
    </xf>
    <xf numFmtId="1" fontId="5" fillId="0" borderId="174" xfId="0" applyNumberFormat="1" applyFont="1" applyBorder="1" applyAlignment="1">
      <alignment horizontal="center" vertical="center"/>
    </xf>
    <xf numFmtId="1" fontId="5" fillId="0" borderId="182" xfId="0" applyNumberFormat="1" applyFont="1" applyBorder="1" applyAlignment="1">
      <alignment horizontal="center" vertical="center" wrapText="1"/>
    </xf>
    <xf numFmtId="1" fontId="5" fillId="0" borderId="186" xfId="0" applyNumberFormat="1" applyFont="1" applyBorder="1" applyAlignment="1">
      <alignment horizontal="center" vertical="center" wrapText="1"/>
    </xf>
    <xf numFmtId="1" fontId="5" fillId="3" borderId="197" xfId="0" applyNumberFormat="1" applyFont="1" applyFill="1" applyBorder="1" applyAlignment="1">
      <alignment horizontal="center" vertical="center" wrapText="1"/>
    </xf>
    <xf numFmtId="1" fontId="5" fillId="4" borderId="197" xfId="0" applyNumberFormat="1" applyFont="1" applyFill="1" applyBorder="1" applyAlignment="1">
      <alignment horizontal="center" vertical="center"/>
    </xf>
    <xf numFmtId="1" fontId="5" fillId="0" borderId="206" xfId="0" applyNumberFormat="1" applyFont="1" applyBorder="1" applyAlignment="1">
      <alignment horizontal="center" vertical="center"/>
    </xf>
    <xf numFmtId="1" fontId="5" fillId="0" borderId="206" xfId="0" applyNumberFormat="1" applyFont="1" applyBorder="1" applyAlignment="1">
      <alignment horizontal="center" vertical="center" wrapText="1"/>
    </xf>
    <xf numFmtId="1" fontId="5" fillId="0" borderId="207" xfId="0" applyNumberFormat="1" applyFont="1" applyBorder="1" applyAlignment="1">
      <alignment horizontal="center" vertical="center" wrapText="1"/>
    </xf>
    <xf numFmtId="1" fontId="5" fillId="0" borderId="208" xfId="0" applyNumberFormat="1" applyFont="1" applyBorder="1" applyAlignment="1">
      <alignment horizontal="center" vertical="center" wrapText="1"/>
    </xf>
    <xf numFmtId="1" fontId="5" fillId="0" borderId="209" xfId="0" applyNumberFormat="1" applyFont="1" applyBorder="1" applyAlignment="1">
      <alignment horizontal="center" vertical="center" wrapText="1"/>
    </xf>
    <xf numFmtId="1" fontId="5" fillId="0" borderId="210" xfId="0" applyNumberFormat="1" applyFont="1" applyBorder="1" applyAlignment="1">
      <alignment horizontal="center" vertical="center" wrapText="1"/>
    </xf>
    <xf numFmtId="1" fontId="5" fillId="0" borderId="211" xfId="0" applyNumberFormat="1" applyFont="1" applyBorder="1" applyAlignment="1">
      <alignment horizontal="center" vertical="center"/>
    </xf>
    <xf numFmtId="1" fontId="5" fillId="0" borderId="212" xfId="0" applyNumberFormat="1" applyFont="1" applyBorder="1" applyAlignment="1">
      <alignment horizontal="center" vertical="center"/>
    </xf>
    <xf numFmtId="1" fontId="5" fillId="0" borderId="213" xfId="0" applyNumberFormat="1" applyFont="1" applyBorder="1" applyAlignment="1">
      <alignment horizontal="center" vertical="center"/>
    </xf>
    <xf numFmtId="1" fontId="5" fillId="4" borderId="197" xfId="0" applyNumberFormat="1" applyFont="1" applyFill="1" applyBorder="1" applyAlignment="1">
      <alignment horizontal="center" vertical="center" wrapText="1"/>
    </xf>
    <xf numFmtId="1" fontId="5" fillId="0" borderId="220" xfId="0" applyNumberFormat="1" applyFont="1" applyBorder="1" applyAlignment="1">
      <alignment horizontal="center" vertical="center" wrapText="1"/>
    </xf>
    <xf numFmtId="0" fontId="5" fillId="0" borderId="220" xfId="0" applyFont="1" applyBorder="1" applyAlignment="1">
      <alignment horizontal="center" vertical="center" wrapText="1"/>
    </xf>
    <xf numFmtId="1" fontId="5" fillId="0" borderId="227" xfId="0" applyNumberFormat="1" applyFont="1" applyBorder="1" applyAlignment="1">
      <alignment horizontal="center" vertical="center"/>
    </xf>
    <xf numFmtId="1" fontId="5" fillId="0" borderId="224" xfId="0" applyNumberFormat="1" applyFont="1" applyBorder="1" applyAlignment="1">
      <alignment horizontal="center" vertical="center"/>
    </xf>
    <xf numFmtId="1" fontId="5" fillId="0" borderId="225" xfId="0" applyNumberFormat="1" applyFont="1" applyBorder="1" applyAlignment="1">
      <alignment horizontal="center" vertical="center"/>
    </xf>
    <xf numFmtId="1" fontId="5" fillId="0" borderId="220" xfId="0" applyNumberFormat="1" applyFont="1" applyBorder="1" applyAlignment="1">
      <alignment horizontal="center" vertical="center"/>
    </xf>
    <xf numFmtId="1" fontId="5" fillId="4" borderId="220" xfId="0" applyNumberFormat="1" applyFont="1" applyFill="1" applyBorder="1" applyAlignment="1">
      <alignment horizontal="center" vertical="center"/>
    </xf>
    <xf numFmtId="1" fontId="5" fillId="4" borderId="224" xfId="0" applyNumberFormat="1" applyFont="1" applyFill="1" applyBorder="1" applyAlignment="1">
      <alignment horizontal="center" vertical="center" wrapText="1"/>
    </xf>
    <xf numFmtId="1" fontId="5" fillId="4" borderId="225" xfId="0" applyNumberFormat="1" applyFont="1" applyFill="1" applyBorder="1" applyAlignment="1">
      <alignment horizontal="center" vertical="center" wrapText="1"/>
    </xf>
    <xf numFmtId="1" fontId="5" fillId="4" borderId="227" xfId="0" applyNumberFormat="1" applyFont="1" applyFill="1" applyBorder="1" applyAlignment="1">
      <alignment horizontal="center" vertical="center"/>
    </xf>
    <xf numFmtId="1" fontId="5" fillId="4" borderId="225" xfId="0" applyNumberFormat="1" applyFont="1" applyFill="1" applyBorder="1" applyAlignment="1">
      <alignment horizontal="center" vertical="center"/>
    </xf>
    <xf numFmtId="1" fontId="5" fillId="4" borderId="229" xfId="0" applyNumberFormat="1" applyFont="1" applyFill="1" applyBorder="1" applyAlignment="1">
      <alignment horizontal="center" vertical="center" wrapText="1"/>
    </xf>
    <xf numFmtId="0" fontId="5" fillId="4" borderId="230" xfId="0" applyFont="1" applyFill="1" applyBorder="1" applyAlignment="1">
      <alignment horizontal="center" wrapText="1"/>
    </xf>
    <xf numFmtId="0" fontId="5" fillId="4" borderId="234" xfId="0" applyFont="1" applyFill="1" applyBorder="1" applyAlignment="1">
      <alignment horizontal="center" wrapText="1"/>
    </xf>
    <xf numFmtId="0" fontId="5" fillId="4" borderId="232" xfId="0" applyFont="1" applyFill="1" applyBorder="1" applyAlignment="1">
      <alignment horizontal="center" wrapText="1"/>
    </xf>
    <xf numFmtId="1" fontId="5" fillId="0" borderId="229" xfId="0" applyNumberFormat="1" applyFont="1" applyBorder="1" applyAlignment="1">
      <alignment horizontal="center" vertical="center" wrapText="1"/>
    </xf>
    <xf numFmtId="1" fontId="5" fillId="0" borderId="227" xfId="0" applyNumberFormat="1" applyFont="1" applyBorder="1" applyAlignment="1">
      <alignment horizontal="center" vertical="center" wrapText="1"/>
    </xf>
    <xf numFmtId="1" fontId="5" fillId="3" borderId="223" xfId="0" applyNumberFormat="1" applyFont="1" applyFill="1" applyBorder="1" applyAlignment="1">
      <alignment horizontal="center" vertical="center" wrapText="1"/>
    </xf>
    <xf numFmtId="1" fontId="5" fillId="3" borderId="224" xfId="0" applyNumberFormat="1" applyFont="1" applyFill="1" applyBorder="1" applyAlignment="1">
      <alignment horizontal="center" vertical="center" wrapText="1"/>
    </xf>
    <xf numFmtId="1" fontId="5" fillId="3" borderId="225" xfId="0" applyNumberFormat="1" applyFont="1" applyFill="1" applyBorder="1" applyAlignment="1">
      <alignment horizontal="center" vertical="center" wrapText="1"/>
    </xf>
    <xf numFmtId="1" fontId="5" fillId="0" borderId="229" xfId="0" quotePrefix="1" applyNumberFormat="1" applyFont="1" applyBorder="1" applyAlignment="1">
      <alignment horizontal="center" vertical="center" wrapText="1"/>
    </xf>
    <xf numFmtId="1" fontId="5" fillId="0" borderId="225" xfId="0" applyNumberFormat="1" applyFont="1" applyBorder="1" applyAlignment="1">
      <alignment horizontal="center" vertical="center" wrapText="1"/>
    </xf>
    <xf numFmtId="1" fontId="5" fillId="0" borderId="230" xfId="0" applyNumberFormat="1" applyFont="1" applyBorder="1" applyAlignment="1">
      <alignment horizontal="center" vertical="center"/>
    </xf>
    <xf numFmtId="1" fontId="5" fillId="4" borderId="223" xfId="0" applyNumberFormat="1" applyFont="1" applyFill="1" applyBorder="1" applyAlignment="1">
      <alignment horizontal="center" vertical="center"/>
    </xf>
    <xf numFmtId="1" fontId="5" fillId="0" borderId="220" xfId="0" applyNumberFormat="1" applyFont="1" applyBorder="1" applyAlignment="1">
      <alignment horizontal="left" vertical="center" wrapText="1"/>
    </xf>
    <xf numFmtId="1" fontId="5" fillId="0" borderId="229" xfId="0" applyNumberFormat="1" applyFont="1" applyBorder="1" applyAlignment="1">
      <alignment horizontal="left" vertical="center" wrapText="1"/>
    </xf>
    <xf numFmtId="1" fontId="5" fillId="0" borderId="229" xfId="0" applyNumberFormat="1" applyFont="1" applyBorder="1" applyAlignment="1">
      <alignment horizontal="left" vertical="center"/>
    </xf>
    <xf numFmtId="1" fontId="5" fillId="3" borderId="220" xfId="0" applyNumberFormat="1" applyFont="1" applyFill="1" applyBorder="1" applyAlignment="1">
      <alignment horizontal="center" vertical="center" wrapText="1"/>
    </xf>
    <xf numFmtId="1" fontId="5" fillId="0" borderId="228" xfId="0" applyNumberFormat="1" applyFont="1" applyBorder="1" applyAlignment="1">
      <alignment horizontal="center" vertical="center" wrapText="1"/>
    </xf>
    <xf numFmtId="1" fontId="5" fillId="0" borderId="221" xfId="0" applyNumberFormat="1" applyFont="1" applyBorder="1" applyAlignment="1">
      <alignment horizontal="center" vertical="center" wrapText="1"/>
    </xf>
    <xf numFmtId="1" fontId="5" fillId="0" borderId="222" xfId="0" applyNumberFormat="1" applyFont="1" applyBorder="1" applyAlignment="1">
      <alignment horizontal="center" vertical="center" wrapText="1"/>
    </xf>
    <xf numFmtId="1" fontId="5" fillId="0" borderId="223" xfId="0" applyNumberFormat="1" applyFont="1" applyBorder="1" applyAlignment="1">
      <alignment horizontal="center" vertical="center"/>
    </xf>
    <xf numFmtId="1" fontId="5" fillId="4" borderId="211" xfId="0" applyNumberFormat="1" applyFont="1" applyFill="1" applyBorder="1" applyAlignment="1">
      <alignment horizontal="center" vertical="center" wrapText="1"/>
    </xf>
    <xf numFmtId="1" fontId="5" fillId="3" borderId="220" xfId="0" applyNumberFormat="1" applyFont="1" applyFill="1" applyBorder="1" applyAlignment="1">
      <alignment horizontal="center" vertical="center"/>
    </xf>
    <xf numFmtId="1" fontId="5" fillId="0" borderId="228" xfId="0" applyNumberFormat="1" applyFont="1" applyBorder="1" applyAlignment="1">
      <alignment horizontal="center" vertical="center"/>
    </xf>
    <xf numFmtId="1" fontId="5" fillId="4" borderId="224" xfId="0" applyNumberFormat="1" applyFont="1" applyFill="1" applyBorder="1" applyAlignment="1">
      <alignment horizontal="center" vertical="center"/>
    </xf>
    <xf numFmtId="1" fontId="5" fillId="0" borderId="240" xfId="0" applyNumberFormat="1" applyFont="1" applyBorder="1" applyAlignment="1">
      <alignment horizontal="center" vertical="center"/>
    </xf>
    <xf numFmtId="1" fontId="5" fillId="0" borderId="240" xfId="0" applyNumberFormat="1" applyFont="1" applyBorder="1" applyAlignment="1">
      <alignment horizontal="center" vertical="center" wrapText="1"/>
    </xf>
    <xf numFmtId="1" fontId="5" fillId="0" borderId="241" xfId="0" applyNumberFormat="1" applyFont="1" applyBorder="1" applyAlignment="1">
      <alignment horizontal="center" vertical="center" wrapText="1"/>
    </xf>
    <xf numFmtId="1" fontId="5" fillId="0" borderId="242" xfId="0" applyNumberFormat="1" applyFont="1" applyBorder="1" applyAlignment="1">
      <alignment horizontal="center" vertical="center" wrapText="1"/>
    </xf>
    <xf numFmtId="1" fontId="5" fillId="0" borderId="243" xfId="0" applyNumberFormat="1" applyFont="1" applyBorder="1" applyAlignment="1">
      <alignment horizontal="center" vertical="center" wrapText="1"/>
    </xf>
    <xf numFmtId="1" fontId="5" fillId="0" borderId="244" xfId="0" applyNumberFormat="1" applyFont="1" applyBorder="1" applyAlignment="1">
      <alignment horizontal="center" vertical="center" wrapText="1"/>
    </xf>
    <xf numFmtId="1" fontId="5" fillId="0" borderId="245" xfId="0" applyNumberFormat="1" applyFont="1" applyBorder="1" applyAlignment="1">
      <alignment horizontal="center" vertical="center"/>
    </xf>
    <xf numFmtId="1" fontId="5" fillId="0" borderId="246" xfId="0" applyNumberFormat="1" applyFont="1" applyBorder="1" applyAlignment="1">
      <alignment horizontal="center" vertical="center"/>
    </xf>
    <xf numFmtId="1" fontId="5" fillId="0" borderId="247" xfId="0" applyNumberFormat="1" applyFont="1" applyBorder="1" applyAlignment="1">
      <alignment horizontal="center" vertical="center"/>
    </xf>
    <xf numFmtId="1" fontId="5" fillId="4" borderId="229" xfId="0" applyNumberFormat="1" applyFont="1" applyFill="1" applyBorder="1" applyAlignment="1">
      <alignment horizontal="center" vertical="center"/>
    </xf>
    <xf numFmtId="1" fontId="5" fillId="4" borderId="236" xfId="0" applyNumberFormat="1" applyFont="1" applyFill="1" applyBorder="1" applyAlignment="1">
      <alignment horizontal="center" vertical="center"/>
    </xf>
    <xf numFmtId="1" fontId="5" fillId="4" borderId="223" xfId="0" applyNumberFormat="1" applyFont="1" applyFill="1" applyBorder="1" applyAlignment="1">
      <alignment horizontal="center" vertical="center" wrapText="1"/>
    </xf>
    <xf numFmtId="1" fontId="5" fillId="0" borderId="230" xfId="0" applyNumberFormat="1" applyFont="1" applyBorder="1" applyAlignment="1">
      <alignment horizontal="center" vertical="center" wrapText="1"/>
    </xf>
    <xf numFmtId="1" fontId="5" fillId="0" borderId="234" xfId="0" applyNumberFormat="1" applyFont="1" applyBorder="1" applyAlignment="1">
      <alignment horizontal="center" vertical="center" wrapText="1"/>
    </xf>
    <xf numFmtId="1" fontId="5" fillId="0" borderId="266" xfId="0" applyNumberFormat="1" applyFont="1" applyBorder="1" applyAlignment="1">
      <alignment horizontal="center" vertical="center" wrapText="1"/>
    </xf>
    <xf numFmtId="0" fontId="5" fillId="0" borderId="266" xfId="0" applyFont="1" applyBorder="1" applyAlignment="1">
      <alignment horizontal="center" vertical="center" wrapText="1"/>
    </xf>
    <xf numFmtId="1" fontId="5" fillId="0" borderId="267" xfId="0" applyNumberFormat="1" applyFont="1" applyBorder="1" applyAlignment="1">
      <alignment horizontal="center" vertical="center"/>
    </xf>
    <xf numFmtId="1" fontId="5" fillId="0" borderId="275" xfId="0" applyNumberFormat="1" applyFont="1" applyBorder="1" applyAlignment="1">
      <alignment horizontal="center" vertical="center"/>
    </xf>
    <xf numFmtId="1" fontId="5" fillId="0" borderId="268" xfId="0" applyNumberFormat="1" applyFont="1" applyBorder="1" applyAlignment="1">
      <alignment horizontal="center" vertical="center"/>
    </xf>
    <xf numFmtId="1" fontId="5" fillId="0" borderId="266" xfId="0" applyNumberFormat="1" applyFont="1" applyBorder="1" applyAlignment="1">
      <alignment horizontal="center" vertical="center"/>
    </xf>
    <xf numFmtId="1" fontId="5" fillId="4" borderId="266" xfId="0" applyNumberFormat="1" applyFont="1" applyFill="1" applyBorder="1" applyAlignment="1">
      <alignment horizontal="center" vertical="center"/>
    </xf>
    <xf numFmtId="1" fontId="5" fillId="4" borderId="274" xfId="0" applyNumberFormat="1" applyFont="1" applyFill="1" applyBorder="1" applyAlignment="1">
      <alignment horizontal="center" vertical="center"/>
    </xf>
    <xf numFmtId="1" fontId="5" fillId="4" borderId="282" xfId="0" applyNumberFormat="1" applyFont="1" applyFill="1" applyBorder="1" applyAlignment="1">
      <alignment horizontal="center" vertical="center"/>
    </xf>
    <xf numFmtId="1" fontId="5" fillId="4" borderId="275" xfId="0" applyNumberFormat="1" applyFont="1" applyFill="1" applyBorder="1" applyAlignment="1">
      <alignment horizontal="center" vertical="center" wrapText="1"/>
    </xf>
    <xf numFmtId="1" fontId="5" fillId="4" borderId="268" xfId="0" applyNumberFormat="1" applyFont="1" applyFill="1" applyBorder="1" applyAlignment="1">
      <alignment horizontal="center" vertical="center" wrapText="1"/>
    </xf>
    <xf numFmtId="0" fontId="5" fillId="4" borderId="272" xfId="0" applyFont="1" applyFill="1" applyBorder="1" applyAlignment="1">
      <alignment horizontal="center" wrapText="1"/>
    </xf>
    <xf numFmtId="1" fontId="5" fillId="4" borderId="267" xfId="0" applyNumberFormat="1" applyFont="1" applyFill="1" applyBorder="1" applyAlignment="1">
      <alignment horizontal="center" vertical="center"/>
    </xf>
    <xf numFmtId="1" fontId="5" fillId="4" borderId="268" xfId="0" applyNumberFormat="1" applyFont="1" applyFill="1" applyBorder="1" applyAlignment="1">
      <alignment horizontal="center" vertical="center"/>
    </xf>
    <xf numFmtId="1" fontId="5" fillId="4" borderId="273" xfId="0" applyNumberFormat="1" applyFont="1" applyFill="1" applyBorder="1" applyAlignment="1">
      <alignment horizontal="center" vertical="center" wrapText="1"/>
    </xf>
    <xf numFmtId="0" fontId="5" fillId="4" borderId="276" xfId="0" applyFont="1" applyFill="1" applyBorder="1" applyAlignment="1">
      <alignment horizontal="center" wrapText="1"/>
    </xf>
    <xf numFmtId="0" fontId="5" fillId="4" borderId="283" xfId="0" applyFont="1" applyFill="1" applyBorder="1" applyAlignment="1">
      <alignment horizontal="center" wrapText="1"/>
    </xf>
    <xf numFmtId="0" fontId="5" fillId="4" borderId="278" xfId="0" applyFont="1" applyFill="1" applyBorder="1" applyAlignment="1">
      <alignment horizontal="center" wrapText="1"/>
    </xf>
    <xf numFmtId="1" fontId="5" fillId="0" borderId="273" xfId="0" applyNumberFormat="1" applyFont="1" applyBorder="1" applyAlignment="1">
      <alignment horizontal="center" vertical="center" wrapText="1"/>
    </xf>
    <xf numFmtId="1" fontId="5" fillId="0" borderId="267" xfId="0" applyNumberFormat="1" applyFont="1" applyBorder="1" applyAlignment="1">
      <alignment horizontal="center" vertical="center" wrapText="1"/>
    </xf>
    <xf numFmtId="1" fontId="5" fillId="3" borderId="270" xfId="0" applyNumberFormat="1" applyFont="1" applyFill="1" applyBorder="1" applyAlignment="1">
      <alignment horizontal="center" vertical="center" wrapText="1"/>
    </xf>
    <xf numFmtId="1" fontId="5" fillId="3" borderId="275" xfId="0" applyNumberFormat="1" applyFont="1" applyFill="1" applyBorder="1" applyAlignment="1">
      <alignment horizontal="center" vertical="center" wrapText="1"/>
    </xf>
    <xf numFmtId="1" fontId="5" fillId="3" borderId="268" xfId="0" applyNumberFormat="1" applyFont="1" applyFill="1" applyBorder="1" applyAlignment="1">
      <alignment horizontal="center" vertical="center" wrapText="1"/>
    </xf>
    <xf numFmtId="1" fontId="5" fillId="0" borderId="273" xfId="0" quotePrefix="1" applyNumberFormat="1" applyFont="1" applyBorder="1" applyAlignment="1">
      <alignment horizontal="center" vertical="center" wrapText="1"/>
    </xf>
    <xf numFmtId="1" fontId="5" fillId="0" borderId="268" xfId="0" applyNumberFormat="1" applyFont="1" applyBorder="1" applyAlignment="1">
      <alignment horizontal="center" vertical="center" wrapText="1"/>
    </xf>
    <xf numFmtId="1" fontId="5" fillId="0" borderId="276" xfId="0" applyNumberFormat="1" applyFont="1" applyBorder="1" applyAlignment="1">
      <alignment horizontal="center" vertical="center"/>
    </xf>
    <xf numFmtId="1" fontId="5" fillId="4" borderId="270" xfId="0" applyNumberFormat="1" applyFont="1" applyFill="1" applyBorder="1" applyAlignment="1">
      <alignment horizontal="center" vertical="center"/>
    </xf>
    <xf numFmtId="1" fontId="5" fillId="0" borderId="266" xfId="0" applyNumberFormat="1" applyFont="1" applyBorder="1" applyAlignment="1">
      <alignment horizontal="left" vertical="center" wrapText="1"/>
    </xf>
    <xf numFmtId="1" fontId="5" fillId="0" borderId="273" xfId="0" applyNumberFormat="1" applyFont="1" applyBorder="1" applyAlignment="1">
      <alignment horizontal="left" vertical="center" wrapText="1"/>
    </xf>
    <xf numFmtId="1" fontId="5" fillId="0" borderId="273" xfId="0" applyNumberFormat="1" applyFont="1" applyBorder="1" applyAlignment="1">
      <alignment horizontal="left" vertical="center"/>
    </xf>
    <xf numFmtId="1" fontId="5" fillId="3" borderId="266" xfId="0" applyNumberFormat="1" applyFont="1" applyFill="1" applyBorder="1" applyAlignment="1">
      <alignment horizontal="center" vertical="center" wrapText="1"/>
    </xf>
    <xf numFmtId="1" fontId="5" fillId="0" borderId="274" xfId="0" applyNumberFormat="1" applyFont="1" applyBorder="1" applyAlignment="1">
      <alignment horizontal="center" vertical="center" wrapText="1"/>
    </xf>
    <xf numFmtId="1" fontId="5" fillId="0" borderId="272" xfId="0" applyNumberFormat="1" applyFont="1" applyBorder="1" applyAlignment="1">
      <alignment horizontal="center" vertical="center" wrapText="1"/>
    </xf>
    <xf numFmtId="1" fontId="5" fillId="0" borderId="274" xfId="0" applyNumberFormat="1" applyFont="1" applyBorder="1" applyAlignment="1">
      <alignment horizontal="center" vertical="center"/>
    </xf>
    <xf numFmtId="1" fontId="5" fillId="0" borderId="269" xfId="0" applyNumberFormat="1" applyFont="1" applyBorder="1" applyAlignment="1">
      <alignment horizontal="center" vertical="center" wrapText="1"/>
    </xf>
    <xf numFmtId="1" fontId="5" fillId="3" borderId="254" xfId="0" applyNumberFormat="1" applyFont="1" applyFill="1" applyBorder="1" applyAlignment="1">
      <alignment horizontal="center" vertical="center"/>
    </xf>
    <xf numFmtId="1" fontId="5" fillId="3" borderId="254" xfId="0" applyNumberFormat="1" applyFont="1" applyFill="1" applyBorder="1" applyAlignment="1">
      <alignment horizontal="center" vertical="center" wrapText="1"/>
    </xf>
    <xf numFmtId="1" fontId="5" fillId="0" borderId="256" xfId="0" applyNumberFormat="1" applyFont="1" applyBorder="1" applyAlignment="1">
      <alignment horizontal="center" vertical="center"/>
    </xf>
    <xf numFmtId="1" fontId="5" fillId="4" borderId="256" xfId="0" applyNumberFormat="1" applyFont="1" applyFill="1" applyBorder="1" applyAlignment="1">
      <alignment horizontal="center" vertical="center"/>
    </xf>
    <xf numFmtId="1" fontId="5" fillId="4" borderId="251" xfId="0" applyNumberFormat="1" applyFont="1" applyFill="1" applyBorder="1" applyAlignment="1">
      <alignment horizontal="center" vertical="center"/>
    </xf>
    <xf numFmtId="1" fontId="5" fillId="0" borderId="254" xfId="0" applyNumberFormat="1" applyFont="1" applyBorder="1" applyAlignment="1">
      <alignment horizontal="center" vertical="center"/>
    </xf>
    <xf numFmtId="1" fontId="5" fillId="0" borderId="254" xfId="0" applyNumberFormat="1" applyFont="1" applyBorder="1" applyAlignment="1">
      <alignment horizontal="center" vertical="center" wrapText="1"/>
    </xf>
    <xf numFmtId="1" fontId="5" fillId="0" borderId="262" xfId="0" applyNumberFormat="1" applyFont="1" applyBorder="1" applyAlignment="1">
      <alignment horizontal="center" vertical="center" wrapText="1"/>
    </xf>
    <xf numFmtId="1" fontId="5" fillId="0" borderId="263" xfId="0" applyNumberFormat="1" applyFont="1" applyBorder="1" applyAlignment="1">
      <alignment horizontal="center" vertical="center" wrapText="1"/>
    </xf>
    <xf numFmtId="1" fontId="5" fillId="0" borderId="251" xfId="0" applyNumberFormat="1" applyFont="1" applyBorder="1" applyAlignment="1">
      <alignment horizontal="center" vertical="center"/>
    </xf>
    <xf numFmtId="1" fontId="5" fillId="4" borderId="245" xfId="0" applyNumberFormat="1" applyFont="1" applyFill="1" applyBorder="1" applyAlignment="1">
      <alignment horizontal="center" vertical="center" wrapText="1"/>
    </xf>
    <xf numFmtId="1" fontId="5" fillId="4" borderId="251" xfId="0" applyNumberFormat="1" applyFont="1" applyFill="1" applyBorder="1" applyAlignment="1">
      <alignment horizontal="center" vertical="center" wrapText="1"/>
    </xf>
    <xf numFmtId="1" fontId="5" fillId="0" borderId="257" xfId="0" applyNumberFormat="1" applyFont="1" applyBorder="1" applyAlignment="1">
      <alignment horizontal="center" vertical="center" wrapText="1"/>
    </xf>
    <xf numFmtId="1" fontId="5" fillId="0" borderId="251" xfId="0" applyNumberFormat="1" applyFont="1" applyBorder="1" applyAlignment="1">
      <alignment horizontal="center" vertical="center" wrapText="1"/>
    </xf>
    <xf numFmtId="1" fontId="5" fillId="0" borderId="257" xfId="0" applyNumberFormat="1" applyFont="1" applyBorder="1" applyAlignment="1">
      <alignment horizontal="center" vertical="center"/>
    </xf>
    <xf numFmtId="1" fontId="5" fillId="0" borderId="255" xfId="0" applyNumberFormat="1" applyFont="1" applyBorder="1" applyAlignment="1">
      <alignment horizontal="center" vertical="center" wrapText="1"/>
    </xf>
    <xf numFmtId="1" fontId="5" fillId="0" borderId="252" xfId="0" applyNumberFormat="1" applyFont="1" applyBorder="1" applyAlignment="1">
      <alignment horizontal="center" vertical="center" wrapText="1"/>
    </xf>
    <xf numFmtId="1" fontId="5" fillId="0" borderId="253" xfId="0" applyNumberFormat="1" applyFont="1" applyBorder="1" applyAlignment="1">
      <alignment horizontal="center" vertical="center" wrapText="1"/>
    </xf>
    <xf numFmtId="1" fontId="5" fillId="3" borderId="266" xfId="0" applyNumberFormat="1" applyFont="1" applyFill="1" applyBorder="1" applyAlignment="1">
      <alignment horizontal="center" vertical="center"/>
    </xf>
    <xf numFmtId="1" fontId="5" fillId="0" borderId="269" xfId="0" applyNumberFormat="1" applyFont="1" applyBorder="1" applyAlignment="1">
      <alignment horizontal="center" vertical="center"/>
    </xf>
    <xf numFmtId="1" fontId="5" fillId="4" borderId="275" xfId="0" applyNumberFormat="1" applyFont="1" applyFill="1" applyBorder="1" applyAlignment="1">
      <alignment horizontal="center" vertical="center"/>
    </xf>
    <xf numFmtId="1" fontId="5" fillId="0" borderId="271" xfId="0" applyNumberFormat="1" applyFont="1" applyBorder="1" applyAlignment="1">
      <alignment horizontal="center" vertical="center" wrapText="1"/>
    </xf>
    <xf numFmtId="1" fontId="5" fillId="0" borderId="265" xfId="0" applyNumberFormat="1" applyFont="1" applyBorder="1" applyAlignment="1">
      <alignment horizontal="center" vertical="center" wrapText="1"/>
    </xf>
    <xf numFmtId="1" fontId="5" fillId="0" borderId="270" xfId="0" applyNumberFormat="1" applyFont="1" applyBorder="1" applyAlignment="1">
      <alignment horizontal="center" vertical="center"/>
    </xf>
    <xf numFmtId="1" fontId="5" fillId="4" borderId="273" xfId="0" applyNumberFormat="1" applyFont="1" applyFill="1" applyBorder="1" applyAlignment="1">
      <alignment horizontal="center" vertical="center"/>
    </xf>
    <xf numFmtId="1" fontId="5" fillId="4" borderId="285" xfId="0" applyNumberFormat="1" applyFont="1" applyFill="1" applyBorder="1" applyAlignment="1">
      <alignment horizontal="center" vertical="center"/>
    </xf>
    <xf numFmtId="1" fontId="5" fillId="4" borderId="270" xfId="0" applyNumberFormat="1" applyFont="1" applyFill="1" applyBorder="1" applyAlignment="1">
      <alignment horizontal="center" vertical="center" wrapText="1"/>
    </xf>
    <xf numFmtId="1" fontId="5" fillId="0" borderId="272" xfId="0" applyNumberFormat="1" applyFont="1" applyBorder="1" applyAlignment="1">
      <alignment horizontal="center" vertical="center"/>
    </xf>
    <xf numFmtId="1" fontId="5" fillId="0" borderId="276" xfId="0" applyNumberFormat="1" applyFont="1" applyBorder="1" applyAlignment="1">
      <alignment horizontal="center" vertical="center" wrapText="1"/>
    </xf>
    <xf numFmtId="1" fontId="5" fillId="0" borderId="283" xfId="0" applyNumberFormat="1" applyFont="1" applyBorder="1" applyAlignment="1">
      <alignment horizontal="center" vertical="center" wrapText="1"/>
    </xf>
    <xf numFmtId="1" fontId="5" fillId="0" borderId="289" xfId="0" applyNumberFormat="1" applyFont="1" applyBorder="1" applyAlignment="1">
      <alignment horizontal="center" vertical="center"/>
    </xf>
    <xf numFmtId="1" fontId="5" fillId="0" borderId="289" xfId="0" applyNumberFormat="1" applyFont="1" applyBorder="1" applyAlignment="1">
      <alignment horizontal="center" vertical="center" wrapText="1"/>
    </xf>
    <xf numFmtId="1" fontId="5" fillId="0" borderId="290" xfId="0" applyNumberFormat="1" applyFont="1" applyBorder="1" applyAlignment="1">
      <alignment horizontal="center" vertical="center" wrapText="1"/>
    </xf>
    <xf numFmtId="1" fontId="5" fillId="0" borderId="291" xfId="0" applyNumberFormat="1" applyFont="1" applyBorder="1" applyAlignment="1">
      <alignment horizontal="center" vertical="center" wrapText="1"/>
    </xf>
    <xf numFmtId="1" fontId="5" fillId="0" borderId="295" xfId="0" applyNumberFormat="1" applyFont="1" applyBorder="1" applyAlignment="1">
      <alignment horizontal="center" vertical="center" wrapText="1"/>
    </xf>
    <xf numFmtId="1" fontId="5" fillId="0" borderId="292" xfId="0" applyNumberFormat="1" applyFont="1" applyBorder="1" applyAlignment="1">
      <alignment horizontal="center" vertical="center"/>
    </xf>
    <xf numFmtId="1" fontId="5" fillId="0" borderId="293" xfId="0" applyNumberFormat="1" applyFont="1" applyBorder="1" applyAlignment="1">
      <alignment horizontal="center" vertical="center"/>
    </xf>
    <xf numFmtId="1" fontId="5" fillId="0" borderId="294" xfId="0" applyNumberFormat="1" applyFont="1" applyBorder="1" applyAlignment="1">
      <alignment horizontal="center" vertical="center"/>
    </xf>
    <xf numFmtId="1" fontId="5" fillId="0" borderId="309" xfId="0" applyNumberFormat="1" applyFont="1" applyBorder="1" applyAlignment="1">
      <alignment horizontal="center" vertical="center" wrapText="1"/>
    </xf>
    <xf numFmtId="0" fontId="5" fillId="0" borderId="309" xfId="0" applyFont="1" applyBorder="1" applyAlignment="1">
      <alignment horizontal="center" vertical="center" wrapText="1"/>
    </xf>
    <xf numFmtId="1" fontId="5" fillId="0" borderId="313" xfId="0" applyNumberFormat="1" applyFont="1" applyBorder="1" applyAlignment="1">
      <alignment horizontal="center" vertical="center"/>
    </xf>
    <xf numFmtId="1" fontId="5" fillId="0" borderId="308" xfId="0" applyNumberFormat="1" applyFont="1" applyBorder="1" applyAlignment="1">
      <alignment horizontal="center" vertical="center"/>
    </xf>
    <xf numFmtId="1" fontId="5" fillId="0" borderId="303" xfId="0" applyNumberFormat="1" applyFont="1" applyBorder="1" applyAlignment="1">
      <alignment horizontal="center" vertical="center"/>
    </xf>
    <xf numFmtId="1" fontId="5" fillId="0" borderId="309" xfId="0" applyNumberFormat="1" applyFont="1" applyBorder="1" applyAlignment="1">
      <alignment horizontal="center" vertical="center"/>
    </xf>
    <xf numFmtId="1" fontId="5" fillId="4" borderId="309" xfId="0" applyNumberFormat="1" applyFont="1" applyFill="1" applyBorder="1" applyAlignment="1">
      <alignment horizontal="center" vertical="center"/>
    </xf>
    <xf numFmtId="1" fontId="5" fillId="4" borderId="310" xfId="0" applyNumberFormat="1" applyFont="1" applyFill="1" applyBorder="1" applyAlignment="1">
      <alignment horizontal="center" vertical="center"/>
    </xf>
    <xf numFmtId="1" fontId="5" fillId="4" borderId="311" xfId="0" applyNumberFormat="1" applyFont="1" applyFill="1" applyBorder="1" applyAlignment="1">
      <alignment horizontal="center" vertical="center"/>
    </xf>
    <xf numFmtId="1" fontId="5" fillId="4" borderId="308" xfId="0" applyNumberFormat="1" applyFont="1" applyFill="1" applyBorder="1" applyAlignment="1">
      <alignment horizontal="center" vertical="center" wrapText="1"/>
    </xf>
    <xf numFmtId="1" fontId="5" fillId="4" borderId="303" xfId="0" applyNumberFormat="1" applyFont="1" applyFill="1" applyBorder="1" applyAlignment="1">
      <alignment horizontal="center" vertical="center" wrapText="1"/>
    </xf>
    <xf numFmtId="0" fontId="5" fillId="4" borderId="315" xfId="0" applyFont="1" applyFill="1" applyBorder="1" applyAlignment="1">
      <alignment horizontal="center" wrapText="1"/>
    </xf>
    <xf numFmtId="1" fontId="5" fillId="4" borderId="313" xfId="0" applyNumberFormat="1" applyFont="1" applyFill="1" applyBorder="1" applyAlignment="1">
      <alignment horizontal="center" vertical="center"/>
    </xf>
    <xf numFmtId="1" fontId="5" fillId="4" borderId="303" xfId="0" applyNumberFormat="1" applyFont="1" applyFill="1" applyBorder="1" applyAlignment="1">
      <alignment horizontal="center" vertical="center"/>
    </xf>
    <xf numFmtId="0" fontId="5" fillId="4" borderId="302" xfId="0" applyFont="1" applyFill="1" applyBorder="1" applyAlignment="1">
      <alignment horizontal="center" wrapText="1"/>
    </xf>
    <xf numFmtId="0" fontId="5" fillId="4" borderId="312" xfId="0" applyFont="1" applyFill="1" applyBorder="1" applyAlignment="1">
      <alignment horizontal="center" wrapText="1"/>
    </xf>
    <xf numFmtId="0" fontId="5" fillId="4" borderId="305" xfId="0" applyFont="1" applyFill="1" applyBorder="1" applyAlignment="1">
      <alignment horizontal="center" wrapText="1"/>
    </xf>
    <xf numFmtId="1" fontId="5" fillId="0" borderId="302" xfId="0" applyNumberFormat="1" applyFont="1" applyBorder="1" applyAlignment="1">
      <alignment horizontal="center" vertical="center"/>
    </xf>
    <xf numFmtId="1" fontId="5" fillId="0" borderId="301" xfId="0" applyNumberFormat="1" applyFont="1" applyBorder="1" applyAlignment="1">
      <alignment horizontal="center" vertical="center" wrapText="1"/>
    </xf>
    <xf numFmtId="1" fontId="5" fillId="0" borderId="301" xfId="0" applyNumberFormat="1" applyFont="1" applyBorder="1" applyAlignment="1">
      <alignment horizontal="center" vertical="center"/>
    </xf>
    <xf numFmtId="1" fontId="5" fillId="0" borderId="296" xfId="0" applyNumberFormat="1" applyFont="1" applyBorder="1" applyAlignment="1">
      <alignment horizontal="center" vertical="center" wrapText="1"/>
    </xf>
    <xf numFmtId="1" fontId="5" fillId="0" borderId="313" xfId="0" applyNumberFormat="1" applyFont="1" applyBorder="1" applyAlignment="1">
      <alignment horizontal="center" vertical="center" wrapText="1"/>
    </xf>
    <xf numFmtId="1" fontId="5" fillId="3" borderId="308" xfId="0" applyNumberFormat="1" applyFont="1" applyFill="1" applyBorder="1" applyAlignment="1">
      <alignment horizontal="center" vertical="center" wrapText="1"/>
    </xf>
    <xf numFmtId="1" fontId="5" fillId="3" borderId="303" xfId="0" applyNumberFormat="1" applyFont="1" applyFill="1" applyBorder="1" applyAlignment="1">
      <alignment horizontal="center" vertical="center" wrapText="1"/>
    </xf>
    <xf numFmtId="1" fontId="5" fillId="0" borderId="303" xfId="0" applyNumberFormat="1" applyFont="1" applyBorder="1" applyAlignment="1">
      <alignment horizontal="center" vertical="center" wrapText="1"/>
    </xf>
    <xf numFmtId="1" fontId="5" fillId="0" borderId="309" xfId="0" applyNumberFormat="1" applyFont="1" applyBorder="1" applyAlignment="1">
      <alignment horizontal="left" vertical="center" wrapText="1"/>
    </xf>
    <xf numFmtId="1" fontId="5" fillId="3" borderId="309" xfId="0" applyNumberFormat="1" applyFont="1" applyFill="1" applyBorder="1" applyAlignment="1">
      <alignment horizontal="center" vertical="center" wrapText="1"/>
    </xf>
    <xf numFmtId="1" fontId="5" fillId="0" borderId="310" xfId="0" applyNumberFormat="1" applyFont="1" applyBorder="1" applyAlignment="1">
      <alignment horizontal="center" vertical="center" wrapText="1"/>
    </xf>
    <xf numFmtId="1" fontId="5" fillId="0" borderId="315" xfId="0" applyNumberFormat="1" applyFont="1" applyBorder="1" applyAlignment="1">
      <alignment horizontal="center" vertical="center" wrapText="1"/>
    </xf>
    <xf numFmtId="1" fontId="5" fillId="0" borderId="310" xfId="0" applyNumberFormat="1" applyFont="1" applyBorder="1" applyAlignment="1">
      <alignment horizontal="center" vertical="center"/>
    </xf>
    <xf numFmtId="1" fontId="5" fillId="0" borderId="314" xfId="0" applyNumberFormat="1" applyFont="1" applyBorder="1" applyAlignment="1">
      <alignment horizontal="center" vertical="center" wrapText="1"/>
    </xf>
    <xf numFmtId="1" fontId="5" fillId="3" borderId="309" xfId="0" applyNumberFormat="1" applyFont="1" applyFill="1" applyBorder="1" applyAlignment="1">
      <alignment horizontal="center" vertical="center"/>
    </xf>
    <xf numFmtId="1" fontId="5" fillId="0" borderId="314" xfId="0" applyNumberFormat="1" applyFont="1" applyBorder="1" applyAlignment="1">
      <alignment horizontal="center" vertical="center"/>
    </xf>
    <xf numFmtId="1" fontId="5" fillId="4" borderId="308" xfId="0" applyNumberFormat="1" applyFont="1" applyFill="1" applyBorder="1" applyAlignment="1">
      <alignment horizontal="center" vertical="center"/>
    </xf>
    <xf numFmtId="1" fontId="5" fillId="0" borderId="316" xfId="0" applyNumberFormat="1" applyFont="1" applyBorder="1" applyAlignment="1">
      <alignment horizontal="center" vertical="center" wrapText="1"/>
    </xf>
    <xf numFmtId="1" fontId="5" fillId="0" borderId="315" xfId="0" applyNumberFormat="1" applyFont="1" applyBorder="1" applyAlignment="1">
      <alignment horizontal="center" vertical="center"/>
    </xf>
    <xf numFmtId="1" fontId="5" fillId="0" borderId="302" xfId="0" applyNumberFormat="1" applyFont="1" applyBorder="1" applyAlignment="1">
      <alignment horizontal="center" vertical="center" wrapText="1"/>
    </xf>
    <xf numFmtId="1" fontId="5" fillId="0" borderId="312" xfId="0" applyNumberFormat="1" applyFont="1" applyBorder="1" applyAlignment="1">
      <alignment horizontal="center" vertical="center" wrapText="1"/>
    </xf>
    <xf numFmtId="0" fontId="5" fillId="0" borderId="254" xfId="0" applyFont="1" applyBorder="1" applyAlignment="1">
      <alignment horizontal="center" vertical="center" wrapText="1"/>
    </xf>
    <xf numFmtId="1" fontId="5" fillId="0" borderId="319" xfId="0" applyNumberFormat="1" applyFont="1" applyBorder="1" applyAlignment="1">
      <alignment horizontal="center" vertical="center"/>
    </xf>
    <xf numFmtId="1" fontId="5" fillId="4" borderId="254" xfId="0" applyNumberFormat="1" applyFont="1" applyFill="1" applyBorder="1" applyAlignment="1">
      <alignment horizontal="center" vertical="center"/>
    </xf>
    <xf numFmtId="1" fontId="5" fillId="4" borderId="255" xfId="0" applyNumberFormat="1" applyFont="1" applyFill="1" applyBorder="1" applyAlignment="1">
      <alignment horizontal="center" vertical="center"/>
    </xf>
    <xf numFmtId="1" fontId="5" fillId="4" borderId="338" xfId="0" applyNumberFormat="1" applyFont="1" applyFill="1" applyBorder="1" applyAlignment="1">
      <alignment horizontal="center" vertical="center"/>
    </xf>
    <xf numFmtId="1" fontId="5" fillId="4" borderId="256" xfId="0" applyNumberFormat="1" applyFont="1" applyFill="1" applyBorder="1" applyAlignment="1">
      <alignment horizontal="center" vertical="center" wrapText="1"/>
    </xf>
    <xf numFmtId="0" fontId="5" fillId="4" borderId="318" xfId="0" applyFont="1" applyFill="1" applyBorder="1" applyAlignment="1">
      <alignment horizontal="center" wrapText="1"/>
    </xf>
    <xf numFmtId="1" fontId="5" fillId="4" borderId="319" xfId="0" applyNumberFormat="1" applyFont="1" applyFill="1" applyBorder="1" applyAlignment="1">
      <alignment horizontal="center" vertical="center"/>
    </xf>
    <xf numFmtId="0" fontId="5" fillId="4" borderId="252" xfId="0" applyFont="1" applyFill="1" applyBorder="1" applyAlignment="1">
      <alignment horizontal="center" wrapText="1"/>
    </xf>
    <xf numFmtId="0" fontId="5" fillId="4" borderId="253" xfId="0" applyFont="1" applyFill="1" applyBorder="1" applyAlignment="1">
      <alignment horizontal="center" wrapText="1"/>
    </xf>
    <xf numFmtId="0" fontId="5" fillId="4" borderId="334" xfId="0" applyFont="1" applyFill="1" applyBorder="1" applyAlignment="1">
      <alignment horizontal="center" wrapText="1"/>
    </xf>
    <xf numFmtId="1" fontId="5" fillId="0" borderId="319" xfId="0" applyNumberFormat="1" applyFont="1" applyBorder="1" applyAlignment="1">
      <alignment horizontal="center" vertical="center" wrapText="1"/>
    </xf>
    <xf numFmtId="1" fontId="5" fillId="3" borderId="245" xfId="0" applyNumberFormat="1" applyFont="1" applyFill="1" applyBorder="1" applyAlignment="1">
      <alignment horizontal="center" vertical="center" wrapText="1"/>
    </xf>
    <xf numFmtId="1" fontId="5" fillId="3" borderId="256" xfId="0" applyNumberFormat="1" applyFont="1" applyFill="1" applyBorder="1" applyAlignment="1">
      <alignment horizontal="center" vertical="center" wrapText="1"/>
    </xf>
    <xf numFmtId="1" fontId="5" fillId="3" borderId="251" xfId="0" applyNumberFormat="1" applyFont="1" applyFill="1" applyBorder="1" applyAlignment="1">
      <alignment horizontal="center" vertical="center" wrapText="1"/>
    </xf>
    <xf numFmtId="1" fontId="5" fillId="0" borderId="252" xfId="0" applyNumberFormat="1" applyFont="1" applyBorder="1" applyAlignment="1">
      <alignment horizontal="center" vertical="center"/>
    </xf>
    <xf numFmtId="1" fontId="5" fillId="4" borderId="245" xfId="0" applyNumberFormat="1" applyFont="1" applyFill="1" applyBorder="1" applyAlignment="1">
      <alignment horizontal="center" vertical="center"/>
    </xf>
    <xf numFmtId="1" fontId="5" fillId="0" borderId="254" xfId="0" applyNumberFormat="1" applyFont="1" applyBorder="1" applyAlignment="1">
      <alignment horizontal="left" vertical="center" wrapText="1"/>
    </xf>
    <xf numFmtId="1" fontId="5" fillId="0" borderId="318" xfId="0" applyNumberFormat="1" applyFont="1" applyBorder="1" applyAlignment="1">
      <alignment horizontal="center" vertical="center" wrapText="1"/>
    </xf>
    <xf numFmtId="1" fontId="5" fillId="0" borderId="255" xfId="0" applyNumberFormat="1" applyFont="1" applyBorder="1" applyAlignment="1">
      <alignment horizontal="center" vertical="center"/>
    </xf>
    <xf numFmtId="1" fontId="5" fillId="0" borderId="320" xfId="0" applyNumberFormat="1" applyFont="1" applyBorder="1" applyAlignment="1">
      <alignment horizontal="center" vertical="center" wrapText="1"/>
    </xf>
    <xf numFmtId="1" fontId="5" fillId="0" borderId="320" xfId="0" applyNumberFormat="1" applyFont="1" applyBorder="1" applyAlignment="1">
      <alignment horizontal="center" vertical="center"/>
    </xf>
    <xf numFmtId="1" fontId="5" fillId="0" borderId="321" xfId="0" applyNumberFormat="1" applyFont="1" applyBorder="1" applyAlignment="1">
      <alignment horizontal="center" vertical="center" wrapText="1"/>
    </xf>
    <xf numFmtId="1" fontId="5" fillId="0" borderId="318" xfId="0" applyNumberFormat="1" applyFont="1" applyBorder="1" applyAlignment="1">
      <alignment horizontal="center" vertical="center"/>
    </xf>
    <xf numFmtId="1" fontId="5" fillId="0" borderId="317" xfId="0" applyNumberFormat="1" applyFont="1" applyBorder="1" applyAlignment="1">
      <alignment horizontal="center" vertical="center" wrapText="1"/>
    </xf>
    <xf numFmtId="1" fontId="5" fillId="4" borderId="198" xfId="0" applyNumberFormat="1" applyFont="1" applyFill="1" applyBorder="1" applyAlignment="1">
      <alignment horizontal="center" vertical="center" wrapText="1"/>
    </xf>
    <xf numFmtId="1" fontId="5" fillId="4" borderId="199" xfId="0" applyNumberFormat="1" applyFont="1" applyFill="1" applyBorder="1" applyAlignment="1">
      <alignment horizontal="center" vertical="center" wrapText="1"/>
    </xf>
    <xf numFmtId="1" fontId="5" fillId="4" borderId="199" xfId="0" applyNumberFormat="1" applyFont="1" applyFill="1" applyBorder="1" applyAlignment="1">
      <alignment horizontal="center" vertical="center"/>
    </xf>
    <xf numFmtId="1" fontId="5" fillId="3" borderId="198" xfId="0" applyNumberFormat="1" applyFont="1" applyFill="1" applyBorder="1" applyAlignment="1">
      <alignment horizontal="center" vertical="center" wrapText="1"/>
    </xf>
    <xf numFmtId="1" fontId="5" fillId="3" borderId="199" xfId="0" applyNumberFormat="1" applyFont="1" applyFill="1" applyBorder="1" applyAlignment="1">
      <alignment horizontal="center" vertical="center" wrapText="1"/>
    </xf>
    <xf numFmtId="1" fontId="5" fillId="0" borderId="199" xfId="0" applyNumberFormat="1" applyFont="1" applyBorder="1" applyAlignment="1">
      <alignment horizontal="center" vertical="center" wrapText="1"/>
    </xf>
    <xf numFmtId="1" fontId="5" fillId="4" borderId="198" xfId="0" applyNumberFormat="1" applyFont="1" applyFill="1" applyBorder="1" applyAlignment="1">
      <alignment horizontal="center" vertical="center"/>
    </xf>
    <xf numFmtId="1" fontId="5" fillId="0" borderId="339" xfId="0" applyNumberFormat="1" applyFont="1" applyBorder="1" applyAlignment="1">
      <alignment horizontal="center" vertical="center" wrapText="1"/>
    </xf>
    <xf numFmtId="1" fontId="5" fillId="4" borderId="149" xfId="0" applyNumberFormat="1" applyFont="1" applyFill="1" applyBorder="1" applyAlignment="1">
      <alignment horizontal="center" vertical="center" wrapText="1"/>
    </xf>
  </cellXfs>
  <cellStyles count="2">
    <cellStyle name="20% - Énfasis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1.xlsm" TargetMode="External"/><Relationship Id="rId1" Type="http://schemas.openxmlformats.org/officeDocument/2006/relationships/externalLinkPath" Target="/JOSE/A&#209;O%202025/REM%20MENSUAL/Modificaciones%20Rem/21%20Nov/REM%20A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2.xlsm" TargetMode="External"/><Relationship Id="rId1" Type="http://schemas.openxmlformats.org/officeDocument/2006/relationships/externalLinkPath" Target="/JOSE/A&#209;O%202025/REM%20MENSUAL/Modificaciones%20Rem/21%20Nov/REM%20A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3.xlsm" TargetMode="External"/><Relationship Id="rId1" Type="http://schemas.openxmlformats.org/officeDocument/2006/relationships/externalLinkPath" Target="/JOSE/A&#209;O%202025/REM%20MENSUAL/Modificaciones%20Rem/21%20Nov/REM%20A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4.xlsm" TargetMode="External"/><Relationship Id="rId1" Type="http://schemas.openxmlformats.org/officeDocument/2006/relationships/externalLinkPath" Target="/JOSE/A&#209;O%202025/REM%20MENSUAL/Modificaciones%20Rem/21%20Nov/REM%20A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5.xlsm" TargetMode="External"/><Relationship Id="rId1" Type="http://schemas.openxmlformats.org/officeDocument/2006/relationships/externalLinkPath" Target="/JOSE/A&#209;O%202025/REM%20MENSUAL/Modificaciones%20Rem/21%20Nov/REM%20A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6.xlsm" TargetMode="External"/><Relationship Id="rId1" Type="http://schemas.openxmlformats.org/officeDocument/2006/relationships/externalLinkPath" Target="/JOSE/A&#209;O%202025/REM%20MENSUAL/Modificaciones%20Rem/21%20Nov/REM%20A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7.xlsm" TargetMode="External"/><Relationship Id="rId1" Type="http://schemas.openxmlformats.org/officeDocument/2006/relationships/externalLinkPath" Target="/JOSE/A&#209;O%202025/REM%20MENSUAL/Modificaciones%20Rem/21%20Nov/REM%20A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8.xlsm" TargetMode="External"/><Relationship Id="rId1" Type="http://schemas.openxmlformats.org/officeDocument/2006/relationships/externalLinkPath" Target="/JOSE/A&#209;O%202025/REM%20MENSUAL/Modificaciones%20Rem/21%20Nov/REM%20A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9.xlsm" TargetMode="External"/><Relationship Id="rId1" Type="http://schemas.openxmlformats.org/officeDocument/2006/relationships/externalLinkPath" Target="/JOSE/A&#209;O%202025/REM%20MENSUAL/Modificaciones%20Rem/21%20Nov/REM%20A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10.xlsm" TargetMode="External"/><Relationship Id="rId1" Type="http://schemas.openxmlformats.org/officeDocument/2006/relationships/externalLinkPath" Target="/JOSE/A&#209;O%202025/REM%20MENSUAL/Modificaciones%20Rem/21%20Nov/REM%20A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351"/>
  <sheetViews>
    <sheetView tabSelected="1" topLeftCell="K187" workbookViewId="0">
      <selection activeCell="T215" activeCellId="2" sqref="T195 T206 T215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customFormat="1" x14ac:dyDescent="0.25">
      <c r="A1" s="1" t="s">
        <v>0</v>
      </c>
      <c r="CA1" s="2"/>
      <c r="CB1" s="2"/>
      <c r="CC1" s="2"/>
      <c r="CD1" s="2"/>
      <c r="CE1" s="2"/>
      <c r="CL1" s="2"/>
      <c r="CM1" s="2"/>
      <c r="CN1" s="2"/>
      <c r="CO1" s="2"/>
      <c r="CP1" s="2"/>
      <c r="CQ1" s="2"/>
    </row>
    <row r="2" spans="1:95" customFormat="1" x14ac:dyDescent="0.25">
      <c r="A2" s="1" t="str">
        <f>CONCATENATE("COMUNA: ",[1]NOMBRE!B2, " (",[1]NOMBRE!C2,[1]NOMBRE!D2,[1]NOMBRE!E2,[1]NOMBRE!F2,[1]NOMBRE!G2,")")</f>
        <v>COMUNA: 0 (00000)</v>
      </c>
      <c r="CA2" s="2"/>
      <c r="CB2" s="2"/>
      <c r="CC2" s="2"/>
      <c r="CD2" s="2"/>
      <c r="CE2" s="2"/>
      <c r="CL2" s="2"/>
      <c r="CM2" s="2"/>
      <c r="CN2" s="2"/>
      <c r="CO2" s="2"/>
      <c r="CP2" s="2"/>
      <c r="CQ2" s="2"/>
    </row>
    <row r="3" spans="1:95" customFormat="1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  <c r="CA3" s="2"/>
      <c r="CB3" s="2"/>
      <c r="CC3" s="2"/>
      <c r="CD3" s="2"/>
      <c r="CE3" s="2"/>
      <c r="CL3" s="2"/>
      <c r="CM3" s="2"/>
      <c r="CN3" s="2"/>
      <c r="CO3" s="2"/>
      <c r="CP3" s="2"/>
      <c r="CQ3" s="2"/>
    </row>
    <row r="4" spans="1:95" customFormat="1" x14ac:dyDescent="0.25">
      <c r="A4" s="1" t="str">
        <f>CONCATENATE("MES: ",[1]NOMBRE!B6, " (",[1]NOMBRE!C6,[1]NOMBRE!D6,")")</f>
        <v>MES: 0 (00)</v>
      </c>
      <c r="CA4" s="2"/>
      <c r="CB4" s="2"/>
      <c r="CC4" s="2"/>
      <c r="CD4" s="2"/>
      <c r="CE4" s="2"/>
      <c r="CL4" s="2"/>
      <c r="CM4" s="2"/>
      <c r="CN4" s="2"/>
      <c r="CO4" s="2"/>
      <c r="CP4" s="2"/>
      <c r="CQ4" s="2"/>
    </row>
    <row r="5" spans="1:95" customFormat="1" x14ac:dyDescent="0.25">
      <c r="A5" s="1" t="str">
        <f>CONCATENATE("AÑO: ",[1]NOMBRE!B7)</f>
        <v>AÑO: 2025</v>
      </c>
      <c r="CA5" s="2"/>
      <c r="CB5" s="2"/>
      <c r="CC5" s="2"/>
      <c r="CD5" s="2"/>
      <c r="CE5" s="2"/>
      <c r="CL5" s="2"/>
      <c r="CM5" s="2"/>
      <c r="CN5" s="2"/>
      <c r="CO5" s="2"/>
      <c r="CP5" s="2"/>
      <c r="CQ5" s="2"/>
    </row>
    <row r="6" spans="1:95" s="7" customForma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customForma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CA8" s="2"/>
      <c r="CB8" s="2"/>
      <c r="CC8" s="2"/>
      <c r="CD8" s="2"/>
      <c r="CE8" s="2"/>
      <c r="CL8" s="2"/>
      <c r="CM8" s="2"/>
      <c r="CN8" s="2"/>
      <c r="CO8" s="2"/>
      <c r="CP8" s="2"/>
      <c r="CQ8" s="2"/>
    </row>
    <row r="9" spans="1:95" customForma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CA9" s="2"/>
      <c r="CB9" s="2"/>
      <c r="CC9" s="2"/>
      <c r="CD9" s="2"/>
      <c r="CE9" s="2"/>
      <c r="CL9" s="2"/>
      <c r="CM9" s="2"/>
      <c r="CN9" s="2"/>
      <c r="CO9" s="2"/>
      <c r="CP9" s="2"/>
      <c r="CQ9" s="2"/>
    </row>
    <row r="10" spans="1:95" customFormat="1" x14ac:dyDescent="0.25">
      <c r="A10" s="975" t="s">
        <v>4</v>
      </c>
      <c r="B10" s="1024" t="s">
        <v>5</v>
      </c>
      <c r="C10" s="1025"/>
      <c r="D10" s="1026"/>
      <c r="E10" s="979" t="s">
        <v>6</v>
      </c>
      <c r="F10" s="980"/>
      <c r="G10" s="980"/>
      <c r="H10" s="980"/>
      <c r="I10" s="980"/>
      <c r="J10" s="980"/>
      <c r="K10" s="980"/>
      <c r="L10" s="980"/>
      <c r="M10" s="980"/>
      <c r="N10" s="980"/>
      <c r="O10" s="980"/>
      <c r="P10" s="980"/>
      <c r="Q10" s="980"/>
      <c r="R10" s="980"/>
      <c r="S10" s="980"/>
      <c r="T10" s="980"/>
      <c r="U10" s="980"/>
      <c r="V10" s="980"/>
      <c r="W10" s="980"/>
      <c r="X10" s="980"/>
      <c r="Y10" s="980"/>
      <c r="Z10" s="980"/>
      <c r="AA10" s="980"/>
      <c r="AB10" s="980"/>
      <c r="AC10" s="980"/>
      <c r="AD10" s="980"/>
      <c r="AE10" s="980"/>
      <c r="AF10" s="980"/>
      <c r="AG10" s="980"/>
      <c r="AH10" s="980"/>
      <c r="AI10" s="980"/>
      <c r="AJ10" s="980"/>
      <c r="AK10" s="980"/>
      <c r="AL10" s="1035"/>
      <c r="AM10" s="1063" t="s">
        <v>7</v>
      </c>
      <c r="AN10" s="980"/>
      <c r="AO10" s="980"/>
      <c r="AP10" s="1035"/>
      <c r="AQ10" s="1064" t="s">
        <v>8</v>
      </c>
      <c r="AR10" s="1068" t="s">
        <v>9</v>
      </c>
      <c r="AS10" s="1026" t="s">
        <v>10</v>
      </c>
      <c r="CA10" s="2"/>
      <c r="CB10" s="2"/>
      <c r="CC10" s="2"/>
      <c r="CD10" s="2"/>
      <c r="CE10" s="2"/>
      <c r="CL10" s="2"/>
      <c r="CM10" s="2"/>
      <c r="CN10" s="2"/>
      <c r="CO10" s="2"/>
      <c r="CP10" s="2"/>
      <c r="CQ10" s="2"/>
    </row>
    <row r="11" spans="1:95" customFormat="1" x14ac:dyDescent="0.25">
      <c r="A11" s="1071"/>
      <c r="B11" s="1072"/>
      <c r="C11" s="1073"/>
      <c r="D11" s="1069"/>
      <c r="E11" s="1005" t="s">
        <v>11</v>
      </c>
      <c r="F11" s="1010"/>
      <c r="G11" s="1005" t="s">
        <v>12</v>
      </c>
      <c r="H11" s="1010"/>
      <c r="I11" s="1005" t="s">
        <v>13</v>
      </c>
      <c r="J11" s="1010"/>
      <c r="K11" s="1005" t="s">
        <v>14</v>
      </c>
      <c r="L11" s="1010"/>
      <c r="M11" s="1005" t="s">
        <v>15</v>
      </c>
      <c r="N11" s="1010"/>
      <c r="O11" s="1005" t="s">
        <v>16</v>
      </c>
      <c r="P11" s="1010"/>
      <c r="Q11" s="1005" t="s">
        <v>17</v>
      </c>
      <c r="R11" s="1010"/>
      <c r="S11" s="1005" t="s">
        <v>18</v>
      </c>
      <c r="T11" s="1010"/>
      <c r="U11" s="1005" t="s">
        <v>19</v>
      </c>
      <c r="V11" s="1010"/>
      <c r="W11" s="1005" t="s">
        <v>20</v>
      </c>
      <c r="X11" s="1010"/>
      <c r="Y11" s="1005" t="s">
        <v>21</v>
      </c>
      <c r="Z11" s="1010"/>
      <c r="AA11" s="1005" t="s">
        <v>22</v>
      </c>
      <c r="AB11" s="1010"/>
      <c r="AC11" s="1005" t="s">
        <v>23</v>
      </c>
      <c r="AD11" s="1010"/>
      <c r="AE11" s="1005" t="s">
        <v>24</v>
      </c>
      <c r="AF11" s="1010"/>
      <c r="AG11" s="1005" t="s">
        <v>25</v>
      </c>
      <c r="AH11" s="1010"/>
      <c r="AI11" s="1005" t="s">
        <v>26</v>
      </c>
      <c r="AJ11" s="1010"/>
      <c r="AK11" s="979" t="s">
        <v>27</v>
      </c>
      <c r="AL11" s="1035"/>
      <c r="AM11" s="1064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  <c r="CA11" s="2"/>
      <c r="CB11" s="2"/>
      <c r="CC11" s="2"/>
      <c r="CD11" s="2"/>
      <c r="CE11" s="2"/>
      <c r="CL11" s="2"/>
      <c r="CM11" s="2"/>
      <c r="CN11" s="2"/>
      <c r="CO11" s="2"/>
      <c r="CP11" s="2"/>
      <c r="CQ11" s="2"/>
    </row>
    <row r="12" spans="1:95" customFormat="1" x14ac:dyDescent="0.25">
      <c r="A12" s="976"/>
      <c r="B12" s="13" t="s">
        <v>32</v>
      </c>
      <c r="C12" s="14" t="s">
        <v>33</v>
      </c>
      <c r="D12" s="15" t="s">
        <v>34</v>
      </c>
      <c r="E12" s="13" t="s">
        <v>33</v>
      </c>
      <c r="F12" s="15" t="s">
        <v>34</v>
      </c>
      <c r="G12" s="13" t="s">
        <v>33</v>
      </c>
      <c r="H12" s="15" t="s">
        <v>34</v>
      </c>
      <c r="I12" s="13" t="s">
        <v>33</v>
      </c>
      <c r="J12" s="15" t="s">
        <v>34</v>
      </c>
      <c r="K12" s="13" t="s">
        <v>33</v>
      </c>
      <c r="L12" s="15" t="s">
        <v>34</v>
      </c>
      <c r="M12" s="13" t="s">
        <v>33</v>
      </c>
      <c r="N12" s="15" t="s">
        <v>34</v>
      </c>
      <c r="O12" s="13" t="s">
        <v>33</v>
      </c>
      <c r="P12" s="15" t="s">
        <v>34</v>
      </c>
      <c r="Q12" s="13" t="s">
        <v>33</v>
      </c>
      <c r="R12" s="15" t="s">
        <v>34</v>
      </c>
      <c r="S12" s="13" t="s">
        <v>33</v>
      </c>
      <c r="T12" s="15" t="s">
        <v>34</v>
      </c>
      <c r="U12" s="13" t="s">
        <v>33</v>
      </c>
      <c r="V12" s="15" t="s">
        <v>34</v>
      </c>
      <c r="W12" s="13" t="s">
        <v>33</v>
      </c>
      <c r="X12" s="15" t="s">
        <v>34</v>
      </c>
      <c r="Y12" s="13" t="s">
        <v>33</v>
      </c>
      <c r="Z12" s="15" t="s">
        <v>34</v>
      </c>
      <c r="AA12" s="13" t="s">
        <v>33</v>
      </c>
      <c r="AB12" s="15" t="s">
        <v>34</v>
      </c>
      <c r="AC12" s="13" t="s">
        <v>33</v>
      </c>
      <c r="AD12" s="15" t="s">
        <v>34</v>
      </c>
      <c r="AE12" s="13" t="s">
        <v>33</v>
      </c>
      <c r="AF12" s="15" t="s">
        <v>34</v>
      </c>
      <c r="AG12" s="13" t="s">
        <v>33</v>
      </c>
      <c r="AH12" s="15" t="s">
        <v>34</v>
      </c>
      <c r="AI12" s="13" t="s">
        <v>33</v>
      </c>
      <c r="AJ12" s="15" t="s">
        <v>34</v>
      </c>
      <c r="AK12" s="13" t="s">
        <v>33</v>
      </c>
      <c r="AL12" s="16" t="s">
        <v>34</v>
      </c>
      <c r="AM12" s="1065"/>
      <c r="AN12" s="1055"/>
      <c r="AO12" s="1057"/>
      <c r="AP12" s="1067"/>
      <c r="AQ12" s="1065"/>
      <c r="AR12" s="1057"/>
      <c r="AS12" s="1029"/>
      <c r="CA12" s="2"/>
      <c r="CB12" s="2"/>
      <c r="CC12" s="2"/>
      <c r="CD12" s="2"/>
      <c r="CE12" s="2"/>
      <c r="CL12" s="2"/>
      <c r="CM12" s="2"/>
      <c r="CN12" s="2"/>
      <c r="CO12" s="2"/>
      <c r="CP12" s="2"/>
      <c r="CQ12" s="2"/>
    </row>
    <row r="13" spans="1:95" customFormat="1" x14ac:dyDescent="0.25">
      <c r="A13" s="17" t="s">
        <v>35</v>
      </c>
      <c r="B13" s="18">
        <f t="shared" ref="B13:B24" si="0">SUM(C13:D13)</f>
        <v>0</v>
      </c>
      <c r="C13" s="19">
        <f t="shared" ref="C13:D24" si="1">SUM(E13,G13,I13,K13,M13,O13,Q13,S13,U13,W13,Y13,AA13,AC13,AE13,AG13,AI13,AK13)</f>
        <v>0</v>
      </c>
      <c r="D13" s="20">
        <f t="shared" si="1"/>
        <v>0</v>
      </c>
      <c r="E13" s="21"/>
      <c r="F13" s="22"/>
      <c r="G13" s="21"/>
      <c r="H13" s="23"/>
      <c r="I13" s="21"/>
      <c r="J13" s="23"/>
      <c r="K13" s="21"/>
      <c r="L13" s="23"/>
      <c r="M13" s="21"/>
      <c r="N13" s="23"/>
      <c r="O13" s="21"/>
      <c r="P13" s="23"/>
      <c r="Q13" s="21"/>
      <c r="R13" s="23"/>
      <c r="S13" s="21"/>
      <c r="T13" s="23"/>
      <c r="U13" s="21"/>
      <c r="V13" s="23"/>
      <c r="W13" s="21"/>
      <c r="X13" s="23"/>
      <c r="Y13" s="21"/>
      <c r="Z13" s="23"/>
      <c r="AA13" s="21"/>
      <c r="AB13" s="23"/>
      <c r="AC13" s="21"/>
      <c r="AD13" s="23"/>
      <c r="AE13" s="21"/>
      <c r="AF13" s="23"/>
      <c r="AG13" s="21"/>
      <c r="AH13" s="23"/>
      <c r="AI13" s="21"/>
      <c r="AJ13" s="23"/>
      <c r="AK13" s="21"/>
      <c r="AL13" s="24"/>
      <c r="AM13" s="25"/>
      <c r="AN13" s="26"/>
      <c r="AO13" s="26"/>
      <c r="AP13" s="27"/>
      <c r="AQ13" s="25"/>
      <c r="AR13" s="26"/>
      <c r="AS13" s="22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</row>
    <row r="14" spans="1:95" customForma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</row>
    <row r="15" spans="1:95" customFormat="1" ht="2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</row>
    <row r="16" spans="1:95" customForma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17" t="s">
        <v>41</v>
      </c>
      <c r="B19" s="68">
        <f t="shared" si="0"/>
        <v>0</v>
      </c>
      <c r="C19" s="83">
        <f t="shared" si="1"/>
        <v>0</v>
      </c>
      <c r="D19" s="20">
        <f t="shared" si="1"/>
        <v>0</v>
      </c>
      <c r="E19" s="18">
        <f t="shared" ref="E19:AS19" si="9">SUM(E20:E24)</f>
        <v>0</v>
      </c>
      <c r="F19" s="20">
        <f t="shared" si="9"/>
        <v>0</v>
      </c>
      <c r="G19" s="18">
        <f t="shared" si="9"/>
        <v>0</v>
      </c>
      <c r="H19" s="84">
        <f t="shared" si="9"/>
        <v>0</v>
      </c>
      <c r="I19" s="18">
        <f t="shared" si="9"/>
        <v>0</v>
      </c>
      <c r="J19" s="84">
        <f t="shared" si="9"/>
        <v>0</v>
      </c>
      <c r="K19" s="18">
        <f t="shared" si="9"/>
        <v>0</v>
      </c>
      <c r="L19" s="84">
        <f t="shared" si="9"/>
        <v>0</v>
      </c>
      <c r="M19" s="18">
        <f t="shared" si="9"/>
        <v>0</v>
      </c>
      <c r="N19" s="84">
        <f t="shared" si="9"/>
        <v>0</v>
      </c>
      <c r="O19" s="18">
        <f t="shared" si="9"/>
        <v>0</v>
      </c>
      <c r="P19" s="84">
        <f t="shared" si="9"/>
        <v>0</v>
      </c>
      <c r="Q19" s="18">
        <f t="shared" si="9"/>
        <v>0</v>
      </c>
      <c r="R19" s="84">
        <f t="shared" si="9"/>
        <v>0</v>
      </c>
      <c r="S19" s="18">
        <f t="shared" si="9"/>
        <v>0</v>
      </c>
      <c r="T19" s="84">
        <f t="shared" si="9"/>
        <v>0</v>
      </c>
      <c r="U19" s="18">
        <f t="shared" si="9"/>
        <v>0</v>
      </c>
      <c r="V19" s="84">
        <f t="shared" si="9"/>
        <v>0</v>
      </c>
      <c r="W19" s="18">
        <f t="shared" si="9"/>
        <v>0</v>
      </c>
      <c r="X19" s="84">
        <f t="shared" si="9"/>
        <v>0</v>
      </c>
      <c r="Y19" s="18">
        <f t="shared" si="9"/>
        <v>0</v>
      </c>
      <c r="Z19" s="84">
        <f t="shared" si="9"/>
        <v>0</v>
      </c>
      <c r="AA19" s="18">
        <f t="shared" si="9"/>
        <v>0</v>
      </c>
      <c r="AB19" s="84">
        <f t="shared" si="9"/>
        <v>0</v>
      </c>
      <c r="AC19" s="18">
        <f t="shared" si="9"/>
        <v>0</v>
      </c>
      <c r="AD19" s="84">
        <f t="shared" si="9"/>
        <v>0</v>
      </c>
      <c r="AE19" s="18">
        <f t="shared" si="9"/>
        <v>0</v>
      </c>
      <c r="AF19" s="84">
        <f t="shared" si="9"/>
        <v>0</v>
      </c>
      <c r="AG19" s="18">
        <f t="shared" si="9"/>
        <v>0</v>
      </c>
      <c r="AH19" s="84">
        <f t="shared" si="9"/>
        <v>0</v>
      </c>
      <c r="AI19" s="18">
        <f t="shared" si="9"/>
        <v>0</v>
      </c>
      <c r="AJ19" s="84">
        <f t="shared" si="9"/>
        <v>0</v>
      </c>
      <c r="AK19" s="18">
        <f t="shared" si="9"/>
        <v>0</v>
      </c>
      <c r="AL19" s="85">
        <f t="shared" si="9"/>
        <v>0</v>
      </c>
      <c r="AM19" s="86">
        <f t="shared" si="9"/>
        <v>0</v>
      </c>
      <c r="AN19" s="87">
        <f t="shared" si="9"/>
        <v>0</v>
      </c>
      <c r="AO19" s="87">
        <f t="shared" si="9"/>
        <v>0</v>
      </c>
      <c r="AP19" s="88">
        <f t="shared" si="9"/>
        <v>0</v>
      </c>
      <c r="AQ19" s="86">
        <f t="shared" si="9"/>
        <v>0</v>
      </c>
      <c r="AR19" s="87">
        <f t="shared" si="9"/>
        <v>0</v>
      </c>
      <c r="AS19" s="20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90" t="s">
        <v>42</v>
      </c>
      <c r="B20" s="62">
        <f t="shared" si="0"/>
        <v>0</v>
      </c>
      <c r="C20" s="60">
        <f t="shared" si="1"/>
        <v>0</v>
      </c>
      <c r="D20" s="91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95"/>
      <c r="AN20" s="66"/>
      <c r="AO20" s="66"/>
      <c r="AP20" s="96"/>
      <c r="AQ20" s="95"/>
      <c r="AR20" s="97"/>
      <c r="AS20" s="98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060" t="s">
        <v>48</v>
      </c>
      <c r="B26" s="1024" t="s">
        <v>5</v>
      </c>
      <c r="C26" s="1025"/>
      <c r="D26" s="1026"/>
      <c r="E26" s="979" t="s">
        <v>6</v>
      </c>
      <c r="F26" s="980"/>
      <c r="G26" s="980"/>
      <c r="H26" s="980"/>
      <c r="I26" s="980"/>
      <c r="J26" s="980"/>
      <c r="K26" s="980"/>
      <c r="L26" s="980"/>
      <c r="M26" s="980"/>
      <c r="N26" s="980"/>
      <c r="O26" s="980"/>
      <c r="P26" s="980"/>
      <c r="Q26" s="980"/>
      <c r="R26" s="980"/>
      <c r="S26" s="980"/>
      <c r="T26" s="980"/>
      <c r="U26" s="980"/>
      <c r="V26" s="980"/>
      <c r="W26" s="980"/>
      <c r="X26" s="980"/>
      <c r="Y26" s="980"/>
      <c r="Z26" s="980"/>
      <c r="AA26" s="980"/>
      <c r="AB26" s="980"/>
      <c r="AC26" s="980"/>
      <c r="AD26" s="980"/>
      <c r="AE26" s="980"/>
      <c r="AF26" s="980"/>
      <c r="AG26" s="980"/>
      <c r="AH26" s="980"/>
      <c r="AI26" s="980"/>
      <c r="AJ26" s="980"/>
      <c r="AK26" s="980"/>
      <c r="AL26" s="1035"/>
      <c r="AM26" s="1063" t="s">
        <v>49</v>
      </c>
      <c r="AN26" s="980"/>
      <c r="AO26" s="980"/>
      <c r="AP26" s="981"/>
      <c r="BZ26" s="2"/>
      <c r="DI26"/>
    </row>
    <row r="27" spans="1:113" ht="15" customHeight="1" x14ac:dyDescent="0.25">
      <c r="A27" s="1061"/>
      <c r="B27" s="1027"/>
      <c r="C27" s="1028"/>
      <c r="D27" s="1029"/>
      <c r="E27" s="1005" t="s">
        <v>50</v>
      </c>
      <c r="F27" s="1010"/>
      <c r="G27" s="1005" t="s">
        <v>51</v>
      </c>
      <c r="H27" s="1010"/>
      <c r="I27" s="1005" t="s">
        <v>52</v>
      </c>
      <c r="J27" s="1010"/>
      <c r="K27" s="1005" t="s">
        <v>53</v>
      </c>
      <c r="L27" s="1010"/>
      <c r="M27" s="1005" t="s">
        <v>54</v>
      </c>
      <c r="N27" s="1010"/>
      <c r="O27" s="1005" t="s">
        <v>55</v>
      </c>
      <c r="P27" s="1010"/>
      <c r="Q27" s="1005" t="s">
        <v>56</v>
      </c>
      <c r="R27" s="1010"/>
      <c r="S27" s="1005" t="s">
        <v>57</v>
      </c>
      <c r="T27" s="1010"/>
      <c r="U27" s="1005" t="s">
        <v>58</v>
      </c>
      <c r="V27" s="1010"/>
      <c r="W27" s="1005" t="s">
        <v>59</v>
      </c>
      <c r="X27" s="1010"/>
      <c r="Y27" s="1005" t="s">
        <v>60</v>
      </c>
      <c r="Z27" s="1010"/>
      <c r="AA27" s="1005" t="s">
        <v>61</v>
      </c>
      <c r="AB27" s="1010"/>
      <c r="AC27" s="1005" t="s">
        <v>62</v>
      </c>
      <c r="AD27" s="1010"/>
      <c r="AE27" s="1005" t="s">
        <v>63</v>
      </c>
      <c r="AF27" s="1010"/>
      <c r="AG27" s="1005" t="s">
        <v>64</v>
      </c>
      <c r="AH27" s="1010"/>
      <c r="AI27" s="1005" t="s">
        <v>65</v>
      </c>
      <c r="AJ27" s="1010"/>
      <c r="AK27" s="979" t="s">
        <v>27</v>
      </c>
      <c r="AL27" s="980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13" t="s">
        <v>32</v>
      </c>
      <c r="C28" s="14" t="s">
        <v>33</v>
      </c>
      <c r="D28" s="15" t="s">
        <v>34</v>
      </c>
      <c r="E28" s="13" t="s">
        <v>33</v>
      </c>
      <c r="F28" s="15" t="s">
        <v>34</v>
      </c>
      <c r="G28" s="13" t="s">
        <v>33</v>
      </c>
      <c r="H28" s="15" t="s">
        <v>34</v>
      </c>
      <c r="I28" s="13" t="s">
        <v>33</v>
      </c>
      <c r="J28" s="15" t="s">
        <v>34</v>
      </c>
      <c r="K28" s="13" t="s">
        <v>33</v>
      </c>
      <c r="L28" s="15" t="s">
        <v>34</v>
      </c>
      <c r="M28" s="14" t="s">
        <v>33</v>
      </c>
      <c r="N28" s="15" t="s">
        <v>34</v>
      </c>
      <c r="O28" s="13" t="s">
        <v>33</v>
      </c>
      <c r="P28" s="15" t="s">
        <v>34</v>
      </c>
      <c r="Q28" s="13" t="s">
        <v>33</v>
      </c>
      <c r="R28" s="15" t="s">
        <v>34</v>
      </c>
      <c r="S28" s="13" t="s">
        <v>33</v>
      </c>
      <c r="T28" s="15" t="s">
        <v>34</v>
      </c>
      <c r="U28" s="13" t="s">
        <v>33</v>
      </c>
      <c r="V28" s="15" t="s">
        <v>34</v>
      </c>
      <c r="W28" s="13" t="s">
        <v>33</v>
      </c>
      <c r="X28" s="15" t="s">
        <v>34</v>
      </c>
      <c r="Y28" s="13" t="s">
        <v>33</v>
      </c>
      <c r="Z28" s="15" t="s">
        <v>34</v>
      </c>
      <c r="AA28" s="13" t="s">
        <v>33</v>
      </c>
      <c r="AB28" s="15" t="s">
        <v>34</v>
      </c>
      <c r="AC28" s="13" t="s">
        <v>33</v>
      </c>
      <c r="AD28" s="15" t="s">
        <v>34</v>
      </c>
      <c r="AE28" s="13" t="s">
        <v>33</v>
      </c>
      <c r="AF28" s="15" t="s">
        <v>34</v>
      </c>
      <c r="AG28" s="13" t="s">
        <v>33</v>
      </c>
      <c r="AH28" s="15" t="s">
        <v>34</v>
      </c>
      <c r="AI28" s="13" t="s">
        <v>33</v>
      </c>
      <c r="AJ28" s="15" t="s">
        <v>34</v>
      </c>
      <c r="AK28" s="13" t="s">
        <v>33</v>
      </c>
      <c r="AL28" s="115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117" t="s">
        <v>67</v>
      </c>
      <c r="B29" s="118">
        <f>SUM(C29:D29)</f>
        <v>0</v>
      </c>
      <c r="C29" s="119">
        <f>+E29+G29+I29+K29+M29+O29+Q29+S29+U29+W29+Y29+AA29+AC29+AE29+AG29+AI29+AK29</f>
        <v>0</v>
      </c>
      <c r="D29" s="120">
        <f>+F29+H29+J29+L29+N29+P29+R29+T29+V29+X29+Z29+AB29+AD29+AF29+AH29+AJ29+AL29</f>
        <v>0</v>
      </c>
      <c r="E29" s="121"/>
      <c r="F29" s="122"/>
      <c r="G29" s="121"/>
      <c r="H29" s="123"/>
      <c r="I29" s="121"/>
      <c r="J29" s="123"/>
      <c r="K29" s="121"/>
      <c r="L29" s="122"/>
      <c r="M29" s="124"/>
      <c r="N29" s="123"/>
      <c r="O29" s="124"/>
      <c r="P29" s="123"/>
      <c r="Q29" s="124"/>
      <c r="R29" s="123"/>
      <c r="S29" s="124"/>
      <c r="T29" s="123"/>
      <c r="U29" s="124"/>
      <c r="V29" s="123"/>
      <c r="W29" s="124"/>
      <c r="X29" s="123"/>
      <c r="Y29" s="124"/>
      <c r="Z29" s="123"/>
      <c r="AA29" s="124"/>
      <c r="AB29" s="123"/>
      <c r="AC29" s="124"/>
      <c r="AD29" s="123"/>
      <c r="AE29" s="124"/>
      <c r="AF29" s="123"/>
      <c r="AG29" s="124"/>
      <c r="AH29" s="123"/>
      <c r="AI29" s="124"/>
      <c r="AJ29" s="123"/>
      <c r="AK29" s="124"/>
      <c r="AL29" s="125"/>
      <c r="AM29" s="126"/>
      <c r="AN29" s="124"/>
      <c r="AO29" s="124"/>
      <c r="AP29" s="123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131">
        <f t="shared" ref="C30:D51" si="12">+E30+G30+I30+K30+M30+O30+Q30+S30+U30+W30+Y30+AA30+AC30+AE30+AG30+AI30+AK30</f>
        <v>0</v>
      </c>
      <c r="D30" s="132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165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982" t="s">
        <v>92</v>
      </c>
      <c r="B54" s="975" t="s">
        <v>93</v>
      </c>
      <c r="C54" s="980" t="s">
        <v>49</v>
      </c>
      <c r="D54" s="980"/>
      <c r="E54" s="980"/>
      <c r="F54" s="1035"/>
      <c r="G54" s="1051" t="s">
        <v>94</v>
      </c>
      <c r="H54" s="995"/>
    </row>
    <row r="55" spans="1:113" ht="31.5" x14ac:dyDescent="0.25">
      <c r="A55" s="984"/>
      <c r="B55" s="976"/>
      <c r="C55" s="13" t="s">
        <v>28</v>
      </c>
      <c r="D55" s="197" t="s">
        <v>29</v>
      </c>
      <c r="E55" s="198" t="s">
        <v>30</v>
      </c>
      <c r="F55" s="199" t="s">
        <v>31</v>
      </c>
      <c r="G55" s="200" t="s">
        <v>95</v>
      </c>
      <c r="H55" s="201" t="s">
        <v>96</v>
      </c>
    </row>
    <row r="56" spans="1:113" x14ac:dyDescent="0.25">
      <c r="A56" s="202" t="s">
        <v>97</v>
      </c>
      <c r="B56" s="203">
        <f>SUM(C56:F56)</f>
        <v>0</v>
      </c>
      <c r="C56" s="204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224" t="s">
        <v>5</v>
      </c>
      <c r="B61" s="225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982" t="s">
        <v>92</v>
      </c>
      <c r="B63" s="1026" t="s">
        <v>93</v>
      </c>
      <c r="C63" s="1049" t="s">
        <v>103</v>
      </c>
      <c r="D63" s="1049"/>
      <c r="E63" s="1049"/>
      <c r="F63" s="1049"/>
      <c r="G63" s="1049"/>
      <c r="H63" s="1049"/>
      <c r="I63" s="1049"/>
      <c r="J63" s="1049"/>
      <c r="K63" s="1049"/>
      <c r="L63" s="1049"/>
      <c r="M63" s="1049"/>
      <c r="N63" s="1049"/>
      <c r="O63" s="1049"/>
      <c r="P63" s="1049"/>
      <c r="Q63" s="1049"/>
      <c r="R63" s="1049"/>
      <c r="S63" s="1050"/>
      <c r="T63" s="980" t="s">
        <v>49</v>
      </c>
      <c r="U63" s="980"/>
      <c r="V63" s="980"/>
      <c r="W63" s="981"/>
      <c r="X63" s="998" t="s">
        <v>104</v>
      </c>
      <c r="Y63" s="1036"/>
      <c r="Z63" s="999"/>
    </row>
    <row r="64" spans="1:113" ht="31.5" x14ac:dyDescent="0.25">
      <c r="A64" s="984"/>
      <c r="B64" s="1029"/>
      <c r="C64" s="231" t="s">
        <v>50</v>
      </c>
      <c r="D64" s="232" t="s">
        <v>51</v>
      </c>
      <c r="E64" s="232" t="s">
        <v>52</v>
      </c>
      <c r="F64" s="232" t="s">
        <v>53</v>
      </c>
      <c r="G64" s="232" t="s">
        <v>54</v>
      </c>
      <c r="H64" s="232" t="s">
        <v>55</v>
      </c>
      <c r="I64" s="232" t="s">
        <v>56</v>
      </c>
      <c r="J64" s="232" t="s">
        <v>57</v>
      </c>
      <c r="K64" s="232" t="s">
        <v>58</v>
      </c>
      <c r="L64" s="232" t="s">
        <v>59</v>
      </c>
      <c r="M64" s="232" t="s">
        <v>60</v>
      </c>
      <c r="N64" s="232" t="s">
        <v>61</v>
      </c>
      <c r="O64" s="232" t="s">
        <v>62</v>
      </c>
      <c r="P64" s="232" t="s">
        <v>63</v>
      </c>
      <c r="Q64" s="232" t="s">
        <v>64</v>
      </c>
      <c r="R64" s="232" t="s">
        <v>65</v>
      </c>
      <c r="S64" s="233" t="s">
        <v>27</v>
      </c>
      <c r="T64" s="13" t="s">
        <v>66</v>
      </c>
      <c r="U64" s="14" t="s">
        <v>29</v>
      </c>
      <c r="V64" s="234" t="s">
        <v>30</v>
      </c>
      <c r="W64" s="234" t="s">
        <v>31</v>
      </c>
      <c r="X64" s="235" t="s">
        <v>105</v>
      </c>
      <c r="Y64" s="234" t="s">
        <v>106</v>
      </c>
      <c r="Z64" s="15" t="s">
        <v>96</v>
      </c>
    </row>
    <row r="65" spans="1:95" customFormat="1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C65" s="2"/>
      <c r="CD65" s="2"/>
      <c r="CE65" s="29"/>
      <c r="CL65" s="29"/>
      <c r="CM65" s="239">
        <f>IF(T65+U65+V65+W65&lt;&gt;$B65,1,0)</f>
        <v>0</v>
      </c>
      <c r="CN65" s="239">
        <f>IF(X65+Y65+Z65&gt;$B65,1,0)</f>
        <v>0</v>
      </c>
    </row>
    <row r="66" spans="1:95" customFormat="1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C66" s="2"/>
      <c r="CD66" s="2"/>
      <c r="CE66" s="29"/>
      <c r="CL66" s="29"/>
      <c r="CM66" s="239">
        <f>IF(T66+U66+V66+W66&lt;&gt;$B66,1,0)</f>
        <v>0</v>
      </c>
      <c r="CN66" s="239">
        <f>IF(X66+Y66+Z66&gt;$B66,1,0)</f>
        <v>0</v>
      </c>
    </row>
    <row r="67" spans="1:95" customFormat="1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C67" s="2"/>
      <c r="CD67" s="2"/>
      <c r="CE67" s="29"/>
      <c r="CL67" s="29"/>
      <c r="CM67" s="239">
        <f>IF(T67+U67+V67+W67&lt;&gt;$B67,1,0)</f>
        <v>0</v>
      </c>
      <c r="CN67" s="239">
        <f>IF(X67+Y67+Z67&gt;$B67,1,0)</f>
        <v>0</v>
      </c>
      <c r="CO67" s="2"/>
      <c r="CP67" s="2"/>
      <c r="CQ67" s="2"/>
    </row>
    <row r="68" spans="1:95" customFormat="1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C68" s="2"/>
      <c r="CD68" s="2"/>
      <c r="CE68" s="29"/>
      <c r="CL68" s="29"/>
      <c r="CM68" s="239">
        <f>IF(T68+U68+V68+W68&lt;&gt;$B68,1,0)</f>
        <v>0</v>
      </c>
      <c r="CN68" s="239">
        <f>IF(X68+Y68+Z68&gt;$B68,1,0)</f>
        <v>0</v>
      </c>
      <c r="CO68" s="2"/>
      <c r="CP68" s="2"/>
      <c r="CQ68" s="2"/>
    </row>
    <row r="69" spans="1:95" customFormat="1" x14ac:dyDescent="0.25">
      <c r="A69" s="224" t="s">
        <v>5</v>
      </c>
      <c r="B69" s="245">
        <f>SUM(B65:B68)</f>
        <v>0</v>
      </c>
      <c r="C69" s="246">
        <f>SUM(C65:C68)</f>
        <v>0</v>
      </c>
      <c r="D69" s="247">
        <f t="shared" ref="D69:Z69" si="31">SUM(D65:D68)</f>
        <v>0</v>
      </c>
      <c r="E69" s="247">
        <f t="shared" si="31"/>
        <v>0</v>
      </c>
      <c r="F69" s="247">
        <f t="shared" si="31"/>
        <v>0</v>
      </c>
      <c r="G69" s="247">
        <f t="shared" si="31"/>
        <v>0</v>
      </c>
      <c r="H69" s="247">
        <f t="shared" si="31"/>
        <v>0</v>
      </c>
      <c r="I69" s="247">
        <f t="shared" si="31"/>
        <v>0</v>
      </c>
      <c r="J69" s="247">
        <f t="shared" si="31"/>
        <v>0</v>
      </c>
      <c r="K69" s="247">
        <f t="shared" si="31"/>
        <v>0</v>
      </c>
      <c r="L69" s="247">
        <f t="shared" si="31"/>
        <v>0</v>
      </c>
      <c r="M69" s="247">
        <f t="shared" si="31"/>
        <v>0</v>
      </c>
      <c r="N69" s="247">
        <f t="shared" si="31"/>
        <v>0</v>
      </c>
      <c r="O69" s="247">
        <f t="shared" si="31"/>
        <v>0</v>
      </c>
      <c r="P69" s="247">
        <f t="shared" si="31"/>
        <v>0</v>
      </c>
      <c r="Q69" s="247">
        <f t="shared" si="31"/>
        <v>0</v>
      </c>
      <c r="R69" s="247">
        <f t="shared" si="31"/>
        <v>0</v>
      </c>
      <c r="S69" s="248">
        <f t="shared" si="31"/>
        <v>0</v>
      </c>
      <c r="T69" s="249">
        <f t="shared" si="31"/>
        <v>0</v>
      </c>
      <c r="U69" s="247">
        <f t="shared" si="31"/>
        <v>0</v>
      </c>
      <c r="V69" s="247">
        <f t="shared" si="31"/>
        <v>0</v>
      </c>
      <c r="W69" s="250">
        <f t="shared" si="31"/>
        <v>0</v>
      </c>
      <c r="X69" s="246">
        <f t="shared" si="31"/>
        <v>0</v>
      </c>
      <c r="Y69" s="247">
        <f t="shared" si="31"/>
        <v>0</v>
      </c>
      <c r="Z69" s="250">
        <f t="shared" si="31"/>
        <v>0</v>
      </c>
      <c r="CA69" s="2"/>
      <c r="CB69" s="2"/>
      <c r="CC69" s="2"/>
      <c r="CD69" s="2"/>
      <c r="CE69" s="2"/>
      <c r="CL69" s="2"/>
      <c r="CM69" s="2"/>
      <c r="CN69" s="2"/>
      <c r="CO69" s="2"/>
      <c r="CP69" s="2"/>
      <c r="CQ69" s="2"/>
    </row>
    <row r="70" spans="1:95" customForma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CA70" s="2"/>
      <c r="CB70" s="2"/>
      <c r="CC70" s="2"/>
      <c r="CD70" s="2"/>
      <c r="CE70" s="2"/>
      <c r="CL70" s="2"/>
      <c r="CM70" s="2"/>
      <c r="CN70" s="2"/>
      <c r="CO70" s="2"/>
      <c r="CP70" s="2"/>
      <c r="CQ70" s="2"/>
    </row>
    <row r="71" spans="1:95" customFormat="1" x14ac:dyDescent="0.25">
      <c r="A71" s="982" t="s">
        <v>92</v>
      </c>
      <c r="B71" s="975" t="s">
        <v>93</v>
      </c>
      <c r="C71" s="1049" t="s">
        <v>103</v>
      </c>
      <c r="D71" s="1049"/>
      <c r="E71" s="1049"/>
      <c r="F71" s="1049"/>
      <c r="G71" s="1049"/>
      <c r="H71" s="1049"/>
      <c r="I71" s="1049"/>
      <c r="J71" s="1049"/>
      <c r="K71" s="1049"/>
      <c r="L71" s="1049"/>
      <c r="M71" s="1049"/>
      <c r="N71" s="1049"/>
      <c r="O71" s="1049"/>
      <c r="P71" s="1049"/>
      <c r="Q71" s="1049"/>
      <c r="R71" s="1049"/>
      <c r="S71" s="1050"/>
      <c r="T71" s="979" t="s">
        <v>49</v>
      </c>
      <c r="U71" s="980"/>
      <c r="V71" s="980"/>
      <c r="W71" s="981"/>
      <c r="X71" s="998" t="s">
        <v>104</v>
      </c>
      <c r="Y71" s="1036"/>
      <c r="Z71" s="999"/>
      <c r="CA71" s="2"/>
      <c r="CB71" s="2"/>
      <c r="CC71" s="2"/>
      <c r="CD71" s="2"/>
      <c r="CE71" s="2"/>
      <c r="CL71" s="2"/>
      <c r="CM71" s="2"/>
      <c r="CN71" s="2"/>
      <c r="CO71" s="2"/>
      <c r="CP71" s="2"/>
      <c r="CQ71" s="2"/>
    </row>
    <row r="72" spans="1:95" customFormat="1" ht="31.5" x14ac:dyDescent="0.25">
      <c r="A72" s="984"/>
      <c r="B72" s="976"/>
      <c r="C72" s="231" t="s">
        <v>50</v>
      </c>
      <c r="D72" s="232" t="s">
        <v>51</v>
      </c>
      <c r="E72" s="232" t="s">
        <v>52</v>
      </c>
      <c r="F72" s="232" t="s">
        <v>53</v>
      </c>
      <c r="G72" s="232" t="s">
        <v>54</v>
      </c>
      <c r="H72" s="232" t="s">
        <v>55</v>
      </c>
      <c r="I72" s="232" t="s">
        <v>56</v>
      </c>
      <c r="J72" s="232" t="s">
        <v>57</v>
      </c>
      <c r="K72" s="232" t="s">
        <v>58</v>
      </c>
      <c r="L72" s="232" t="s">
        <v>59</v>
      </c>
      <c r="M72" s="232" t="s">
        <v>60</v>
      </c>
      <c r="N72" s="232" t="s">
        <v>61</v>
      </c>
      <c r="O72" s="232" t="s">
        <v>62</v>
      </c>
      <c r="P72" s="232" t="s">
        <v>63</v>
      </c>
      <c r="Q72" s="232" t="s">
        <v>64</v>
      </c>
      <c r="R72" s="232" t="s">
        <v>65</v>
      </c>
      <c r="S72" s="233" t="s">
        <v>27</v>
      </c>
      <c r="T72" s="13" t="s">
        <v>66</v>
      </c>
      <c r="U72" s="14" t="s">
        <v>29</v>
      </c>
      <c r="V72" s="234" t="s">
        <v>30</v>
      </c>
      <c r="W72" s="234" t="s">
        <v>31</v>
      </c>
      <c r="X72" s="235" t="s">
        <v>105</v>
      </c>
      <c r="Y72" s="234" t="s">
        <v>106</v>
      </c>
      <c r="Z72" s="15" t="s">
        <v>96</v>
      </c>
      <c r="CA72" s="2"/>
      <c r="CB72" s="2"/>
      <c r="CC72" s="2"/>
      <c r="CD72" s="2"/>
      <c r="CE72" s="2"/>
      <c r="CL72" s="2"/>
      <c r="CM72" s="2"/>
      <c r="CN72" s="2"/>
      <c r="CO72" s="2"/>
      <c r="CP72" s="2"/>
      <c r="CQ72" s="2"/>
    </row>
    <row r="73" spans="1:95" customFormat="1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C73" s="2"/>
      <c r="CD73" s="2"/>
      <c r="CE73" s="29"/>
      <c r="CL73" s="29"/>
      <c r="CM73" s="239">
        <f>IF(T73+U73+V73+W73&lt;&gt;$B73,1,0)</f>
        <v>0</v>
      </c>
      <c r="CN73" s="239">
        <f>IF(X73+Y73+Z73&gt;$B73,1,0)</f>
        <v>0</v>
      </c>
      <c r="CO73" s="2"/>
      <c r="CP73" s="2"/>
      <c r="CQ73" s="2"/>
    </row>
    <row r="74" spans="1:95" customFormat="1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C74" s="2"/>
      <c r="CD74" s="2"/>
      <c r="CE74" s="29"/>
      <c r="CL74" s="29"/>
      <c r="CM74" s="239">
        <f>IF(T74+U74+V74+W74&lt;&gt;$B74,1,0)</f>
        <v>0</v>
      </c>
      <c r="CN74" s="239">
        <f>IF(X74+Y74+Z74&gt;$B74,1,0)</f>
        <v>0</v>
      </c>
      <c r="CO74" s="2"/>
      <c r="CP74" s="2"/>
      <c r="CQ74" s="2"/>
    </row>
    <row r="75" spans="1:95" customFormat="1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C75" s="2"/>
      <c r="CD75" s="2"/>
      <c r="CE75" s="29"/>
      <c r="CL75" s="29"/>
      <c r="CM75" s="239">
        <f>IF(T75+U75+V75+W75&lt;&gt;$B75,1,0)</f>
        <v>0</v>
      </c>
      <c r="CN75" s="239">
        <f>IF(X75+Y75+Z75&gt;$B75,1,0)</f>
        <v>0</v>
      </c>
      <c r="CO75" s="2"/>
      <c r="CP75" s="2"/>
      <c r="CQ75" s="2"/>
    </row>
    <row r="76" spans="1:95" customFormat="1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C76" s="2"/>
      <c r="CD76" s="2"/>
      <c r="CE76" s="29"/>
      <c r="CL76" s="29"/>
      <c r="CM76" s="239">
        <f>IF(T76+U76+V76+W76&lt;&gt;$B76,1,0)</f>
        <v>0</v>
      </c>
      <c r="CN76" s="239">
        <f>IF(X76+Y76+Z76&gt;$B76,1,0)</f>
        <v>0</v>
      </c>
      <c r="CO76" s="2"/>
      <c r="CP76" s="2"/>
      <c r="CQ76" s="2"/>
    </row>
    <row r="77" spans="1:95" customFormat="1" x14ac:dyDescent="0.25">
      <c r="A77" s="224" t="s">
        <v>5</v>
      </c>
      <c r="B77" s="245">
        <f>SUM(B73:B76)</f>
        <v>0</v>
      </c>
      <c r="C77" s="246">
        <f>SUM(C73:C76)</f>
        <v>0</v>
      </c>
      <c r="D77" s="247">
        <f t="shared" ref="D77:R77" si="35">SUM(D73:D76)</f>
        <v>0</v>
      </c>
      <c r="E77" s="247">
        <f t="shared" si="35"/>
        <v>0</v>
      </c>
      <c r="F77" s="247">
        <f t="shared" si="35"/>
        <v>0</v>
      </c>
      <c r="G77" s="247">
        <f t="shared" si="35"/>
        <v>0</v>
      </c>
      <c r="H77" s="247">
        <f t="shared" si="35"/>
        <v>0</v>
      </c>
      <c r="I77" s="247">
        <f t="shared" si="35"/>
        <v>0</v>
      </c>
      <c r="J77" s="247">
        <f t="shared" si="35"/>
        <v>0</v>
      </c>
      <c r="K77" s="247">
        <f t="shared" si="35"/>
        <v>0</v>
      </c>
      <c r="L77" s="247">
        <f t="shared" si="35"/>
        <v>0</v>
      </c>
      <c r="M77" s="247">
        <f t="shared" si="35"/>
        <v>0</v>
      </c>
      <c r="N77" s="247">
        <f t="shared" si="35"/>
        <v>0</v>
      </c>
      <c r="O77" s="247">
        <f t="shared" si="35"/>
        <v>0</v>
      </c>
      <c r="P77" s="247">
        <f t="shared" si="35"/>
        <v>0</v>
      </c>
      <c r="Q77" s="247">
        <f t="shared" si="35"/>
        <v>0</v>
      </c>
      <c r="R77" s="247">
        <f t="shared" si="35"/>
        <v>0</v>
      </c>
      <c r="S77" s="248">
        <f>SUM(S73:S76)</f>
        <v>0</v>
      </c>
      <c r="T77" s="251">
        <f>SUM(T73:T76)</f>
        <v>0</v>
      </c>
      <c r="U77" s="252">
        <f t="shared" ref="U77:Z77" si="36">SUM(U73:U76)</f>
        <v>0</v>
      </c>
      <c r="V77" s="252">
        <f t="shared" si="36"/>
        <v>0</v>
      </c>
      <c r="W77" s="253">
        <f t="shared" si="36"/>
        <v>0</v>
      </c>
      <c r="X77" s="254">
        <f t="shared" si="36"/>
        <v>0</v>
      </c>
      <c r="Y77" s="252">
        <f t="shared" si="36"/>
        <v>0</v>
      </c>
      <c r="Z77" s="255">
        <f t="shared" si="36"/>
        <v>0</v>
      </c>
      <c r="CA77" s="2"/>
      <c r="CB77" s="2"/>
      <c r="CC77" s="2"/>
      <c r="CD77" s="2"/>
      <c r="CE77" s="2"/>
      <c r="CL77" s="2"/>
      <c r="CM77" s="2"/>
      <c r="CN77" s="2"/>
      <c r="CO77" s="2"/>
      <c r="CP77" s="2"/>
      <c r="CQ77" s="2"/>
    </row>
    <row r="78" spans="1:95" customFormat="1" x14ac:dyDescent="0.25">
      <c r="A78" s="256" t="s">
        <v>108</v>
      </c>
      <c r="B78" s="257"/>
      <c r="C78" s="9"/>
      <c r="D78" s="258"/>
      <c r="E78" s="9"/>
      <c r="CA78" s="2"/>
      <c r="CB78" s="2"/>
      <c r="CC78" s="2"/>
      <c r="CD78" s="2"/>
      <c r="CE78" s="2"/>
      <c r="CL78" s="2"/>
      <c r="CM78" s="2"/>
      <c r="CN78" s="2"/>
      <c r="CO78" s="2"/>
      <c r="CP78" s="2"/>
      <c r="CQ78" s="2"/>
    </row>
    <row r="79" spans="1:95" customFormat="1" ht="21" x14ac:dyDescent="0.25">
      <c r="A79" s="259" t="s">
        <v>109</v>
      </c>
      <c r="B79" s="13" t="s">
        <v>66</v>
      </c>
      <c r="C79" s="14" t="s">
        <v>29</v>
      </c>
      <c r="D79" s="234" t="s">
        <v>30</v>
      </c>
      <c r="E79" s="260" t="s">
        <v>31</v>
      </c>
      <c r="CA79" s="2"/>
      <c r="CB79" s="2"/>
      <c r="CC79" s="2"/>
      <c r="CD79" s="2"/>
      <c r="CE79" s="2"/>
      <c r="CL79" s="2"/>
      <c r="CM79" s="2"/>
      <c r="CN79" s="2"/>
      <c r="CO79" s="2"/>
      <c r="CP79" s="2"/>
      <c r="CQ79" s="2"/>
    </row>
    <row r="80" spans="1:95" customFormat="1" x14ac:dyDescent="0.25">
      <c r="A80" s="261" t="s">
        <v>110</v>
      </c>
      <c r="B80" s="37"/>
      <c r="C80" s="238"/>
      <c r="D80" s="42"/>
      <c r="E80" s="39"/>
      <c r="CA80" s="2"/>
      <c r="CB80" s="2"/>
      <c r="CC80" s="2"/>
      <c r="CD80" s="2"/>
      <c r="CE80" s="2"/>
      <c r="CL80" s="2"/>
      <c r="CM80" s="2"/>
      <c r="CN80" s="2"/>
      <c r="CO80" s="2"/>
      <c r="CP80" s="2"/>
      <c r="CQ80" s="2"/>
    </row>
    <row r="81" spans="1:5" customFormat="1" x14ac:dyDescent="0.25">
      <c r="A81" s="261" t="s">
        <v>111</v>
      </c>
      <c r="B81" s="51"/>
      <c r="C81" s="241"/>
      <c r="D81" s="55"/>
      <c r="E81" s="52"/>
    </row>
    <row r="82" spans="1:5" customFormat="1" x14ac:dyDescent="0.25">
      <c r="A82" s="261" t="s">
        <v>112</v>
      </c>
      <c r="B82" s="51"/>
      <c r="C82" s="241"/>
      <c r="D82" s="55"/>
      <c r="E82" s="52"/>
    </row>
    <row r="83" spans="1:5" customFormat="1" ht="21" x14ac:dyDescent="0.25">
      <c r="A83" s="262" t="s">
        <v>113</v>
      </c>
      <c r="B83" s="51"/>
      <c r="C83" s="241"/>
      <c r="D83" s="55"/>
      <c r="E83" s="52"/>
    </row>
    <row r="84" spans="1:5" customFormat="1" x14ac:dyDescent="0.25">
      <c r="A84" s="261" t="s">
        <v>114</v>
      </c>
      <c r="B84" s="92"/>
      <c r="C84" s="263"/>
      <c r="D84" s="66"/>
      <c r="E84" s="93"/>
    </row>
    <row r="85" spans="1:5" customFormat="1" x14ac:dyDescent="0.25">
      <c r="A85" s="261" t="s">
        <v>115</v>
      </c>
      <c r="B85" s="92"/>
      <c r="C85" s="241"/>
      <c r="D85" s="66"/>
      <c r="E85" s="93"/>
    </row>
    <row r="86" spans="1:5" customFormat="1" x14ac:dyDescent="0.25">
      <c r="A86" s="261" t="s">
        <v>116</v>
      </c>
      <c r="B86" s="92"/>
      <c r="C86" s="241"/>
      <c r="D86" s="66"/>
      <c r="E86" s="93"/>
    </row>
    <row r="87" spans="1:5" customFormat="1" x14ac:dyDescent="0.25">
      <c r="A87" s="261" t="s">
        <v>117</v>
      </c>
      <c r="B87" s="92"/>
      <c r="C87" s="241"/>
      <c r="D87" s="66"/>
      <c r="E87" s="93"/>
    </row>
    <row r="88" spans="1:5" customFormat="1" x14ac:dyDescent="0.25">
      <c r="A88" s="261" t="s">
        <v>118</v>
      </c>
      <c r="B88" s="92"/>
      <c r="C88" s="241"/>
      <c r="D88" s="66"/>
      <c r="E88" s="93"/>
    </row>
    <row r="89" spans="1:5" customFormat="1" x14ac:dyDescent="0.25">
      <c r="A89" s="264" t="s">
        <v>119</v>
      </c>
      <c r="B89" s="92"/>
      <c r="C89" s="241"/>
      <c r="D89" s="66"/>
      <c r="E89" s="93"/>
    </row>
    <row r="90" spans="1:5" customFormat="1" x14ac:dyDescent="0.25">
      <c r="A90" s="261" t="s">
        <v>120</v>
      </c>
      <c r="B90" s="92"/>
      <c r="C90" s="241"/>
      <c r="D90" s="66"/>
      <c r="E90" s="93"/>
    </row>
    <row r="91" spans="1:5" customFormat="1" x14ac:dyDescent="0.25">
      <c r="A91" s="261" t="s">
        <v>121</v>
      </c>
      <c r="B91" s="92"/>
      <c r="C91" s="241"/>
      <c r="D91" s="66"/>
      <c r="E91" s="93"/>
    </row>
    <row r="92" spans="1:5" customFormat="1" x14ac:dyDescent="0.25">
      <c r="A92" s="262" t="s">
        <v>122</v>
      </c>
      <c r="B92" s="92"/>
      <c r="C92" s="241"/>
      <c r="D92" s="66"/>
      <c r="E92" s="93"/>
    </row>
    <row r="93" spans="1:5" customFormat="1" x14ac:dyDescent="0.25">
      <c r="A93" s="265" t="s">
        <v>123</v>
      </c>
      <c r="B93" s="92"/>
      <c r="C93" s="241"/>
      <c r="D93" s="66"/>
      <c r="E93" s="93"/>
    </row>
    <row r="94" spans="1:5" customFormat="1" x14ac:dyDescent="0.25">
      <c r="A94" s="266" t="s">
        <v>124</v>
      </c>
      <c r="B94" s="92"/>
      <c r="C94" s="241"/>
      <c r="D94" s="66"/>
      <c r="E94" s="93"/>
    </row>
    <row r="95" spans="1:5" customFormat="1" x14ac:dyDescent="0.25">
      <c r="A95" s="267" t="s">
        <v>125</v>
      </c>
      <c r="B95" s="92"/>
      <c r="C95" s="241"/>
      <c r="D95" s="66"/>
      <c r="E95" s="93"/>
    </row>
    <row r="96" spans="1:5" customFormat="1" x14ac:dyDescent="0.25">
      <c r="A96" s="261" t="s">
        <v>126</v>
      </c>
      <c r="B96" s="92"/>
      <c r="C96" s="241"/>
      <c r="D96" s="66"/>
      <c r="E96" s="93"/>
    </row>
    <row r="97" spans="1:5" customFormat="1" x14ac:dyDescent="0.25">
      <c r="A97" s="259" t="s">
        <v>5</v>
      </c>
      <c r="B97" s="254">
        <f>SUM(B80:B96)</f>
        <v>0</v>
      </c>
      <c r="C97" s="253">
        <f>SUM(C80:C96)</f>
        <v>0</v>
      </c>
      <c r="D97" s="252">
        <f>SUM(D80:D96)</f>
        <v>0</v>
      </c>
      <c r="E97" s="268">
        <f>SUM(E80:E96)</f>
        <v>0</v>
      </c>
    </row>
    <row r="98" spans="1:5" customFormat="1" x14ac:dyDescent="0.25">
      <c r="A98" s="269" t="s">
        <v>127</v>
      </c>
      <c r="B98" s="9"/>
      <c r="C98" s="9"/>
      <c r="D98" s="9"/>
      <c r="E98" s="9"/>
    </row>
    <row r="99" spans="1:5" customFormat="1" ht="21" x14ac:dyDescent="0.25">
      <c r="A99" s="270" t="s">
        <v>92</v>
      </c>
      <c r="B99" s="234" t="s">
        <v>66</v>
      </c>
      <c r="C99" s="14" t="s">
        <v>29</v>
      </c>
      <c r="D99" s="234" t="s">
        <v>30</v>
      </c>
      <c r="E99" s="260" t="s">
        <v>31</v>
      </c>
    </row>
    <row r="100" spans="1:5" customFormat="1" x14ac:dyDescent="0.25">
      <c r="A100" s="165" t="s">
        <v>128</v>
      </c>
      <c r="B100" s="55"/>
      <c r="C100" s="241"/>
      <c r="D100" s="55"/>
      <c r="E100" s="52"/>
    </row>
    <row r="101" spans="1:5" customFormat="1" x14ac:dyDescent="0.25">
      <c r="A101" s="165" t="s">
        <v>129</v>
      </c>
      <c r="B101" s="55"/>
      <c r="C101" s="241"/>
      <c r="D101" s="55"/>
      <c r="E101" s="52"/>
    </row>
    <row r="102" spans="1:5" customFormat="1" x14ac:dyDescent="0.25">
      <c r="A102" s="165" t="s">
        <v>130</v>
      </c>
      <c r="B102" s="55"/>
      <c r="C102" s="241"/>
      <c r="D102" s="55"/>
      <c r="E102" s="52"/>
    </row>
    <row r="103" spans="1:5" customFormat="1" x14ac:dyDescent="0.25">
      <c r="A103" s="165" t="s">
        <v>131</v>
      </c>
      <c r="B103" s="55"/>
      <c r="C103" s="241"/>
      <c r="D103" s="55"/>
      <c r="E103" s="52"/>
    </row>
    <row r="104" spans="1:5" customFormat="1" x14ac:dyDescent="0.25">
      <c r="A104" s="271" t="s">
        <v>132</v>
      </c>
      <c r="B104" s="81"/>
      <c r="C104" s="243"/>
      <c r="D104" s="81"/>
      <c r="E104" s="272"/>
    </row>
    <row r="105" spans="1:5" customFormat="1" x14ac:dyDescent="0.25">
      <c r="A105" s="273" t="s">
        <v>5</v>
      </c>
      <c r="B105" s="253">
        <f>SUM(B100:B104)</f>
        <v>0</v>
      </c>
      <c r="C105" s="253">
        <f>SUM(C100:C104)</f>
        <v>0</v>
      </c>
      <c r="D105" s="252">
        <f>SUM(D100:D104)</f>
        <v>0</v>
      </c>
      <c r="E105" s="268">
        <f>SUM(E100:E104)</f>
        <v>0</v>
      </c>
    </row>
    <row r="106" spans="1:5" customFormat="1" x14ac:dyDescent="0.25">
      <c r="A106" s="269" t="s">
        <v>133</v>
      </c>
      <c r="B106" s="9"/>
      <c r="C106" s="9"/>
      <c r="D106" s="9"/>
      <c r="E106" s="9"/>
    </row>
    <row r="107" spans="1:5" customFormat="1" ht="21" x14ac:dyDescent="0.25">
      <c r="A107" s="270" t="s">
        <v>92</v>
      </c>
      <c r="B107" s="234" t="s">
        <v>66</v>
      </c>
      <c r="C107" s="14" t="s">
        <v>29</v>
      </c>
      <c r="D107" s="234" t="s">
        <v>30</v>
      </c>
      <c r="E107" s="260" t="s">
        <v>31</v>
      </c>
    </row>
    <row r="108" spans="1:5" customFormat="1" x14ac:dyDescent="0.25">
      <c r="A108" s="165" t="s">
        <v>128</v>
      </c>
      <c r="B108" s="55"/>
      <c r="C108" s="241"/>
      <c r="D108" s="55"/>
      <c r="E108" s="52"/>
    </row>
    <row r="109" spans="1:5" customFormat="1" x14ac:dyDescent="0.25">
      <c r="A109" s="165" t="s">
        <v>129</v>
      </c>
      <c r="B109" s="55"/>
      <c r="C109" s="241"/>
      <c r="D109" s="55"/>
      <c r="E109" s="52"/>
    </row>
    <row r="110" spans="1:5" customFormat="1" x14ac:dyDescent="0.25">
      <c r="A110" s="165" t="s">
        <v>130</v>
      </c>
      <c r="B110" s="55"/>
      <c r="C110" s="241"/>
      <c r="D110" s="55"/>
      <c r="E110" s="52"/>
    </row>
    <row r="111" spans="1:5" customFormat="1" x14ac:dyDescent="0.25">
      <c r="A111" s="165" t="s">
        <v>131</v>
      </c>
      <c r="B111" s="55"/>
      <c r="C111" s="241"/>
      <c r="D111" s="55"/>
      <c r="E111" s="52"/>
    </row>
    <row r="112" spans="1:5" customFormat="1" x14ac:dyDescent="0.25">
      <c r="A112" s="271" t="s">
        <v>132</v>
      </c>
      <c r="B112" s="81"/>
      <c r="C112" s="243"/>
      <c r="D112" s="81"/>
      <c r="E112" s="272"/>
    </row>
    <row r="113" spans="1:93" customFormat="1" x14ac:dyDescent="0.25">
      <c r="A113" s="273" t="s">
        <v>5</v>
      </c>
      <c r="B113" s="253">
        <f>SUM(B108:B112)</f>
        <v>0</v>
      </c>
      <c r="C113" s="253">
        <f>SUM(C108:C112)</f>
        <v>0</v>
      </c>
      <c r="D113" s="252">
        <f>SUM(D108:D112)</f>
        <v>0</v>
      </c>
      <c r="E113" s="268">
        <f>SUM(E108:E112)</f>
        <v>0</v>
      </c>
      <c r="CA113" s="2"/>
      <c r="CB113" s="2"/>
      <c r="CC113" s="2"/>
      <c r="CD113" s="2"/>
      <c r="CE113" s="2"/>
      <c r="CL113" s="2"/>
      <c r="CM113" s="2"/>
      <c r="CN113" s="2"/>
      <c r="CO113" s="2"/>
    </row>
    <row r="114" spans="1:93" customForma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  <c r="CA114" s="2"/>
      <c r="CB114" s="2"/>
      <c r="CC114" s="2"/>
      <c r="CD114" s="2"/>
      <c r="CE114" s="2"/>
      <c r="CL114" s="2"/>
      <c r="CM114" s="2"/>
      <c r="CN114" s="2"/>
      <c r="CO114" s="2"/>
    </row>
    <row r="115" spans="1:93" customFormat="1" x14ac:dyDescent="0.25">
      <c r="A115" s="1033" t="s">
        <v>135</v>
      </c>
      <c r="B115" s="1021" t="s">
        <v>5</v>
      </c>
      <c r="C115" s="979" t="s">
        <v>49</v>
      </c>
      <c r="D115" s="980"/>
      <c r="E115" s="980"/>
      <c r="F115" s="1035"/>
      <c r="G115" s="1036" t="s">
        <v>136</v>
      </c>
      <c r="H115" s="999"/>
      <c r="CA115" s="2"/>
      <c r="CB115" s="2"/>
      <c r="CC115" s="2"/>
      <c r="CD115" s="2"/>
      <c r="CE115" s="2"/>
      <c r="CL115" s="2"/>
      <c r="CM115" s="2"/>
      <c r="CN115" s="2"/>
      <c r="CO115" s="2"/>
    </row>
    <row r="116" spans="1:93" customFormat="1" ht="31.5" x14ac:dyDescent="0.25">
      <c r="A116" s="1034"/>
      <c r="B116" s="1023"/>
      <c r="C116" s="13" t="s">
        <v>66</v>
      </c>
      <c r="D116" s="14" t="s">
        <v>29</v>
      </c>
      <c r="E116" s="234" t="s">
        <v>30</v>
      </c>
      <c r="F116" s="275" t="s">
        <v>31</v>
      </c>
      <c r="G116" s="276" t="s">
        <v>105</v>
      </c>
      <c r="H116" s="15" t="s">
        <v>106</v>
      </c>
      <c r="CA116" s="2"/>
      <c r="CB116" s="2"/>
      <c r="CC116" s="2"/>
      <c r="CD116" s="2"/>
      <c r="CE116" s="2"/>
      <c r="CL116" s="2"/>
      <c r="CM116" s="2"/>
      <c r="CN116" s="2"/>
      <c r="CO116" s="2"/>
    </row>
    <row r="117" spans="1:93" customFormat="1" x14ac:dyDescent="0.25">
      <c r="A117" s="277" t="s">
        <v>137</v>
      </c>
      <c r="B117" s="278">
        <f>SUM(C117:F117)</f>
        <v>0</v>
      </c>
      <c r="C117" s="279"/>
      <c r="D117" s="280"/>
      <c r="E117" s="281"/>
      <c r="F117" s="282"/>
      <c r="G117" s="283"/>
      <c r="H117" s="284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D117" s="2"/>
      <c r="CE117" s="2"/>
      <c r="CL117" s="2"/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customForma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D118" s="2"/>
      <c r="CE118" s="2"/>
      <c r="CL118" s="2"/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customFormat="1" x14ac:dyDescent="0.25">
      <c r="A119" s="11" t="s">
        <v>139</v>
      </c>
      <c r="B119" s="2"/>
      <c r="C119" s="2"/>
      <c r="D119" s="6"/>
      <c r="E119" s="288"/>
      <c r="F119" s="289"/>
      <c r="G119" s="290"/>
      <c r="H119" s="291"/>
      <c r="I119" s="292"/>
      <c r="J119" s="292"/>
      <c r="K119" s="292"/>
      <c r="CA119" s="2"/>
      <c r="CB119" s="2"/>
      <c r="CC119" s="2"/>
      <c r="CD119" s="2"/>
      <c r="CE119" s="2"/>
      <c r="CL119" s="2"/>
      <c r="CM119" s="2"/>
      <c r="CN119" s="2"/>
      <c r="CO119" s="2"/>
    </row>
    <row r="120" spans="1:93" customFormat="1" x14ac:dyDescent="0.25">
      <c r="A120" s="1037" t="s">
        <v>140</v>
      </c>
      <c r="B120" s="1038" t="s">
        <v>5</v>
      </c>
      <c r="C120" s="1039" t="s">
        <v>141</v>
      </c>
      <c r="D120" s="1040"/>
      <c r="E120" s="1041"/>
      <c r="F120" s="1042" t="s">
        <v>142</v>
      </c>
      <c r="G120" s="1044" t="s">
        <v>143</v>
      </c>
      <c r="H120" s="1046" t="s">
        <v>49</v>
      </c>
      <c r="I120" s="1047"/>
      <c r="J120" s="1047"/>
      <c r="K120" s="1048"/>
      <c r="CA120" s="2"/>
      <c r="CB120" s="2"/>
      <c r="CC120" s="2"/>
      <c r="CD120" s="2"/>
      <c r="CE120" s="2"/>
      <c r="CL120" s="2"/>
      <c r="CM120" s="2"/>
      <c r="CN120" s="2"/>
      <c r="CO120" s="2"/>
    </row>
    <row r="121" spans="1:93" customFormat="1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043"/>
      <c r="G121" s="1045"/>
      <c r="H121" s="276" t="s">
        <v>66</v>
      </c>
      <c r="I121" s="234" t="s">
        <v>29</v>
      </c>
      <c r="J121" s="234" t="s">
        <v>30</v>
      </c>
      <c r="K121" s="296" t="s">
        <v>31</v>
      </c>
      <c r="CA121" s="2"/>
      <c r="CB121" s="2"/>
      <c r="CC121" s="2"/>
      <c r="CD121" s="2"/>
      <c r="CE121" s="2"/>
      <c r="CL121" s="2"/>
      <c r="CM121" s="2"/>
      <c r="CN121" s="2"/>
      <c r="CO121" s="2"/>
    </row>
    <row r="122" spans="1:93" customFormat="1" x14ac:dyDescent="0.25">
      <c r="A122" s="297" t="s">
        <v>147</v>
      </c>
      <c r="B122" s="298">
        <f>SUM(C122:G122)</f>
        <v>0</v>
      </c>
      <c r="C122" s="279"/>
      <c r="D122" s="281"/>
      <c r="E122" s="299"/>
      <c r="F122" s="280"/>
      <c r="G122" s="282"/>
      <c r="H122" s="283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  <c r="CN122" s="2"/>
      <c r="CO122" s="2"/>
    </row>
    <row r="123" spans="1:93" customForma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  <c r="CN123" s="2"/>
      <c r="CO123" s="2"/>
    </row>
    <row r="124" spans="1:93" customForma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  <c r="CN124" s="2"/>
      <c r="CO124" s="2"/>
    </row>
    <row r="125" spans="1:93" customForma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  <c r="CA125" s="2"/>
      <c r="CB125" s="2"/>
      <c r="CC125" s="2"/>
      <c r="CD125" s="2"/>
      <c r="CE125" s="2"/>
      <c r="CL125" s="2"/>
      <c r="CM125" s="2"/>
      <c r="CN125" s="2"/>
      <c r="CO125" s="2"/>
    </row>
    <row r="126" spans="1:93" customFormat="1" x14ac:dyDescent="0.25">
      <c r="A126" s="982" t="s">
        <v>151</v>
      </c>
      <c r="B126" s="975" t="s">
        <v>152</v>
      </c>
      <c r="C126" s="1005" t="s">
        <v>153</v>
      </c>
      <c r="D126" s="1010"/>
      <c r="E126" s="1005" t="s">
        <v>154</v>
      </c>
      <c r="F126" s="1010"/>
      <c r="G126" s="1005" t="s">
        <v>155</v>
      </c>
      <c r="H126" s="1010"/>
      <c r="I126" s="1005" t="s">
        <v>156</v>
      </c>
      <c r="J126" s="1032"/>
      <c r="K126" s="1015" t="s">
        <v>157</v>
      </c>
      <c r="L126" s="999"/>
      <c r="CA126" s="2"/>
      <c r="CB126" s="2"/>
      <c r="CC126" s="2"/>
      <c r="CD126" s="2"/>
      <c r="CE126" s="2"/>
      <c r="CL126" s="2"/>
      <c r="CM126" s="2"/>
      <c r="CN126" s="2"/>
      <c r="CO126" s="2"/>
    </row>
    <row r="127" spans="1:93" customFormat="1" ht="31.5" x14ac:dyDescent="0.25">
      <c r="A127" s="984"/>
      <c r="B127" s="976"/>
      <c r="C127" s="13" t="s">
        <v>158</v>
      </c>
      <c r="D127" s="15" t="s">
        <v>159</v>
      </c>
      <c r="E127" s="13" t="s">
        <v>158</v>
      </c>
      <c r="F127" s="15" t="s">
        <v>159</v>
      </c>
      <c r="G127" s="13" t="s">
        <v>158</v>
      </c>
      <c r="H127" s="304" t="s">
        <v>159</v>
      </c>
      <c r="I127" s="13" t="s">
        <v>158</v>
      </c>
      <c r="J127" s="16" t="s">
        <v>159</v>
      </c>
      <c r="K127" s="276" t="s">
        <v>105</v>
      </c>
      <c r="L127" s="15" t="s">
        <v>106</v>
      </c>
      <c r="CA127" s="2"/>
      <c r="CB127" s="2"/>
      <c r="CC127" s="2"/>
      <c r="CD127" s="2"/>
      <c r="CE127" s="2"/>
      <c r="CL127" s="2"/>
      <c r="CM127" s="2"/>
      <c r="CN127" s="2"/>
      <c r="CO127" s="2"/>
    </row>
    <row r="128" spans="1:93" customFormat="1" x14ac:dyDescent="0.25">
      <c r="A128" s="1016" t="s">
        <v>160</v>
      </c>
      <c r="B128" s="297" t="s">
        <v>161</v>
      </c>
      <c r="C128" s="279"/>
      <c r="D128" s="284"/>
      <c r="E128" s="279"/>
      <c r="F128" s="284"/>
      <c r="G128" s="279"/>
      <c r="H128" s="284"/>
      <c r="I128" s="279"/>
      <c r="J128" s="305"/>
      <c r="K128" s="54"/>
      <c r="L128" s="284"/>
      <c r="CA128" s="2"/>
      <c r="CB128" s="2"/>
      <c r="CC128" s="2"/>
      <c r="CD128" s="2"/>
      <c r="CE128" s="2"/>
      <c r="CL128" s="2"/>
      <c r="CM128" s="2"/>
      <c r="CN128" s="2"/>
      <c r="CO128" s="2"/>
    </row>
    <row r="129" spans="1:41" customFormat="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customFormat="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customFormat="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customFormat="1" x14ac:dyDescent="0.25">
      <c r="A132" s="1019" t="s">
        <v>165</v>
      </c>
      <c r="B132" s="297" t="s">
        <v>161</v>
      </c>
      <c r="C132" s="279"/>
      <c r="D132" s="284"/>
      <c r="E132" s="279"/>
      <c r="F132" s="284"/>
      <c r="G132" s="279"/>
      <c r="H132" s="284"/>
      <c r="I132" s="279"/>
      <c r="J132" s="305"/>
      <c r="K132" s="283"/>
      <c r="L132" s="284"/>
    </row>
    <row r="133" spans="1:41" customFormat="1" ht="21" x14ac:dyDescent="0.25">
      <c r="A133" s="1020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customFormat="1" x14ac:dyDescent="0.25">
      <c r="A134" s="1020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customFormat="1" x14ac:dyDescent="0.25">
      <c r="A135" s="1020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customFormat="1" x14ac:dyDescent="0.25">
      <c r="A136" s="1020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customFormat="1" x14ac:dyDescent="0.25">
      <c r="A137" s="1016" t="s">
        <v>169</v>
      </c>
      <c r="B137" s="297" t="s">
        <v>170</v>
      </c>
      <c r="C137" s="279"/>
      <c r="D137" s="284"/>
      <c r="E137" s="279"/>
      <c r="F137" s="284"/>
      <c r="G137" s="279"/>
      <c r="H137" s="284"/>
      <c r="I137" s="279"/>
      <c r="J137" s="305"/>
      <c r="K137" s="283"/>
      <c r="L137" s="284"/>
    </row>
    <row r="138" spans="1:41" customFormat="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customFormat="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customFormat="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customFormat="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customFormat="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customFormat="1" x14ac:dyDescent="0.25">
      <c r="A143" s="307" t="s">
        <v>172</v>
      </c>
      <c r="B143" s="307" t="s">
        <v>163</v>
      </c>
      <c r="C143" s="21"/>
      <c r="D143" s="22"/>
      <c r="E143" s="21"/>
      <c r="F143" s="22"/>
      <c r="G143" s="21"/>
      <c r="H143" s="22"/>
      <c r="I143" s="21"/>
      <c r="J143" s="27"/>
      <c r="K143" s="25"/>
      <c r="L143" s="22"/>
    </row>
    <row r="144" spans="1:41" customForma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021" t="s">
        <v>175</v>
      </c>
      <c r="B146" s="1024" t="s">
        <v>5</v>
      </c>
      <c r="C146" s="1025"/>
      <c r="D146" s="1026"/>
      <c r="E146" s="1030" t="s">
        <v>6</v>
      </c>
      <c r="F146" s="1031"/>
      <c r="G146" s="1031"/>
      <c r="H146" s="1031"/>
      <c r="I146" s="1031"/>
      <c r="J146" s="1031"/>
      <c r="K146" s="1031"/>
      <c r="L146" s="1031"/>
      <c r="M146" s="1031"/>
      <c r="N146" s="1031"/>
      <c r="O146" s="1031"/>
      <c r="P146" s="1031"/>
      <c r="Q146" s="1031"/>
      <c r="R146" s="1031"/>
      <c r="S146" s="1031"/>
      <c r="T146" s="1031"/>
      <c r="U146" s="1031"/>
      <c r="V146" s="1031"/>
      <c r="W146" s="1031"/>
      <c r="X146" s="1031"/>
      <c r="Y146" s="1031"/>
      <c r="Z146" s="1031"/>
      <c r="AA146" s="1031"/>
      <c r="AB146" s="1031"/>
      <c r="AC146" s="1031"/>
      <c r="AD146" s="1031"/>
      <c r="AE146" s="1031"/>
      <c r="AF146" s="1031"/>
      <c r="AG146" s="1031"/>
      <c r="AH146" s="1031"/>
      <c r="AI146" s="1031"/>
      <c r="AJ146" s="1031"/>
      <c r="AK146" s="1031"/>
      <c r="AL146" s="1031"/>
      <c r="AM146" s="1006" t="s">
        <v>176</v>
      </c>
      <c r="AN146" s="1007"/>
      <c r="AO146" s="1008"/>
    </row>
    <row r="147" spans="1:113" x14ac:dyDescent="0.25">
      <c r="A147" s="1022"/>
      <c r="B147" s="1027"/>
      <c r="C147" s="1028"/>
      <c r="D147" s="1029"/>
      <c r="E147" s="1004" t="s">
        <v>11</v>
      </c>
      <c r="F147" s="1004"/>
      <c r="G147" s="1004" t="s">
        <v>12</v>
      </c>
      <c r="H147" s="1004"/>
      <c r="I147" s="1004" t="s">
        <v>13</v>
      </c>
      <c r="J147" s="1004"/>
      <c r="K147" s="1009" t="s">
        <v>14</v>
      </c>
      <c r="L147" s="1009"/>
      <c r="M147" s="1010" t="s">
        <v>15</v>
      </c>
      <c r="N147" s="1005"/>
      <c r="O147" s="1004" t="s">
        <v>16</v>
      </c>
      <c r="P147" s="1004"/>
      <c r="Q147" s="1004" t="s">
        <v>17</v>
      </c>
      <c r="R147" s="1004"/>
      <c r="S147" s="1004" t="s">
        <v>18</v>
      </c>
      <c r="T147" s="1004"/>
      <c r="U147" s="1004" t="s">
        <v>19</v>
      </c>
      <c r="V147" s="1004"/>
      <c r="W147" s="1004" t="s">
        <v>20</v>
      </c>
      <c r="X147" s="1004"/>
      <c r="Y147" s="1004" t="s">
        <v>21</v>
      </c>
      <c r="Z147" s="1004"/>
      <c r="AA147" s="1004" t="s">
        <v>22</v>
      </c>
      <c r="AB147" s="1004"/>
      <c r="AC147" s="1004" t="s">
        <v>23</v>
      </c>
      <c r="AD147" s="1005"/>
      <c r="AE147" s="1004" t="s">
        <v>24</v>
      </c>
      <c r="AF147" s="1004"/>
      <c r="AG147" s="1004" t="s">
        <v>25</v>
      </c>
      <c r="AH147" s="1004"/>
      <c r="AI147" s="1004" t="s">
        <v>26</v>
      </c>
      <c r="AJ147" s="1004"/>
      <c r="AK147" s="981" t="s">
        <v>27</v>
      </c>
      <c r="AL147" s="979"/>
      <c r="AM147" s="1013" t="s">
        <v>177</v>
      </c>
      <c r="AN147" s="1011" t="s">
        <v>178</v>
      </c>
      <c r="AO147" s="1012"/>
    </row>
    <row r="148" spans="1:113" ht="31.5" x14ac:dyDescent="0.25">
      <c r="A148" s="1023"/>
      <c r="B148" s="311" t="s">
        <v>32</v>
      </c>
      <c r="C148" s="312" t="s">
        <v>33</v>
      </c>
      <c r="D148" s="15" t="s">
        <v>34</v>
      </c>
      <c r="E148" s="313" t="s">
        <v>33</v>
      </c>
      <c r="F148" s="314" t="s">
        <v>34</v>
      </c>
      <c r="G148" s="313" t="s">
        <v>33</v>
      </c>
      <c r="H148" s="314" t="s">
        <v>34</v>
      </c>
      <c r="I148" s="313" t="s">
        <v>33</v>
      </c>
      <c r="J148" s="314" t="s">
        <v>34</v>
      </c>
      <c r="K148" s="313" t="s">
        <v>33</v>
      </c>
      <c r="L148" s="314" t="s">
        <v>34</v>
      </c>
      <c r="M148" s="315" t="s">
        <v>33</v>
      </c>
      <c r="N148" s="316" t="s">
        <v>34</v>
      </c>
      <c r="O148" s="313" t="s">
        <v>33</v>
      </c>
      <c r="P148" s="314" t="s">
        <v>34</v>
      </c>
      <c r="Q148" s="313" t="s">
        <v>33</v>
      </c>
      <c r="R148" s="314" t="s">
        <v>34</v>
      </c>
      <c r="S148" s="313" t="s">
        <v>33</v>
      </c>
      <c r="T148" s="314" t="s">
        <v>34</v>
      </c>
      <c r="U148" s="313" t="s">
        <v>33</v>
      </c>
      <c r="V148" s="314" t="s">
        <v>34</v>
      </c>
      <c r="W148" s="313" t="s">
        <v>33</v>
      </c>
      <c r="X148" s="314" t="s">
        <v>34</v>
      </c>
      <c r="Y148" s="313" t="s">
        <v>33</v>
      </c>
      <c r="Z148" s="314" t="s">
        <v>34</v>
      </c>
      <c r="AA148" s="313" t="s">
        <v>33</v>
      </c>
      <c r="AB148" s="314" t="s">
        <v>34</v>
      </c>
      <c r="AC148" s="313" t="s">
        <v>33</v>
      </c>
      <c r="AD148" s="316" t="s">
        <v>34</v>
      </c>
      <c r="AE148" s="313" t="s">
        <v>33</v>
      </c>
      <c r="AF148" s="314" t="s">
        <v>34</v>
      </c>
      <c r="AG148" s="313" t="s">
        <v>33</v>
      </c>
      <c r="AH148" s="314" t="s">
        <v>34</v>
      </c>
      <c r="AI148" s="313" t="s">
        <v>33</v>
      </c>
      <c r="AJ148" s="314" t="s">
        <v>34</v>
      </c>
      <c r="AK148" s="315" t="s">
        <v>33</v>
      </c>
      <c r="AL148" s="316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319" t="s">
        <v>181</v>
      </c>
      <c r="B149" s="320">
        <f t="shared" ref="B149:B177" si="38">SUM(C149:D149)</f>
        <v>5177</v>
      </c>
      <c r="C149" s="321">
        <f t="shared" ref="C149:D177" si="39">E149+G149+I149+K149+M149+O149+Q149+S149+U149+W149+Y149+AA149+AC149+AE149+AG149+AI149+AK149</f>
        <v>2666</v>
      </c>
      <c r="D149" s="322">
        <f t="shared" si="39"/>
        <v>2511</v>
      </c>
      <c r="E149" s="279">
        <f>SUM(ENERO:DICIEMBRE!E149)</f>
        <v>439</v>
      </c>
      <c r="F149" s="279">
        <f>SUM(ENERO:DICIEMBRE!F149)</f>
        <v>344</v>
      </c>
      <c r="G149" s="279">
        <f>SUM(ENERO:DICIEMBRE!G149)</f>
        <v>76</v>
      </c>
      <c r="H149" s="279">
        <f>SUM(ENERO:DICIEMBRE!H149)</f>
        <v>43</v>
      </c>
      <c r="I149" s="279">
        <f>SUM(ENERO:DICIEMBRE!I149)</f>
        <v>66</v>
      </c>
      <c r="J149" s="279">
        <f>SUM(ENERO:DICIEMBRE!J149)</f>
        <v>41</v>
      </c>
      <c r="K149" s="279">
        <f>SUM(ENERO:DICIEMBRE!K149)</f>
        <v>34</v>
      </c>
      <c r="L149" s="279">
        <f>SUM(ENERO:DICIEMBRE!L149)</f>
        <v>29</v>
      </c>
      <c r="M149" s="279">
        <f>SUM(ENERO:DICIEMBRE!M149)</f>
        <v>43</v>
      </c>
      <c r="N149" s="279">
        <f>SUM(ENERO:DICIEMBRE!N149)</f>
        <v>29</v>
      </c>
      <c r="O149" s="279">
        <f>SUM(ENERO:DICIEMBRE!O149)</f>
        <v>40</v>
      </c>
      <c r="P149" s="279">
        <f>SUM(ENERO:DICIEMBRE!P149)</f>
        <v>16</v>
      </c>
      <c r="Q149" s="279">
        <f>SUM(ENERO:DICIEMBRE!Q149)</f>
        <v>58</v>
      </c>
      <c r="R149" s="279">
        <f>SUM(ENERO:DICIEMBRE!R149)</f>
        <v>30</v>
      </c>
      <c r="S149" s="279">
        <f>SUM(ENERO:DICIEMBRE!S149)</f>
        <v>71</v>
      </c>
      <c r="T149" s="279">
        <f>SUM(ENERO:DICIEMBRE!T149)</f>
        <v>47</v>
      </c>
      <c r="U149" s="279">
        <f>SUM(ENERO:DICIEMBRE!U149)</f>
        <v>66</v>
      </c>
      <c r="V149" s="279">
        <f>SUM(ENERO:DICIEMBRE!V149)</f>
        <v>66</v>
      </c>
      <c r="W149" s="279">
        <f>SUM(ENERO:DICIEMBRE!W149)</f>
        <v>92</v>
      </c>
      <c r="X149" s="279">
        <f>SUM(ENERO:DICIEMBRE!X149)</f>
        <v>87</v>
      </c>
      <c r="Y149" s="279">
        <f>SUM(ENERO:DICIEMBRE!Y149)</f>
        <v>100</v>
      </c>
      <c r="Z149" s="279">
        <f>SUM(ENERO:DICIEMBRE!Z149)</f>
        <v>93</v>
      </c>
      <c r="AA149" s="279">
        <f>SUM(ENERO:DICIEMBRE!AA149)</f>
        <v>161</v>
      </c>
      <c r="AB149" s="279">
        <f>SUM(ENERO:DICIEMBRE!AB149)</f>
        <v>139</v>
      </c>
      <c r="AC149" s="279">
        <f>SUM(ENERO:DICIEMBRE!AC149)</f>
        <v>253</v>
      </c>
      <c r="AD149" s="279">
        <f>SUM(ENERO:DICIEMBRE!AD149)</f>
        <v>208</v>
      </c>
      <c r="AE149" s="279">
        <f>SUM(ENERO:DICIEMBRE!AE149)</f>
        <v>294</v>
      </c>
      <c r="AF149" s="279">
        <f>SUM(ENERO:DICIEMBRE!AF149)</f>
        <v>266</v>
      </c>
      <c r="AG149" s="279">
        <f>SUM(ENERO:DICIEMBRE!AG149)</f>
        <v>264</v>
      </c>
      <c r="AH149" s="279">
        <f>SUM(ENERO:DICIEMBRE!AH149)</f>
        <v>296</v>
      </c>
      <c r="AI149" s="279">
        <f>SUM(ENERO:DICIEMBRE!AI149)</f>
        <v>242</v>
      </c>
      <c r="AJ149" s="279">
        <f>SUM(ENERO:DICIEMBRE!AJ149)</f>
        <v>320</v>
      </c>
      <c r="AK149" s="279">
        <f>SUM(ENERO:DICIEMBRE!AK149)</f>
        <v>367</v>
      </c>
      <c r="AL149" s="279">
        <f>SUM(ENERO:DICIEMBRE!AL149)</f>
        <v>457</v>
      </c>
      <c r="AM149" s="279">
        <f>SUM(ENERO:DICIEMBRE!AM149)</f>
        <v>1483</v>
      </c>
      <c r="AN149" s="279">
        <f>SUM(ENERO:DICIEMBRE!AN149)</f>
        <v>1214</v>
      </c>
      <c r="AO149" s="279">
        <f>SUM(ENERO:DICIEMBRE!AO149)</f>
        <v>2480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219</v>
      </c>
      <c r="C150" s="321">
        <f t="shared" si="39"/>
        <v>104</v>
      </c>
      <c r="D150" s="324">
        <f t="shared" si="39"/>
        <v>115</v>
      </c>
      <c r="E150" s="279">
        <f>SUM(ENERO:DICIEMBRE!E150)</f>
        <v>0</v>
      </c>
      <c r="F150" s="279">
        <f>SUM(ENERO:DICIEMBRE!F150)</f>
        <v>0</v>
      </c>
      <c r="G150" s="279">
        <f>SUM(ENERO:DICIEMBRE!G150)</f>
        <v>1</v>
      </c>
      <c r="H150" s="279">
        <f>SUM(ENERO:DICIEMBRE!H150)</f>
        <v>0</v>
      </c>
      <c r="I150" s="279">
        <f>SUM(ENERO:DICIEMBRE!I150)</f>
        <v>4</v>
      </c>
      <c r="J150" s="279">
        <f>SUM(ENERO:DICIEMBRE!J150)</f>
        <v>6</v>
      </c>
      <c r="K150" s="279">
        <f>SUM(ENERO:DICIEMBRE!K150)</f>
        <v>6</v>
      </c>
      <c r="L150" s="279">
        <f>SUM(ENERO:DICIEMBRE!L150)</f>
        <v>1</v>
      </c>
      <c r="M150" s="279">
        <f>SUM(ENERO:DICIEMBRE!M150)</f>
        <v>3</v>
      </c>
      <c r="N150" s="279">
        <f>SUM(ENERO:DICIEMBRE!N150)</f>
        <v>0</v>
      </c>
      <c r="O150" s="279">
        <f>SUM(ENERO:DICIEMBRE!O150)</f>
        <v>3</v>
      </c>
      <c r="P150" s="279">
        <f>SUM(ENERO:DICIEMBRE!P150)</f>
        <v>1</v>
      </c>
      <c r="Q150" s="279">
        <f>SUM(ENERO:DICIEMBRE!Q150)</f>
        <v>2</v>
      </c>
      <c r="R150" s="279">
        <f>SUM(ENERO:DICIEMBRE!R150)</f>
        <v>3</v>
      </c>
      <c r="S150" s="279">
        <f>SUM(ENERO:DICIEMBRE!S150)</f>
        <v>7</v>
      </c>
      <c r="T150" s="279">
        <f>SUM(ENERO:DICIEMBRE!T150)</f>
        <v>1</v>
      </c>
      <c r="U150" s="279">
        <f>SUM(ENERO:DICIEMBRE!U150)</f>
        <v>2</v>
      </c>
      <c r="V150" s="279">
        <f>SUM(ENERO:DICIEMBRE!V150)</f>
        <v>3</v>
      </c>
      <c r="W150" s="279">
        <f>SUM(ENERO:DICIEMBRE!W150)</f>
        <v>5</v>
      </c>
      <c r="X150" s="279">
        <f>SUM(ENERO:DICIEMBRE!X150)</f>
        <v>4</v>
      </c>
      <c r="Y150" s="279">
        <f>SUM(ENERO:DICIEMBRE!Y150)</f>
        <v>10</v>
      </c>
      <c r="Z150" s="279">
        <f>SUM(ENERO:DICIEMBRE!Z150)</f>
        <v>9</v>
      </c>
      <c r="AA150" s="279">
        <f>SUM(ENERO:DICIEMBRE!AA150)</f>
        <v>9</v>
      </c>
      <c r="AB150" s="279">
        <f>SUM(ENERO:DICIEMBRE!AB150)</f>
        <v>11</v>
      </c>
      <c r="AC150" s="279">
        <f>SUM(ENERO:DICIEMBRE!AC150)</f>
        <v>9</v>
      </c>
      <c r="AD150" s="279">
        <f>SUM(ENERO:DICIEMBRE!AD150)</f>
        <v>12</v>
      </c>
      <c r="AE150" s="279">
        <f>SUM(ENERO:DICIEMBRE!AE150)</f>
        <v>20</v>
      </c>
      <c r="AF150" s="279">
        <f>SUM(ENERO:DICIEMBRE!AF150)</f>
        <v>17</v>
      </c>
      <c r="AG150" s="279">
        <f>SUM(ENERO:DICIEMBRE!AG150)</f>
        <v>13</v>
      </c>
      <c r="AH150" s="279">
        <f>SUM(ENERO:DICIEMBRE!AH150)</f>
        <v>17</v>
      </c>
      <c r="AI150" s="279">
        <f>SUM(ENERO:DICIEMBRE!AI150)</f>
        <v>4</v>
      </c>
      <c r="AJ150" s="279">
        <f>SUM(ENERO:DICIEMBRE!AJ150)</f>
        <v>19</v>
      </c>
      <c r="AK150" s="279">
        <f>SUM(ENERO:DICIEMBRE!AK150)</f>
        <v>6</v>
      </c>
      <c r="AL150" s="279">
        <f>SUM(ENERO:DICIEMBRE!AL150)</f>
        <v>11</v>
      </c>
      <c r="AM150" s="279">
        <f>SUM(ENERO:DICIEMBRE!AM150)</f>
        <v>218</v>
      </c>
      <c r="AN150" s="279">
        <f>SUM(ENERO:DICIEMBRE!AN150)</f>
        <v>0</v>
      </c>
      <c r="AO150" s="279">
        <f>SUM(ENERO:DICIEMBRE!AO150)</f>
        <v>1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685</v>
      </c>
      <c r="C151" s="321">
        <f t="shared" si="39"/>
        <v>388</v>
      </c>
      <c r="D151" s="324">
        <f t="shared" si="39"/>
        <v>297</v>
      </c>
      <c r="E151" s="279">
        <f>SUM(ENERO:DICIEMBRE!E151)</f>
        <v>0</v>
      </c>
      <c r="F151" s="279">
        <f>SUM(ENERO:DICIEMBRE!F151)</f>
        <v>0</v>
      </c>
      <c r="G151" s="279">
        <f>SUM(ENERO:DICIEMBRE!G151)</f>
        <v>0</v>
      </c>
      <c r="H151" s="279">
        <f>SUM(ENERO:DICIEMBRE!H151)</f>
        <v>0</v>
      </c>
      <c r="I151" s="279">
        <f>SUM(ENERO:DICIEMBRE!I151)</f>
        <v>0</v>
      </c>
      <c r="J151" s="279">
        <f>SUM(ENERO:DICIEMBRE!J151)</f>
        <v>0</v>
      </c>
      <c r="K151" s="279">
        <f>SUM(ENERO:DICIEMBRE!K151)</f>
        <v>0</v>
      </c>
      <c r="L151" s="279">
        <f>SUM(ENERO:DICIEMBRE!L151)</f>
        <v>1</v>
      </c>
      <c r="M151" s="279">
        <f>SUM(ENERO:DICIEMBRE!M151)</f>
        <v>0</v>
      </c>
      <c r="N151" s="279">
        <f>SUM(ENERO:DICIEMBRE!N151)</f>
        <v>1</v>
      </c>
      <c r="O151" s="279">
        <f>SUM(ENERO:DICIEMBRE!O151)</f>
        <v>1</v>
      </c>
      <c r="P151" s="279">
        <f>SUM(ENERO:DICIEMBRE!P151)</f>
        <v>0</v>
      </c>
      <c r="Q151" s="279">
        <f>SUM(ENERO:DICIEMBRE!Q151)</f>
        <v>4</v>
      </c>
      <c r="R151" s="279">
        <f>SUM(ENERO:DICIEMBRE!R151)</f>
        <v>3</v>
      </c>
      <c r="S151" s="279">
        <f>SUM(ENERO:DICIEMBRE!S151)</f>
        <v>8</v>
      </c>
      <c r="T151" s="279">
        <f>SUM(ENERO:DICIEMBRE!T151)</f>
        <v>3</v>
      </c>
      <c r="U151" s="279">
        <f>SUM(ENERO:DICIEMBRE!U151)</f>
        <v>12</v>
      </c>
      <c r="V151" s="279">
        <f>SUM(ENERO:DICIEMBRE!V151)</f>
        <v>8</v>
      </c>
      <c r="W151" s="279">
        <f>SUM(ENERO:DICIEMBRE!W151)</f>
        <v>10</v>
      </c>
      <c r="X151" s="279">
        <f>SUM(ENERO:DICIEMBRE!X151)</f>
        <v>6</v>
      </c>
      <c r="Y151" s="279">
        <f>SUM(ENERO:DICIEMBRE!Y151)</f>
        <v>14</v>
      </c>
      <c r="Z151" s="279">
        <f>SUM(ENERO:DICIEMBRE!Z151)</f>
        <v>14</v>
      </c>
      <c r="AA151" s="279">
        <f>SUM(ENERO:DICIEMBRE!AA151)</f>
        <v>28</v>
      </c>
      <c r="AB151" s="279">
        <f>SUM(ENERO:DICIEMBRE!AB151)</f>
        <v>27</v>
      </c>
      <c r="AC151" s="279">
        <f>SUM(ENERO:DICIEMBRE!AC151)</f>
        <v>41</v>
      </c>
      <c r="AD151" s="279">
        <f>SUM(ENERO:DICIEMBRE!AD151)</f>
        <v>16</v>
      </c>
      <c r="AE151" s="279">
        <f>SUM(ENERO:DICIEMBRE!AE151)</f>
        <v>58</v>
      </c>
      <c r="AF151" s="279">
        <f>SUM(ENERO:DICIEMBRE!AF151)</f>
        <v>59</v>
      </c>
      <c r="AG151" s="279">
        <f>SUM(ENERO:DICIEMBRE!AG151)</f>
        <v>65</v>
      </c>
      <c r="AH151" s="279">
        <f>SUM(ENERO:DICIEMBRE!AH151)</f>
        <v>42</v>
      </c>
      <c r="AI151" s="279">
        <f>SUM(ENERO:DICIEMBRE!AI151)</f>
        <v>59</v>
      </c>
      <c r="AJ151" s="279">
        <f>SUM(ENERO:DICIEMBRE!AJ151)</f>
        <v>49</v>
      </c>
      <c r="AK151" s="279">
        <f>SUM(ENERO:DICIEMBRE!AK151)</f>
        <v>88</v>
      </c>
      <c r="AL151" s="279">
        <f>SUM(ENERO:DICIEMBRE!AL151)</f>
        <v>68</v>
      </c>
      <c r="AM151" s="279">
        <f>SUM(ENERO:DICIEMBRE!AM151)</f>
        <v>97</v>
      </c>
      <c r="AN151" s="279">
        <f>SUM(ENERO:DICIEMBRE!AN151)</f>
        <v>157</v>
      </c>
      <c r="AO151" s="279">
        <f>SUM(ENERO:DICIEMBRE!AO151)</f>
        <v>431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41</v>
      </c>
      <c r="C152" s="321">
        <f t="shared" si="39"/>
        <v>25</v>
      </c>
      <c r="D152" s="324">
        <f t="shared" si="39"/>
        <v>16</v>
      </c>
      <c r="E152" s="279">
        <f>SUM(ENERO:DICIEMBRE!E152)</f>
        <v>0</v>
      </c>
      <c r="F152" s="279">
        <f>SUM(ENERO:DICIEMBRE!F152)</f>
        <v>0</v>
      </c>
      <c r="G152" s="279">
        <f>SUM(ENERO:DICIEMBRE!G152)</f>
        <v>0</v>
      </c>
      <c r="H152" s="279">
        <f>SUM(ENERO:DICIEMBRE!H152)</f>
        <v>0</v>
      </c>
      <c r="I152" s="279">
        <f>SUM(ENERO:DICIEMBRE!I152)</f>
        <v>0</v>
      </c>
      <c r="J152" s="279">
        <f>SUM(ENERO:DICIEMBRE!J152)</f>
        <v>0</v>
      </c>
      <c r="K152" s="279">
        <f>SUM(ENERO:DICIEMBRE!K152)</f>
        <v>0</v>
      </c>
      <c r="L152" s="279">
        <f>SUM(ENERO:DICIEMBRE!L152)</f>
        <v>0</v>
      </c>
      <c r="M152" s="279">
        <f>SUM(ENERO:DICIEMBRE!M152)</f>
        <v>3</v>
      </c>
      <c r="N152" s="279">
        <f>SUM(ENERO:DICIEMBRE!N152)</f>
        <v>2</v>
      </c>
      <c r="O152" s="279">
        <f>SUM(ENERO:DICIEMBRE!O152)</f>
        <v>0</v>
      </c>
      <c r="P152" s="279">
        <f>SUM(ENERO:DICIEMBRE!P152)</f>
        <v>0</v>
      </c>
      <c r="Q152" s="279">
        <f>SUM(ENERO:DICIEMBRE!Q152)</f>
        <v>0</v>
      </c>
      <c r="R152" s="279">
        <f>SUM(ENERO:DICIEMBRE!R152)</f>
        <v>0</v>
      </c>
      <c r="S152" s="279">
        <f>SUM(ENERO:DICIEMBRE!S152)</f>
        <v>3</v>
      </c>
      <c r="T152" s="279">
        <f>SUM(ENERO:DICIEMBRE!T152)</f>
        <v>1</v>
      </c>
      <c r="U152" s="279">
        <f>SUM(ENERO:DICIEMBRE!U152)</f>
        <v>0</v>
      </c>
      <c r="V152" s="279">
        <f>SUM(ENERO:DICIEMBRE!V152)</f>
        <v>0</v>
      </c>
      <c r="W152" s="279">
        <f>SUM(ENERO:DICIEMBRE!W152)</f>
        <v>2</v>
      </c>
      <c r="X152" s="279">
        <f>SUM(ENERO:DICIEMBRE!X152)</f>
        <v>1</v>
      </c>
      <c r="Y152" s="279">
        <f>SUM(ENERO:DICIEMBRE!Y152)</f>
        <v>1</v>
      </c>
      <c r="Z152" s="279">
        <f>SUM(ENERO:DICIEMBRE!Z152)</f>
        <v>0</v>
      </c>
      <c r="AA152" s="279">
        <f>SUM(ENERO:DICIEMBRE!AA152)</f>
        <v>3</v>
      </c>
      <c r="AB152" s="279">
        <f>SUM(ENERO:DICIEMBRE!AB152)</f>
        <v>0</v>
      </c>
      <c r="AC152" s="279">
        <f>SUM(ENERO:DICIEMBRE!AC152)</f>
        <v>1</v>
      </c>
      <c r="AD152" s="279">
        <f>SUM(ENERO:DICIEMBRE!AD152)</f>
        <v>0</v>
      </c>
      <c r="AE152" s="279">
        <f>SUM(ENERO:DICIEMBRE!AE152)</f>
        <v>4</v>
      </c>
      <c r="AF152" s="279">
        <f>SUM(ENERO:DICIEMBRE!AF152)</f>
        <v>1</v>
      </c>
      <c r="AG152" s="279">
        <f>SUM(ENERO:DICIEMBRE!AG152)</f>
        <v>1</v>
      </c>
      <c r="AH152" s="279">
        <f>SUM(ENERO:DICIEMBRE!AH152)</f>
        <v>3</v>
      </c>
      <c r="AI152" s="279">
        <f>SUM(ENERO:DICIEMBRE!AI152)</f>
        <v>3</v>
      </c>
      <c r="AJ152" s="279">
        <f>SUM(ENERO:DICIEMBRE!AJ152)</f>
        <v>3</v>
      </c>
      <c r="AK152" s="279">
        <f>SUM(ENERO:DICIEMBRE!AK152)</f>
        <v>4</v>
      </c>
      <c r="AL152" s="279">
        <f>SUM(ENERO:DICIEMBRE!AL152)</f>
        <v>5</v>
      </c>
      <c r="AM152" s="279">
        <f>SUM(ENERO:DICIEMBRE!AM152)</f>
        <v>3</v>
      </c>
      <c r="AN152" s="279">
        <f>SUM(ENERO:DICIEMBRE!AN152)</f>
        <v>17</v>
      </c>
      <c r="AO152" s="279">
        <f>SUM(ENERO:DICIEMBRE!AO152)</f>
        <v>21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5</v>
      </c>
      <c r="C153" s="321">
        <f t="shared" si="39"/>
        <v>5</v>
      </c>
      <c r="D153" s="324">
        <f t="shared" si="39"/>
        <v>0</v>
      </c>
      <c r="E153" s="279">
        <f>SUM(ENERO:DICIEMBRE!E153)</f>
        <v>0</v>
      </c>
      <c r="F153" s="279">
        <f>SUM(ENERO:DICIEMBRE!F153)</f>
        <v>0</v>
      </c>
      <c r="G153" s="279">
        <f>SUM(ENERO:DICIEMBRE!G153)</f>
        <v>0</v>
      </c>
      <c r="H153" s="279">
        <f>SUM(ENERO:DICIEMBRE!H153)</f>
        <v>0</v>
      </c>
      <c r="I153" s="279">
        <f>SUM(ENERO:DICIEMBRE!I153)</f>
        <v>0</v>
      </c>
      <c r="J153" s="279">
        <f>SUM(ENERO:DICIEMBRE!J153)</f>
        <v>0</v>
      </c>
      <c r="K153" s="279">
        <f>SUM(ENERO:DICIEMBRE!K153)</f>
        <v>0</v>
      </c>
      <c r="L153" s="279">
        <f>SUM(ENERO:DICIEMBRE!L153)</f>
        <v>0</v>
      </c>
      <c r="M153" s="279">
        <f>SUM(ENERO:DICIEMBRE!M153)</f>
        <v>0</v>
      </c>
      <c r="N153" s="279">
        <f>SUM(ENERO:DICIEMBRE!N153)</f>
        <v>0</v>
      </c>
      <c r="O153" s="279">
        <f>SUM(ENERO:DICIEMBRE!O153)</f>
        <v>3</v>
      </c>
      <c r="P153" s="279">
        <f>SUM(ENERO:DICIEMBRE!P153)</f>
        <v>0</v>
      </c>
      <c r="Q153" s="279">
        <f>SUM(ENERO:DICIEMBRE!Q153)</f>
        <v>1</v>
      </c>
      <c r="R153" s="279">
        <f>SUM(ENERO:DICIEMBRE!R153)</f>
        <v>0</v>
      </c>
      <c r="S153" s="279">
        <f>SUM(ENERO:DICIEMBRE!S153)</f>
        <v>0</v>
      </c>
      <c r="T153" s="279">
        <f>SUM(ENERO:DICIEMBRE!T153)</f>
        <v>0</v>
      </c>
      <c r="U153" s="279">
        <f>SUM(ENERO:DICIEMBRE!U153)</f>
        <v>0</v>
      </c>
      <c r="V153" s="279">
        <f>SUM(ENERO:DICIEMBRE!V153)</f>
        <v>0</v>
      </c>
      <c r="W153" s="279">
        <f>SUM(ENERO:DICIEMBRE!W153)</f>
        <v>0</v>
      </c>
      <c r="X153" s="279">
        <f>SUM(ENERO:DICIEMBRE!X153)</f>
        <v>0</v>
      </c>
      <c r="Y153" s="279">
        <f>SUM(ENERO:DICIEMBRE!Y153)</f>
        <v>0</v>
      </c>
      <c r="Z153" s="279">
        <f>SUM(ENERO:DICIEMBRE!Z153)</f>
        <v>0</v>
      </c>
      <c r="AA153" s="279">
        <f>SUM(ENERO:DICIEMBRE!AA153)</f>
        <v>0</v>
      </c>
      <c r="AB153" s="279">
        <f>SUM(ENERO:DICIEMBRE!AB153)</f>
        <v>0</v>
      </c>
      <c r="AC153" s="279">
        <f>SUM(ENERO:DICIEMBRE!AC153)</f>
        <v>0</v>
      </c>
      <c r="AD153" s="279">
        <f>SUM(ENERO:DICIEMBRE!AD153)</f>
        <v>0</v>
      </c>
      <c r="AE153" s="279">
        <f>SUM(ENERO:DICIEMBRE!AE153)</f>
        <v>0</v>
      </c>
      <c r="AF153" s="279">
        <f>SUM(ENERO:DICIEMBRE!AF153)</f>
        <v>0</v>
      </c>
      <c r="AG153" s="279">
        <f>SUM(ENERO:DICIEMBRE!AG153)</f>
        <v>1</v>
      </c>
      <c r="AH153" s="279">
        <f>SUM(ENERO:DICIEMBRE!AH153)</f>
        <v>0</v>
      </c>
      <c r="AI153" s="279">
        <f>SUM(ENERO:DICIEMBRE!AI153)</f>
        <v>0</v>
      </c>
      <c r="AJ153" s="279">
        <f>SUM(ENERO:DICIEMBRE!AJ153)</f>
        <v>0</v>
      </c>
      <c r="AK153" s="279">
        <f>SUM(ENERO:DICIEMBRE!AK153)</f>
        <v>0</v>
      </c>
      <c r="AL153" s="279">
        <f>SUM(ENERO:DICIEMBRE!AL153)</f>
        <v>0</v>
      </c>
      <c r="AM153" s="279">
        <f>SUM(ENERO:DICIEMBRE!AM153)</f>
        <v>1</v>
      </c>
      <c r="AN153" s="279">
        <f>SUM(ENERO:DICIEMBRE!AN153)</f>
        <v>2</v>
      </c>
      <c r="AO153" s="279">
        <f>SUM(ENERO:DICIEMBRE!AO153)</f>
        <v>2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9</v>
      </c>
      <c r="C154" s="321">
        <f t="shared" si="39"/>
        <v>5</v>
      </c>
      <c r="D154" s="324">
        <f t="shared" si="39"/>
        <v>4</v>
      </c>
      <c r="E154" s="279">
        <f>SUM(ENERO:DICIEMBRE!E154)</f>
        <v>0</v>
      </c>
      <c r="F154" s="279">
        <f>SUM(ENERO:DICIEMBRE!F154)</f>
        <v>0</v>
      </c>
      <c r="G154" s="279">
        <f>SUM(ENERO:DICIEMBRE!G154)</f>
        <v>0</v>
      </c>
      <c r="H154" s="279">
        <f>SUM(ENERO:DICIEMBRE!H154)</f>
        <v>0</v>
      </c>
      <c r="I154" s="279">
        <f>SUM(ENERO:DICIEMBRE!I154)</f>
        <v>0</v>
      </c>
      <c r="J154" s="279">
        <f>SUM(ENERO:DICIEMBRE!J154)</f>
        <v>0</v>
      </c>
      <c r="K154" s="279">
        <f>SUM(ENERO:DICIEMBRE!K154)</f>
        <v>0</v>
      </c>
      <c r="L154" s="279">
        <f>SUM(ENERO:DICIEMBRE!L154)</f>
        <v>0</v>
      </c>
      <c r="M154" s="279">
        <f>SUM(ENERO:DICIEMBRE!M154)</f>
        <v>0</v>
      </c>
      <c r="N154" s="279">
        <f>SUM(ENERO:DICIEMBRE!N154)</f>
        <v>0</v>
      </c>
      <c r="O154" s="279">
        <f>SUM(ENERO:DICIEMBRE!O154)</f>
        <v>0</v>
      </c>
      <c r="P154" s="279">
        <f>SUM(ENERO:DICIEMBRE!P154)</f>
        <v>0</v>
      </c>
      <c r="Q154" s="279">
        <f>SUM(ENERO:DICIEMBRE!Q154)</f>
        <v>0</v>
      </c>
      <c r="R154" s="279">
        <f>SUM(ENERO:DICIEMBRE!R154)</f>
        <v>0</v>
      </c>
      <c r="S154" s="279">
        <f>SUM(ENERO:DICIEMBRE!S154)</f>
        <v>0</v>
      </c>
      <c r="T154" s="279">
        <f>SUM(ENERO:DICIEMBRE!T154)</f>
        <v>0</v>
      </c>
      <c r="U154" s="279">
        <f>SUM(ENERO:DICIEMBRE!U154)</f>
        <v>1</v>
      </c>
      <c r="V154" s="279">
        <f>SUM(ENERO:DICIEMBRE!V154)</f>
        <v>0</v>
      </c>
      <c r="W154" s="279">
        <f>SUM(ENERO:DICIEMBRE!W154)</f>
        <v>1</v>
      </c>
      <c r="X154" s="279">
        <f>SUM(ENERO:DICIEMBRE!X154)</f>
        <v>1</v>
      </c>
      <c r="Y154" s="279">
        <f>SUM(ENERO:DICIEMBRE!Y154)</f>
        <v>0</v>
      </c>
      <c r="Z154" s="279">
        <f>SUM(ENERO:DICIEMBRE!Z154)</f>
        <v>0</v>
      </c>
      <c r="AA154" s="279">
        <f>SUM(ENERO:DICIEMBRE!AA154)</f>
        <v>1</v>
      </c>
      <c r="AB154" s="279">
        <f>SUM(ENERO:DICIEMBRE!AB154)</f>
        <v>1</v>
      </c>
      <c r="AC154" s="279">
        <f>SUM(ENERO:DICIEMBRE!AC154)</f>
        <v>1</v>
      </c>
      <c r="AD154" s="279">
        <f>SUM(ENERO:DICIEMBRE!AD154)</f>
        <v>0</v>
      </c>
      <c r="AE154" s="279">
        <f>SUM(ENERO:DICIEMBRE!AE154)</f>
        <v>1</v>
      </c>
      <c r="AF154" s="279">
        <f>SUM(ENERO:DICIEMBRE!AF154)</f>
        <v>1</v>
      </c>
      <c r="AG154" s="279">
        <f>SUM(ENERO:DICIEMBRE!AG154)</f>
        <v>0</v>
      </c>
      <c r="AH154" s="279">
        <f>SUM(ENERO:DICIEMBRE!AH154)</f>
        <v>0</v>
      </c>
      <c r="AI154" s="279">
        <f>SUM(ENERO:DICIEMBRE!AI154)</f>
        <v>0</v>
      </c>
      <c r="AJ154" s="279">
        <f>SUM(ENERO:DICIEMBRE!AJ154)</f>
        <v>0</v>
      </c>
      <c r="AK154" s="279">
        <f>SUM(ENERO:DICIEMBRE!AK154)</f>
        <v>0</v>
      </c>
      <c r="AL154" s="279">
        <f>SUM(ENERO:DICIEMBRE!AL154)</f>
        <v>1</v>
      </c>
      <c r="AM154" s="279">
        <f>SUM(ENERO:DICIEMBRE!AM154)</f>
        <v>1</v>
      </c>
      <c r="AN154" s="279">
        <f>SUM(ENERO:DICIEMBRE!AN154)</f>
        <v>4</v>
      </c>
      <c r="AO154" s="279">
        <f>SUM(ENERO:DICIEMBRE!AO154)</f>
        <v>4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7</v>
      </c>
      <c r="C155" s="321">
        <f t="shared" si="39"/>
        <v>1</v>
      </c>
      <c r="D155" s="324">
        <f t="shared" si="39"/>
        <v>6</v>
      </c>
      <c r="E155" s="279">
        <f>SUM(ENERO:DICIEMBRE!E155)</f>
        <v>0</v>
      </c>
      <c r="F155" s="279">
        <f>SUM(ENERO:DICIEMBRE!F155)</f>
        <v>1</v>
      </c>
      <c r="G155" s="279">
        <f>SUM(ENERO:DICIEMBRE!G155)</f>
        <v>0</v>
      </c>
      <c r="H155" s="279">
        <f>SUM(ENERO:DICIEMBRE!H155)</f>
        <v>0</v>
      </c>
      <c r="I155" s="279">
        <f>SUM(ENERO:DICIEMBRE!I155)</f>
        <v>0</v>
      </c>
      <c r="J155" s="279">
        <f>SUM(ENERO:DICIEMBRE!J155)</f>
        <v>0</v>
      </c>
      <c r="K155" s="279">
        <f>SUM(ENERO:DICIEMBRE!K155)</f>
        <v>1</v>
      </c>
      <c r="L155" s="279">
        <f>SUM(ENERO:DICIEMBRE!L155)</f>
        <v>0</v>
      </c>
      <c r="M155" s="279">
        <f>SUM(ENERO:DICIEMBRE!M155)</f>
        <v>0</v>
      </c>
      <c r="N155" s="279">
        <f>SUM(ENERO:DICIEMBRE!N155)</f>
        <v>0</v>
      </c>
      <c r="O155" s="279">
        <f>SUM(ENERO:DICIEMBRE!O155)</f>
        <v>0</v>
      </c>
      <c r="P155" s="279">
        <f>SUM(ENERO:DICIEMBRE!P155)</f>
        <v>0</v>
      </c>
      <c r="Q155" s="279">
        <f>SUM(ENERO:DICIEMBRE!Q155)</f>
        <v>0</v>
      </c>
      <c r="R155" s="279">
        <f>SUM(ENERO:DICIEMBRE!R155)</f>
        <v>0</v>
      </c>
      <c r="S155" s="279">
        <f>SUM(ENERO:DICIEMBRE!S155)</f>
        <v>0</v>
      </c>
      <c r="T155" s="279">
        <f>SUM(ENERO:DICIEMBRE!T155)</f>
        <v>0</v>
      </c>
      <c r="U155" s="279">
        <f>SUM(ENERO:DICIEMBRE!U155)</f>
        <v>0</v>
      </c>
      <c r="V155" s="279">
        <f>SUM(ENERO:DICIEMBRE!V155)</f>
        <v>0</v>
      </c>
      <c r="W155" s="279">
        <f>SUM(ENERO:DICIEMBRE!W155)</f>
        <v>0</v>
      </c>
      <c r="X155" s="279">
        <f>SUM(ENERO:DICIEMBRE!X155)</f>
        <v>1</v>
      </c>
      <c r="Y155" s="279">
        <f>SUM(ENERO:DICIEMBRE!Y155)</f>
        <v>0</v>
      </c>
      <c r="Z155" s="279">
        <f>SUM(ENERO:DICIEMBRE!Z155)</f>
        <v>0</v>
      </c>
      <c r="AA155" s="279">
        <f>SUM(ENERO:DICIEMBRE!AA155)</f>
        <v>0</v>
      </c>
      <c r="AB155" s="279">
        <f>SUM(ENERO:DICIEMBRE!AB155)</f>
        <v>1</v>
      </c>
      <c r="AC155" s="279">
        <f>SUM(ENERO:DICIEMBRE!AC155)</f>
        <v>0</v>
      </c>
      <c r="AD155" s="279">
        <f>SUM(ENERO:DICIEMBRE!AD155)</f>
        <v>0</v>
      </c>
      <c r="AE155" s="279">
        <f>SUM(ENERO:DICIEMBRE!AE155)</f>
        <v>0</v>
      </c>
      <c r="AF155" s="279">
        <f>SUM(ENERO:DICIEMBRE!AF155)</f>
        <v>2</v>
      </c>
      <c r="AG155" s="279">
        <f>SUM(ENERO:DICIEMBRE!AG155)</f>
        <v>0</v>
      </c>
      <c r="AH155" s="279">
        <f>SUM(ENERO:DICIEMBRE!AH155)</f>
        <v>0</v>
      </c>
      <c r="AI155" s="279">
        <f>SUM(ENERO:DICIEMBRE!AI155)</f>
        <v>0</v>
      </c>
      <c r="AJ155" s="279">
        <f>SUM(ENERO:DICIEMBRE!AJ155)</f>
        <v>1</v>
      </c>
      <c r="AK155" s="279">
        <f>SUM(ENERO:DICIEMBRE!AK155)</f>
        <v>0</v>
      </c>
      <c r="AL155" s="279">
        <f>SUM(ENERO:DICIEMBRE!AL155)</f>
        <v>0</v>
      </c>
      <c r="AM155" s="279">
        <f>SUM(ENERO:DICIEMBRE!AM155)</f>
        <v>5</v>
      </c>
      <c r="AN155" s="279">
        <f>SUM(ENERO:DICIEMBRE!AN155)</f>
        <v>2</v>
      </c>
      <c r="AO155" s="279">
        <f>SUM(ENERO:DICIEMBRE!AO155)</f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279">
        <f>SUM(ENERO:DICIEMBRE!E156)</f>
        <v>0</v>
      </c>
      <c r="F156" s="279">
        <f>SUM(ENERO:DICIEMBRE!F156)</f>
        <v>0</v>
      </c>
      <c r="G156" s="279">
        <f>SUM(ENERO:DICIEMBRE!G156)</f>
        <v>0</v>
      </c>
      <c r="H156" s="279">
        <f>SUM(ENERO:DICIEMBRE!H156)</f>
        <v>0</v>
      </c>
      <c r="I156" s="279">
        <f>SUM(ENERO:DICIEMBRE!I156)</f>
        <v>0</v>
      </c>
      <c r="J156" s="279">
        <f>SUM(ENERO:DICIEMBRE!J156)</f>
        <v>0</v>
      </c>
      <c r="K156" s="279">
        <f>SUM(ENERO:DICIEMBRE!K156)</f>
        <v>0</v>
      </c>
      <c r="L156" s="279">
        <f>SUM(ENERO:DICIEMBRE!L156)</f>
        <v>0</v>
      </c>
      <c r="M156" s="279">
        <f>SUM(ENERO:DICIEMBRE!M156)</f>
        <v>0</v>
      </c>
      <c r="N156" s="279">
        <f>SUM(ENERO:DICIEMBRE!N156)</f>
        <v>0</v>
      </c>
      <c r="O156" s="279">
        <f>SUM(ENERO:DICIEMBRE!O156)</f>
        <v>0</v>
      </c>
      <c r="P156" s="279">
        <f>SUM(ENERO:DICIEMBRE!P156)</f>
        <v>0</v>
      </c>
      <c r="Q156" s="279">
        <f>SUM(ENERO:DICIEMBRE!Q156)</f>
        <v>0</v>
      </c>
      <c r="R156" s="279">
        <f>SUM(ENERO:DICIEMBRE!R156)</f>
        <v>0</v>
      </c>
      <c r="S156" s="279">
        <f>SUM(ENERO:DICIEMBRE!S156)</f>
        <v>0</v>
      </c>
      <c r="T156" s="279">
        <f>SUM(ENERO:DICIEMBRE!T156)</f>
        <v>0</v>
      </c>
      <c r="U156" s="279">
        <f>SUM(ENERO:DICIEMBRE!U156)</f>
        <v>0</v>
      </c>
      <c r="V156" s="279">
        <f>SUM(ENERO:DICIEMBRE!V156)</f>
        <v>0</v>
      </c>
      <c r="W156" s="279">
        <f>SUM(ENERO:DICIEMBRE!W156)</f>
        <v>0</v>
      </c>
      <c r="X156" s="279">
        <f>SUM(ENERO:DICIEMBRE!X156)</f>
        <v>0</v>
      </c>
      <c r="Y156" s="279">
        <f>SUM(ENERO:DICIEMBRE!Y156)</f>
        <v>0</v>
      </c>
      <c r="Z156" s="279">
        <f>SUM(ENERO:DICIEMBRE!Z156)</f>
        <v>0</v>
      </c>
      <c r="AA156" s="279">
        <f>SUM(ENERO:DICIEMBRE!AA156)</f>
        <v>0</v>
      </c>
      <c r="AB156" s="279">
        <f>SUM(ENERO:DICIEMBRE!AB156)</f>
        <v>0</v>
      </c>
      <c r="AC156" s="279">
        <f>SUM(ENERO:DICIEMBRE!AC156)</f>
        <v>0</v>
      </c>
      <c r="AD156" s="279">
        <f>SUM(ENERO:DICIEMBRE!AD156)</f>
        <v>0</v>
      </c>
      <c r="AE156" s="279">
        <f>SUM(ENERO:DICIEMBRE!AE156)</f>
        <v>0</v>
      </c>
      <c r="AF156" s="279">
        <f>SUM(ENERO:DICIEMBRE!AF156)</f>
        <v>0</v>
      </c>
      <c r="AG156" s="279">
        <f>SUM(ENERO:DICIEMBRE!AG156)</f>
        <v>0</v>
      </c>
      <c r="AH156" s="279">
        <f>SUM(ENERO:DICIEMBRE!AH156)</f>
        <v>0</v>
      </c>
      <c r="AI156" s="279">
        <f>SUM(ENERO:DICIEMBRE!AI156)</f>
        <v>0</v>
      </c>
      <c r="AJ156" s="279">
        <f>SUM(ENERO:DICIEMBRE!AJ156)</f>
        <v>0</v>
      </c>
      <c r="AK156" s="279">
        <f>SUM(ENERO:DICIEMBRE!AK156)</f>
        <v>0</v>
      </c>
      <c r="AL156" s="279">
        <f>SUM(ENERO:DICIEMBRE!AL156)</f>
        <v>0</v>
      </c>
      <c r="AM156" s="279">
        <f>SUM(ENERO:DICIEMBRE!AM156)</f>
        <v>0</v>
      </c>
      <c r="AN156" s="279">
        <f>SUM(ENERO:DICIEMBRE!AN156)</f>
        <v>0</v>
      </c>
      <c r="AO156" s="279">
        <f>SUM(ENERO:DICIEMBRE!AO156)</f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67</v>
      </c>
      <c r="C157" s="321">
        <f t="shared" si="39"/>
        <v>35</v>
      </c>
      <c r="D157" s="324">
        <f t="shared" si="39"/>
        <v>32</v>
      </c>
      <c r="E157" s="279">
        <f>SUM(ENERO:DICIEMBRE!E157)</f>
        <v>3</v>
      </c>
      <c r="F157" s="279">
        <f>SUM(ENERO:DICIEMBRE!F157)</f>
        <v>1</v>
      </c>
      <c r="G157" s="279">
        <f>SUM(ENERO:DICIEMBRE!G157)</f>
        <v>0</v>
      </c>
      <c r="H157" s="279">
        <f>SUM(ENERO:DICIEMBRE!H157)</f>
        <v>0</v>
      </c>
      <c r="I157" s="279">
        <f>SUM(ENERO:DICIEMBRE!I157)</f>
        <v>2</v>
      </c>
      <c r="J157" s="279">
        <f>SUM(ENERO:DICIEMBRE!J157)</f>
        <v>0</v>
      </c>
      <c r="K157" s="279">
        <f>SUM(ENERO:DICIEMBRE!K157)</f>
        <v>3</v>
      </c>
      <c r="L157" s="279">
        <f>SUM(ENERO:DICIEMBRE!L157)</f>
        <v>0</v>
      </c>
      <c r="M157" s="279">
        <f>SUM(ENERO:DICIEMBRE!M157)</f>
        <v>1</v>
      </c>
      <c r="N157" s="279">
        <f>SUM(ENERO:DICIEMBRE!N157)</f>
        <v>1</v>
      </c>
      <c r="O157" s="279">
        <f>SUM(ENERO:DICIEMBRE!O157)</f>
        <v>0</v>
      </c>
      <c r="P157" s="279">
        <f>SUM(ENERO:DICIEMBRE!P157)</f>
        <v>1</v>
      </c>
      <c r="Q157" s="279">
        <f>SUM(ENERO:DICIEMBRE!Q157)</f>
        <v>3</v>
      </c>
      <c r="R157" s="279">
        <f>SUM(ENERO:DICIEMBRE!R157)</f>
        <v>0</v>
      </c>
      <c r="S157" s="279">
        <f>SUM(ENERO:DICIEMBRE!S157)</f>
        <v>1</v>
      </c>
      <c r="T157" s="279">
        <f>SUM(ENERO:DICIEMBRE!T157)</f>
        <v>2</v>
      </c>
      <c r="U157" s="279">
        <f>SUM(ENERO:DICIEMBRE!U157)</f>
        <v>2</v>
      </c>
      <c r="V157" s="279">
        <f>SUM(ENERO:DICIEMBRE!V157)</f>
        <v>1</v>
      </c>
      <c r="W157" s="279">
        <f>SUM(ENERO:DICIEMBRE!W157)</f>
        <v>4</v>
      </c>
      <c r="X157" s="279">
        <f>SUM(ENERO:DICIEMBRE!X157)</f>
        <v>6</v>
      </c>
      <c r="Y157" s="279">
        <f>SUM(ENERO:DICIEMBRE!Y157)</f>
        <v>3</v>
      </c>
      <c r="Z157" s="279">
        <f>SUM(ENERO:DICIEMBRE!Z157)</f>
        <v>2</v>
      </c>
      <c r="AA157" s="279">
        <f>SUM(ENERO:DICIEMBRE!AA157)</f>
        <v>3</v>
      </c>
      <c r="AB157" s="279">
        <f>SUM(ENERO:DICIEMBRE!AB157)</f>
        <v>1</v>
      </c>
      <c r="AC157" s="279">
        <f>SUM(ENERO:DICIEMBRE!AC157)</f>
        <v>2</v>
      </c>
      <c r="AD157" s="279">
        <f>SUM(ENERO:DICIEMBRE!AD157)</f>
        <v>4</v>
      </c>
      <c r="AE157" s="279">
        <f>SUM(ENERO:DICIEMBRE!AE157)</f>
        <v>2</v>
      </c>
      <c r="AF157" s="279">
        <f>SUM(ENERO:DICIEMBRE!AF157)</f>
        <v>1</v>
      </c>
      <c r="AG157" s="279">
        <f>SUM(ENERO:DICIEMBRE!AG157)</f>
        <v>2</v>
      </c>
      <c r="AH157" s="279">
        <f>SUM(ENERO:DICIEMBRE!AH157)</f>
        <v>6</v>
      </c>
      <c r="AI157" s="279">
        <f>SUM(ENERO:DICIEMBRE!AI157)</f>
        <v>4</v>
      </c>
      <c r="AJ157" s="279">
        <f>SUM(ENERO:DICIEMBRE!AJ157)</f>
        <v>3</v>
      </c>
      <c r="AK157" s="279">
        <f>SUM(ENERO:DICIEMBRE!AK157)</f>
        <v>0</v>
      </c>
      <c r="AL157" s="279">
        <f>SUM(ENERO:DICIEMBRE!AL157)</f>
        <v>3</v>
      </c>
      <c r="AM157" s="279">
        <f>SUM(ENERO:DICIEMBRE!AM157)</f>
        <v>8</v>
      </c>
      <c r="AN157" s="279">
        <f>SUM(ENERO:DICIEMBRE!AN157)</f>
        <v>43</v>
      </c>
      <c r="AO157" s="279">
        <f>SUM(ENERO:DICIEMBRE!AO157)</f>
        <v>16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126</v>
      </c>
      <c r="C158" s="321">
        <f t="shared" si="39"/>
        <v>87</v>
      </c>
      <c r="D158" s="324">
        <f t="shared" si="39"/>
        <v>39</v>
      </c>
      <c r="E158" s="279">
        <f>SUM(ENERO:DICIEMBRE!E158)</f>
        <v>47</v>
      </c>
      <c r="F158" s="279">
        <f>SUM(ENERO:DICIEMBRE!F158)</f>
        <v>23</v>
      </c>
      <c r="G158" s="279">
        <f>SUM(ENERO:DICIEMBRE!G158)</f>
        <v>29</v>
      </c>
      <c r="H158" s="279">
        <f>SUM(ENERO:DICIEMBRE!H158)</f>
        <v>11</v>
      </c>
      <c r="I158" s="279">
        <f>SUM(ENERO:DICIEMBRE!I158)</f>
        <v>11</v>
      </c>
      <c r="J158" s="279">
        <f>SUM(ENERO:DICIEMBRE!J158)</f>
        <v>4</v>
      </c>
      <c r="K158" s="279">
        <f>SUM(ENERO:DICIEMBRE!K158)</f>
        <v>0</v>
      </c>
      <c r="L158" s="279">
        <f>SUM(ENERO:DICIEMBRE!L158)</f>
        <v>0</v>
      </c>
      <c r="M158" s="279">
        <f>SUM(ENERO:DICIEMBRE!M158)</f>
        <v>0</v>
      </c>
      <c r="N158" s="279">
        <f>SUM(ENERO:DICIEMBRE!N158)</f>
        <v>0</v>
      </c>
      <c r="O158" s="279">
        <f>SUM(ENERO:DICIEMBRE!O158)</f>
        <v>0</v>
      </c>
      <c r="P158" s="279">
        <f>SUM(ENERO:DICIEMBRE!P158)</f>
        <v>0</v>
      </c>
      <c r="Q158" s="279">
        <f>SUM(ENERO:DICIEMBRE!Q158)</f>
        <v>0</v>
      </c>
      <c r="R158" s="279">
        <f>SUM(ENERO:DICIEMBRE!R158)</f>
        <v>0</v>
      </c>
      <c r="S158" s="279">
        <f>SUM(ENERO:DICIEMBRE!S158)</f>
        <v>0</v>
      </c>
      <c r="T158" s="279">
        <f>SUM(ENERO:DICIEMBRE!T158)</f>
        <v>0</v>
      </c>
      <c r="U158" s="279">
        <f>SUM(ENERO:DICIEMBRE!U158)</f>
        <v>0</v>
      </c>
      <c r="V158" s="279">
        <f>SUM(ENERO:DICIEMBRE!V158)</f>
        <v>0</v>
      </c>
      <c r="W158" s="279">
        <f>SUM(ENERO:DICIEMBRE!W158)</f>
        <v>0</v>
      </c>
      <c r="X158" s="279">
        <f>SUM(ENERO:DICIEMBRE!X158)</f>
        <v>0</v>
      </c>
      <c r="Y158" s="279">
        <f>SUM(ENERO:DICIEMBRE!Y158)</f>
        <v>0</v>
      </c>
      <c r="Z158" s="279">
        <f>SUM(ENERO:DICIEMBRE!Z158)</f>
        <v>0</v>
      </c>
      <c r="AA158" s="279">
        <f>SUM(ENERO:DICIEMBRE!AA158)</f>
        <v>0</v>
      </c>
      <c r="AB158" s="279">
        <f>SUM(ENERO:DICIEMBRE!AB158)</f>
        <v>0</v>
      </c>
      <c r="AC158" s="279">
        <f>SUM(ENERO:DICIEMBRE!AC158)</f>
        <v>0</v>
      </c>
      <c r="AD158" s="279">
        <f>SUM(ENERO:DICIEMBRE!AD158)</f>
        <v>0</v>
      </c>
      <c r="AE158" s="279">
        <f>SUM(ENERO:DICIEMBRE!AE158)</f>
        <v>0</v>
      </c>
      <c r="AF158" s="279">
        <f>SUM(ENERO:DICIEMBRE!AF158)</f>
        <v>0</v>
      </c>
      <c r="AG158" s="279">
        <f>SUM(ENERO:DICIEMBRE!AG158)</f>
        <v>0</v>
      </c>
      <c r="AH158" s="279">
        <f>SUM(ENERO:DICIEMBRE!AH158)</f>
        <v>1</v>
      </c>
      <c r="AI158" s="279">
        <f>SUM(ENERO:DICIEMBRE!AI158)</f>
        <v>0</v>
      </c>
      <c r="AJ158" s="279">
        <f>SUM(ENERO:DICIEMBRE!AJ158)</f>
        <v>0</v>
      </c>
      <c r="AK158" s="279">
        <f>SUM(ENERO:DICIEMBRE!AK158)</f>
        <v>0</v>
      </c>
      <c r="AL158" s="279">
        <f>SUM(ENERO:DICIEMBRE!AL158)</f>
        <v>0</v>
      </c>
      <c r="AM158" s="279">
        <f>SUM(ENERO:DICIEMBRE!AM158)</f>
        <v>98</v>
      </c>
      <c r="AN158" s="279">
        <f>SUM(ENERO:DICIEMBRE!AN158)</f>
        <v>4</v>
      </c>
      <c r="AO158" s="279">
        <f>SUM(ENERO:DICIEMBRE!AO158)</f>
        <v>24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8</v>
      </c>
      <c r="C159" s="321">
        <f t="shared" si="39"/>
        <v>5</v>
      </c>
      <c r="D159" s="324">
        <f t="shared" si="39"/>
        <v>3</v>
      </c>
      <c r="E159" s="279">
        <f>SUM(ENERO:DICIEMBRE!E159)</f>
        <v>2</v>
      </c>
      <c r="F159" s="279">
        <f>SUM(ENERO:DICIEMBRE!F159)</f>
        <v>2</v>
      </c>
      <c r="G159" s="279">
        <f>SUM(ENERO:DICIEMBRE!G159)</f>
        <v>0</v>
      </c>
      <c r="H159" s="279">
        <f>SUM(ENERO:DICIEMBRE!H159)</f>
        <v>1</v>
      </c>
      <c r="I159" s="279">
        <f>SUM(ENERO:DICIEMBRE!I159)</f>
        <v>3</v>
      </c>
      <c r="J159" s="279">
        <f>SUM(ENERO:DICIEMBRE!J159)</f>
        <v>0</v>
      </c>
      <c r="K159" s="279">
        <f>SUM(ENERO:DICIEMBRE!K159)</f>
        <v>0</v>
      </c>
      <c r="L159" s="279">
        <f>SUM(ENERO:DICIEMBRE!L159)</f>
        <v>0</v>
      </c>
      <c r="M159" s="279">
        <f>SUM(ENERO:DICIEMBRE!M159)</f>
        <v>0</v>
      </c>
      <c r="N159" s="279">
        <f>SUM(ENERO:DICIEMBRE!N159)</f>
        <v>0</v>
      </c>
      <c r="O159" s="279">
        <f>SUM(ENERO:DICIEMBRE!O159)</f>
        <v>0</v>
      </c>
      <c r="P159" s="279">
        <f>SUM(ENERO:DICIEMBRE!P159)</f>
        <v>0</v>
      </c>
      <c r="Q159" s="279">
        <f>SUM(ENERO:DICIEMBRE!Q159)</f>
        <v>0</v>
      </c>
      <c r="R159" s="279">
        <f>SUM(ENERO:DICIEMBRE!R159)</f>
        <v>0</v>
      </c>
      <c r="S159" s="279">
        <f>SUM(ENERO:DICIEMBRE!S159)</f>
        <v>0</v>
      </c>
      <c r="T159" s="279">
        <f>SUM(ENERO:DICIEMBRE!T159)</f>
        <v>0</v>
      </c>
      <c r="U159" s="279">
        <f>SUM(ENERO:DICIEMBRE!U159)</f>
        <v>0</v>
      </c>
      <c r="V159" s="279">
        <f>SUM(ENERO:DICIEMBRE!V159)</f>
        <v>0</v>
      </c>
      <c r="W159" s="279">
        <f>SUM(ENERO:DICIEMBRE!W159)</f>
        <v>0</v>
      </c>
      <c r="X159" s="279">
        <f>SUM(ENERO:DICIEMBRE!X159)</f>
        <v>0</v>
      </c>
      <c r="Y159" s="279">
        <f>SUM(ENERO:DICIEMBRE!Y159)</f>
        <v>0</v>
      </c>
      <c r="Z159" s="279">
        <f>SUM(ENERO:DICIEMBRE!Z159)</f>
        <v>0</v>
      </c>
      <c r="AA159" s="279">
        <f>SUM(ENERO:DICIEMBRE!AA159)</f>
        <v>0</v>
      </c>
      <c r="AB159" s="279">
        <f>SUM(ENERO:DICIEMBRE!AB159)</f>
        <v>0</v>
      </c>
      <c r="AC159" s="279">
        <f>SUM(ENERO:DICIEMBRE!AC159)</f>
        <v>0</v>
      </c>
      <c r="AD159" s="279">
        <f>SUM(ENERO:DICIEMBRE!AD159)</f>
        <v>0</v>
      </c>
      <c r="AE159" s="279">
        <f>SUM(ENERO:DICIEMBRE!AE159)</f>
        <v>0</v>
      </c>
      <c r="AF159" s="279">
        <f>SUM(ENERO:DICIEMBRE!AF159)</f>
        <v>0</v>
      </c>
      <c r="AG159" s="279">
        <f>SUM(ENERO:DICIEMBRE!AG159)</f>
        <v>0</v>
      </c>
      <c r="AH159" s="279">
        <f>SUM(ENERO:DICIEMBRE!AH159)</f>
        <v>0</v>
      </c>
      <c r="AI159" s="279">
        <f>SUM(ENERO:DICIEMBRE!AI159)</f>
        <v>0</v>
      </c>
      <c r="AJ159" s="279">
        <f>SUM(ENERO:DICIEMBRE!AJ159)</f>
        <v>0</v>
      </c>
      <c r="AK159" s="279">
        <f>SUM(ENERO:DICIEMBRE!AK159)</f>
        <v>0</v>
      </c>
      <c r="AL159" s="279">
        <f>SUM(ENERO:DICIEMBRE!AL159)</f>
        <v>0</v>
      </c>
      <c r="AM159" s="279">
        <f>SUM(ENERO:DICIEMBRE!AM159)</f>
        <v>1</v>
      </c>
      <c r="AN159" s="279">
        <f>SUM(ENERO:DICIEMBRE!AN159)</f>
        <v>0</v>
      </c>
      <c r="AO159" s="279">
        <f>SUM(ENERO:DICIEMBRE!AO159)</f>
        <v>7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255</v>
      </c>
      <c r="C160" s="321">
        <f t="shared" si="39"/>
        <v>134</v>
      </c>
      <c r="D160" s="324">
        <f t="shared" si="39"/>
        <v>121</v>
      </c>
      <c r="E160" s="279">
        <f>SUM(ENERO:DICIEMBRE!E160)</f>
        <v>134</v>
      </c>
      <c r="F160" s="279">
        <f>SUM(ENERO:DICIEMBRE!F160)</f>
        <v>121</v>
      </c>
      <c r="G160" s="279">
        <f>SUM(ENERO:DICIEMBRE!G160)</f>
        <v>0</v>
      </c>
      <c r="H160" s="279">
        <f>SUM(ENERO:DICIEMBRE!H160)</f>
        <v>0</v>
      </c>
      <c r="I160" s="279">
        <f>SUM(ENERO:DICIEMBRE!I160)</f>
        <v>0</v>
      </c>
      <c r="J160" s="279">
        <f>SUM(ENERO:DICIEMBRE!J160)</f>
        <v>0</v>
      </c>
      <c r="K160" s="279">
        <f>SUM(ENERO:DICIEMBRE!K160)</f>
        <v>0</v>
      </c>
      <c r="L160" s="279">
        <f>SUM(ENERO:DICIEMBRE!L160)</f>
        <v>0</v>
      </c>
      <c r="M160" s="279">
        <f>SUM(ENERO:DICIEMBRE!M160)</f>
        <v>0</v>
      </c>
      <c r="N160" s="279">
        <f>SUM(ENERO:DICIEMBRE!N160)</f>
        <v>0</v>
      </c>
      <c r="O160" s="279">
        <f>SUM(ENERO:DICIEMBRE!O160)</f>
        <v>0</v>
      </c>
      <c r="P160" s="279">
        <f>SUM(ENERO:DICIEMBRE!P160)</f>
        <v>0</v>
      </c>
      <c r="Q160" s="279">
        <f>SUM(ENERO:DICIEMBRE!Q160)</f>
        <v>0</v>
      </c>
      <c r="R160" s="279">
        <f>SUM(ENERO:DICIEMBRE!R160)</f>
        <v>0</v>
      </c>
      <c r="S160" s="279">
        <f>SUM(ENERO:DICIEMBRE!S160)</f>
        <v>0</v>
      </c>
      <c r="T160" s="279">
        <f>SUM(ENERO:DICIEMBRE!T160)</f>
        <v>0</v>
      </c>
      <c r="U160" s="279">
        <f>SUM(ENERO:DICIEMBRE!U160)</f>
        <v>0</v>
      </c>
      <c r="V160" s="279">
        <f>SUM(ENERO:DICIEMBRE!V160)</f>
        <v>0</v>
      </c>
      <c r="W160" s="279">
        <f>SUM(ENERO:DICIEMBRE!W160)</f>
        <v>0</v>
      </c>
      <c r="X160" s="279">
        <f>SUM(ENERO:DICIEMBRE!X160)</f>
        <v>0</v>
      </c>
      <c r="Y160" s="279">
        <f>SUM(ENERO:DICIEMBRE!Y160)</f>
        <v>0</v>
      </c>
      <c r="Z160" s="279">
        <f>SUM(ENERO:DICIEMBRE!Z160)</f>
        <v>0</v>
      </c>
      <c r="AA160" s="279">
        <f>SUM(ENERO:DICIEMBRE!AA160)</f>
        <v>0</v>
      </c>
      <c r="AB160" s="279">
        <f>SUM(ENERO:DICIEMBRE!AB160)</f>
        <v>0</v>
      </c>
      <c r="AC160" s="279">
        <f>SUM(ENERO:DICIEMBRE!AC160)</f>
        <v>0</v>
      </c>
      <c r="AD160" s="279">
        <f>SUM(ENERO:DICIEMBRE!AD160)</f>
        <v>0</v>
      </c>
      <c r="AE160" s="279">
        <f>SUM(ENERO:DICIEMBRE!AE160)</f>
        <v>0</v>
      </c>
      <c r="AF160" s="279">
        <f>SUM(ENERO:DICIEMBRE!AF160)</f>
        <v>0</v>
      </c>
      <c r="AG160" s="279">
        <f>SUM(ENERO:DICIEMBRE!AG160)</f>
        <v>0</v>
      </c>
      <c r="AH160" s="279">
        <f>SUM(ENERO:DICIEMBRE!AH160)</f>
        <v>0</v>
      </c>
      <c r="AI160" s="279">
        <f>SUM(ENERO:DICIEMBRE!AI160)</f>
        <v>0</v>
      </c>
      <c r="AJ160" s="279">
        <f>SUM(ENERO:DICIEMBRE!AJ160)</f>
        <v>0</v>
      </c>
      <c r="AK160" s="279">
        <f>SUM(ENERO:DICIEMBRE!AK160)</f>
        <v>0</v>
      </c>
      <c r="AL160" s="279">
        <f>SUM(ENERO:DICIEMBRE!AL160)</f>
        <v>0</v>
      </c>
      <c r="AM160" s="279">
        <f>SUM(ENERO:DICIEMBRE!AM160)</f>
        <v>14</v>
      </c>
      <c r="AN160" s="279">
        <f>SUM(ENERO:DICIEMBRE!AN160)</f>
        <v>2</v>
      </c>
      <c r="AO160" s="279">
        <f>SUM(ENERO:DICIEMBRE!AO160)</f>
        <v>239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14</v>
      </c>
      <c r="C161" s="321">
        <f t="shared" si="39"/>
        <v>6</v>
      </c>
      <c r="D161" s="324">
        <f t="shared" si="39"/>
        <v>8</v>
      </c>
      <c r="E161" s="279">
        <f>SUM(ENERO:DICIEMBRE!E161)</f>
        <v>0</v>
      </c>
      <c r="F161" s="279">
        <f>SUM(ENERO:DICIEMBRE!F161)</f>
        <v>1</v>
      </c>
      <c r="G161" s="279">
        <f>SUM(ENERO:DICIEMBRE!G161)</f>
        <v>0</v>
      </c>
      <c r="H161" s="279">
        <f>SUM(ENERO:DICIEMBRE!H161)</f>
        <v>0</v>
      </c>
      <c r="I161" s="279">
        <f>SUM(ENERO:DICIEMBRE!I161)</f>
        <v>0</v>
      </c>
      <c r="J161" s="279">
        <f>SUM(ENERO:DICIEMBRE!J161)</f>
        <v>0</v>
      </c>
      <c r="K161" s="279">
        <f>SUM(ENERO:DICIEMBRE!K161)</f>
        <v>0</v>
      </c>
      <c r="L161" s="279">
        <f>SUM(ENERO:DICIEMBRE!L161)</f>
        <v>0</v>
      </c>
      <c r="M161" s="279">
        <f>SUM(ENERO:DICIEMBRE!M161)</f>
        <v>0</v>
      </c>
      <c r="N161" s="279">
        <f>SUM(ENERO:DICIEMBRE!N161)</f>
        <v>0</v>
      </c>
      <c r="O161" s="279">
        <f>SUM(ENERO:DICIEMBRE!O161)</f>
        <v>0</v>
      </c>
      <c r="P161" s="279">
        <f>SUM(ENERO:DICIEMBRE!P161)</f>
        <v>0</v>
      </c>
      <c r="Q161" s="279">
        <f>SUM(ENERO:DICIEMBRE!Q161)</f>
        <v>0</v>
      </c>
      <c r="R161" s="279">
        <f>SUM(ENERO:DICIEMBRE!R161)</f>
        <v>0</v>
      </c>
      <c r="S161" s="279">
        <f>SUM(ENERO:DICIEMBRE!S161)</f>
        <v>0</v>
      </c>
      <c r="T161" s="279">
        <f>SUM(ENERO:DICIEMBRE!T161)</f>
        <v>0</v>
      </c>
      <c r="U161" s="279">
        <f>SUM(ENERO:DICIEMBRE!U161)</f>
        <v>0</v>
      </c>
      <c r="V161" s="279">
        <f>SUM(ENERO:DICIEMBRE!V161)</f>
        <v>0</v>
      </c>
      <c r="W161" s="279">
        <f>SUM(ENERO:DICIEMBRE!W161)</f>
        <v>1</v>
      </c>
      <c r="X161" s="279">
        <f>SUM(ENERO:DICIEMBRE!X161)</f>
        <v>3</v>
      </c>
      <c r="Y161" s="279">
        <f>SUM(ENERO:DICIEMBRE!Y161)</f>
        <v>0</v>
      </c>
      <c r="Z161" s="279">
        <f>SUM(ENERO:DICIEMBRE!Z161)</f>
        <v>0</v>
      </c>
      <c r="AA161" s="279">
        <f>SUM(ENERO:DICIEMBRE!AA161)</f>
        <v>0</v>
      </c>
      <c r="AB161" s="279">
        <f>SUM(ENERO:DICIEMBRE!AB161)</f>
        <v>0</v>
      </c>
      <c r="AC161" s="279">
        <f>SUM(ENERO:DICIEMBRE!AC161)</f>
        <v>0</v>
      </c>
      <c r="AD161" s="279">
        <f>SUM(ENERO:DICIEMBRE!AD161)</f>
        <v>1</v>
      </c>
      <c r="AE161" s="279">
        <f>SUM(ENERO:DICIEMBRE!AE161)</f>
        <v>1</v>
      </c>
      <c r="AF161" s="279">
        <f>SUM(ENERO:DICIEMBRE!AF161)</f>
        <v>1</v>
      </c>
      <c r="AG161" s="279">
        <f>SUM(ENERO:DICIEMBRE!AG161)</f>
        <v>2</v>
      </c>
      <c r="AH161" s="279">
        <f>SUM(ENERO:DICIEMBRE!AH161)</f>
        <v>1</v>
      </c>
      <c r="AI161" s="279">
        <f>SUM(ENERO:DICIEMBRE!AI161)</f>
        <v>2</v>
      </c>
      <c r="AJ161" s="279">
        <f>SUM(ENERO:DICIEMBRE!AJ161)</f>
        <v>1</v>
      </c>
      <c r="AK161" s="279">
        <f>SUM(ENERO:DICIEMBRE!AK161)</f>
        <v>0</v>
      </c>
      <c r="AL161" s="279">
        <f>SUM(ENERO:DICIEMBRE!AL161)</f>
        <v>0</v>
      </c>
      <c r="AM161" s="279">
        <f>SUM(ENERO:DICIEMBRE!AM161)</f>
        <v>9</v>
      </c>
      <c r="AN161" s="279">
        <f>SUM(ENERO:DICIEMBRE!AN161)</f>
        <v>1</v>
      </c>
      <c r="AO161" s="279">
        <f>SUM(ENERO:DICIEMBRE!AO161)</f>
        <v>4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3</v>
      </c>
      <c r="C162" s="321">
        <f t="shared" si="39"/>
        <v>2</v>
      </c>
      <c r="D162" s="324">
        <f t="shared" si="39"/>
        <v>1</v>
      </c>
      <c r="E162" s="279">
        <f>SUM(ENERO:DICIEMBRE!E162)</f>
        <v>0</v>
      </c>
      <c r="F162" s="279">
        <f>SUM(ENERO:DICIEMBRE!F162)</f>
        <v>0</v>
      </c>
      <c r="G162" s="279">
        <f>SUM(ENERO:DICIEMBRE!G162)</f>
        <v>0</v>
      </c>
      <c r="H162" s="279">
        <f>SUM(ENERO:DICIEMBRE!H162)</f>
        <v>0</v>
      </c>
      <c r="I162" s="279">
        <f>SUM(ENERO:DICIEMBRE!I162)</f>
        <v>1</v>
      </c>
      <c r="J162" s="279">
        <f>SUM(ENERO:DICIEMBRE!J162)</f>
        <v>0</v>
      </c>
      <c r="K162" s="279">
        <f>SUM(ENERO:DICIEMBRE!K162)</f>
        <v>0</v>
      </c>
      <c r="L162" s="279">
        <f>SUM(ENERO:DICIEMBRE!L162)</f>
        <v>0</v>
      </c>
      <c r="M162" s="279">
        <f>SUM(ENERO:DICIEMBRE!M162)</f>
        <v>0</v>
      </c>
      <c r="N162" s="279">
        <f>SUM(ENERO:DICIEMBRE!N162)</f>
        <v>0</v>
      </c>
      <c r="O162" s="279">
        <f>SUM(ENERO:DICIEMBRE!O162)</f>
        <v>0</v>
      </c>
      <c r="P162" s="279">
        <f>SUM(ENERO:DICIEMBRE!P162)</f>
        <v>0</v>
      </c>
      <c r="Q162" s="279">
        <f>SUM(ENERO:DICIEMBRE!Q162)</f>
        <v>0</v>
      </c>
      <c r="R162" s="279">
        <f>SUM(ENERO:DICIEMBRE!R162)</f>
        <v>0</v>
      </c>
      <c r="S162" s="279">
        <f>SUM(ENERO:DICIEMBRE!S162)</f>
        <v>0</v>
      </c>
      <c r="T162" s="279">
        <f>SUM(ENERO:DICIEMBRE!T162)</f>
        <v>0</v>
      </c>
      <c r="U162" s="279">
        <f>SUM(ENERO:DICIEMBRE!U162)</f>
        <v>0</v>
      </c>
      <c r="V162" s="279">
        <f>SUM(ENERO:DICIEMBRE!V162)</f>
        <v>0</v>
      </c>
      <c r="W162" s="279">
        <f>SUM(ENERO:DICIEMBRE!W162)</f>
        <v>0</v>
      </c>
      <c r="X162" s="279">
        <f>SUM(ENERO:DICIEMBRE!X162)</f>
        <v>0</v>
      </c>
      <c r="Y162" s="279">
        <f>SUM(ENERO:DICIEMBRE!Y162)</f>
        <v>0</v>
      </c>
      <c r="Z162" s="279">
        <f>SUM(ENERO:DICIEMBRE!Z162)</f>
        <v>0</v>
      </c>
      <c r="AA162" s="279">
        <f>SUM(ENERO:DICIEMBRE!AA162)</f>
        <v>0</v>
      </c>
      <c r="AB162" s="279">
        <f>SUM(ENERO:DICIEMBRE!AB162)</f>
        <v>0</v>
      </c>
      <c r="AC162" s="279">
        <f>SUM(ENERO:DICIEMBRE!AC162)</f>
        <v>0</v>
      </c>
      <c r="AD162" s="279">
        <f>SUM(ENERO:DICIEMBRE!AD162)</f>
        <v>0</v>
      </c>
      <c r="AE162" s="279">
        <f>SUM(ENERO:DICIEMBRE!AE162)</f>
        <v>1</v>
      </c>
      <c r="AF162" s="279">
        <f>SUM(ENERO:DICIEMBRE!AF162)</f>
        <v>0</v>
      </c>
      <c r="AG162" s="279">
        <f>SUM(ENERO:DICIEMBRE!AG162)</f>
        <v>0</v>
      </c>
      <c r="AH162" s="279">
        <f>SUM(ENERO:DICIEMBRE!AH162)</f>
        <v>0</v>
      </c>
      <c r="AI162" s="279">
        <f>SUM(ENERO:DICIEMBRE!AI162)</f>
        <v>0</v>
      </c>
      <c r="AJ162" s="279">
        <f>SUM(ENERO:DICIEMBRE!AJ162)</f>
        <v>0</v>
      </c>
      <c r="AK162" s="279">
        <f>SUM(ENERO:DICIEMBRE!AK162)</f>
        <v>0</v>
      </c>
      <c r="AL162" s="279">
        <f>SUM(ENERO:DICIEMBRE!AL162)</f>
        <v>1</v>
      </c>
      <c r="AM162" s="279">
        <f>SUM(ENERO:DICIEMBRE!AM162)</f>
        <v>0</v>
      </c>
      <c r="AN162" s="279">
        <f>SUM(ENERO:DICIEMBRE!AN162)</f>
        <v>1</v>
      </c>
      <c r="AO162" s="279">
        <f>SUM(ENERO:DICIEMBRE!AO162)</f>
        <v>2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1138</v>
      </c>
      <c r="C163" s="321">
        <f t="shared" si="39"/>
        <v>600</v>
      </c>
      <c r="D163" s="324">
        <f t="shared" si="39"/>
        <v>538</v>
      </c>
      <c r="E163" s="279">
        <f>SUM(ENERO:DICIEMBRE!E163)</f>
        <v>150</v>
      </c>
      <c r="F163" s="279">
        <f>SUM(ENERO:DICIEMBRE!F163)</f>
        <v>127</v>
      </c>
      <c r="G163" s="279">
        <f>SUM(ENERO:DICIEMBRE!G163)</f>
        <v>29</v>
      </c>
      <c r="H163" s="279">
        <f>SUM(ENERO:DICIEMBRE!H163)</f>
        <v>23</v>
      </c>
      <c r="I163" s="279">
        <f>SUM(ENERO:DICIEMBRE!I163)</f>
        <v>16</v>
      </c>
      <c r="J163" s="279">
        <f>SUM(ENERO:DICIEMBRE!J163)</f>
        <v>9</v>
      </c>
      <c r="K163" s="279">
        <f>SUM(ENERO:DICIEMBRE!K163)</f>
        <v>5</v>
      </c>
      <c r="L163" s="279">
        <f>SUM(ENERO:DICIEMBRE!L163)</f>
        <v>4</v>
      </c>
      <c r="M163" s="279">
        <f>SUM(ENERO:DICIEMBRE!M163)</f>
        <v>6</v>
      </c>
      <c r="N163" s="279">
        <f>SUM(ENERO:DICIEMBRE!N163)</f>
        <v>3</v>
      </c>
      <c r="O163" s="279">
        <f>SUM(ENERO:DICIEMBRE!O163)</f>
        <v>5</v>
      </c>
      <c r="P163" s="279">
        <f>SUM(ENERO:DICIEMBRE!P163)</f>
        <v>3</v>
      </c>
      <c r="Q163" s="279">
        <f>SUM(ENERO:DICIEMBRE!Q163)</f>
        <v>11</v>
      </c>
      <c r="R163" s="279">
        <f>SUM(ENERO:DICIEMBRE!R163)</f>
        <v>2</v>
      </c>
      <c r="S163" s="279">
        <f>SUM(ENERO:DICIEMBRE!S163)</f>
        <v>11</v>
      </c>
      <c r="T163" s="279">
        <f>SUM(ENERO:DICIEMBRE!T163)</f>
        <v>2</v>
      </c>
      <c r="U163" s="279">
        <f>SUM(ENERO:DICIEMBRE!U163)</f>
        <v>12</v>
      </c>
      <c r="V163" s="279">
        <f>SUM(ENERO:DICIEMBRE!V163)</f>
        <v>7</v>
      </c>
      <c r="W163" s="279">
        <f>SUM(ENERO:DICIEMBRE!W163)</f>
        <v>11</v>
      </c>
      <c r="X163" s="279">
        <f>SUM(ENERO:DICIEMBRE!X163)</f>
        <v>13</v>
      </c>
      <c r="Y163" s="279">
        <f>SUM(ENERO:DICIEMBRE!Y163)</f>
        <v>12</v>
      </c>
      <c r="Z163" s="279">
        <f>SUM(ENERO:DICIEMBRE!Z163)</f>
        <v>15</v>
      </c>
      <c r="AA163" s="279">
        <f>SUM(ENERO:DICIEMBRE!AA163)</f>
        <v>24</v>
      </c>
      <c r="AB163" s="279">
        <f>SUM(ENERO:DICIEMBRE!AB163)</f>
        <v>16</v>
      </c>
      <c r="AC163" s="279">
        <f>SUM(ENERO:DICIEMBRE!AC163)</f>
        <v>44</v>
      </c>
      <c r="AD163" s="279">
        <f>SUM(ENERO:DICIEMBRE!AD163)</f>
        <v>37</v>
      </c>
      <c r="AE163" s="279">
        <f>SUM(ENERO:DICIEMBRE!AE163)</f>
        <v>56</v>
      </c>
      <c r="AF163" s="279">
        <f>SUM(ENERO:DICIEMBRE!AF163)</f>
        <v>48</v>
      </c>
      <c r="AG163" s="279">
        <f>SUM(ENERO:DICIEMBRE!AG163)</f>
        <v>54</v>
      </c>
      <c r="AH163" s="279">
        <f>SUM(ENERO:DICIEMBRE!AH163)</f>
        <v>54</v>
      </c>
      <c r="AI163" s="279">
        <f>SUM(ENERO:DICIEMBRE!AI163)</f>
        <v>59</v>
      </c>
      <c r="AJ163" s="279">
        <f>SUM(ENERO:DICIEMBRE!AJ163)</f>
        <v>63</v>
      </c>
      <c r="AK163" s="279">
        <f>SUM(ENERO:DICIEMBRE!AK163)</f>
        <v>95</v>
      </c>
      <c r="AL163" s="279">
        <f>SUM(ENERO:DICIEMBRE!AL163)</f>
        <v>112</v>
      </c>
      <c r="AM163" s="279">
        <f>SUM(ENERO:DICIEMBRE!AM163)</f>
        <v>90</v>
      </c>
      <c r="AN163" s="279">
        <f>SUM(ENERO:DICIEMBRE!AN163)</f>
        <v>402</v>
      </c>
      <c r="AO163" s="279">
        <f>SUM(ENERO:DICIEMBRE!AO163)</f>
        <v>646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159</v>
      </c>
      <c r="C164" s="321">
        <f t="shared" si="39"/>
        <v>101</v>
      </c>
      <c r="D164" s="324">
        <f t="shared" si="39"/>
        <v>58</v>
      </c>
      <c r="E164" s="279">
        <f>SUM(ENERO:DICIEMBRE!E164)</f>
        <v>6</v>
      </c>
      <c r="F164" s="279">
        <f>SUM(ENERO:DICIEMBRE!F164)</f>
        <v>2</v>
      </c>
      <c r="G164" s="279">
        <f>SUM(ENERO:DICIEMBRE!G164)</f>
        <v>0</v>
      </c>
      <c r="H164" s="279">
        <f>SUM(ENERO:DICIEMBRE!H164)</f>
        <v>0</v>
      </c>
      <c r="I164" s="279">
        <f>SUM(ENERO:DICIEMBRE!I164)</f>
        <v>0</v>
      </c>
      <c r="J164" s="279">
        <f>SUM(ENERO:DICIEMBRE!J164)</f>
        <v>0</v>
      </c>
      <c r="K164" s="279">
        <f>SUM(ENERO:DICIEMBRE!K164)</f>
        <v>0</v>
      </c>
      <c r="L164" s="279">
        <f>SUM(ENERO:DICIEMBRE!L164)</f>
        <v>0</v>
      </c>
      <c r="M164" s="279">
        <f>SUM(ENERO:DICIEMBRE!M164)</f>
        <v>0</v>
      </c>
      <c r="N164" s="279">
        <f>SUM(ENERO:DICIEMBRE!N164)</f>
        <v>0</v>
      </c>
      <c r="O164" s="279">
        <f>SUM(ENERO:DICIEMBRE!O164)</f>
        <v>1</v>
      </c>
      <c r="P164" s="279">
        <f>SUM(ENERO:DICIEMBRE!P164)</f>
        <v>0</v>
      </c>
      <c r="Q164" s="279">
        <f>SUM(ENERO:DICIEMBRE!Q164)</f>
        <v>2</v>
      </c>
      <c r="R164" s="279">
        <f>SUM(ENERO:DICIEMBRE!R164)</f>
        <v>0</v>
      </c>
      <c r="S164" s="279">
        <f>SUM(ENERO:DICIEMBRE!S164)</f>
        <v>2</v>
      </c>
      <c r="T164" s="279">
        <f>SUM(ENERO:DICIEMBRE!T164)</f>
        <v>1</v>
      </c>
      <c r="U164" s="279">
        <f>SUM(ENERO:DICIEMBRE!U164)</f>
        <v>4</v>
      </c>
      <c r="V164" s="279">
        <f>SUM(ENERO:DICIEMBRE!V164)</f>
        <v>2</v>
      </c>
      <c r="W164" s="279">
        <f>SUM(ENERO:DICIEMBRE!W164)</f>
        <v>2</v>
      </c>
      <c r="X164" s="279">
        <f>SUM(ENERO:DICIEMBRE!X164)</f>
        <v>2</v>
      </c>
      <c r="Y164" s="279">
        <f>SUM(ENERO:DICIEMBRE!Y164)</f>
        <v>5</v>
      </c>
      <c r="Z164" s="279">
        <f>SUM(ENERO:DICIEMBRE!Z164)</f>
        <v>3</v>
      </c>
      <c r="AA164" s="279">
        <f>SUM(ENERO:DICIEMBRE!AA164)</f>
        <v>12</v>
      </c>
      <c r="AB164" s="279">
        <f>SUM(ENERO:DICIEMBRE!AB164)</f>
        <v>3</v>
      </c>
      <c r="AC164" s="279">
        <f>SUM(ENERO:DICIEMBRE!AC164)</f>
        <v>19</v>
      </c>
      <c r="AD164" s="279">
        <f>SUM(ENERO:DICIEMBRE!AD164)</f>
        <v>4</v>
      </c>
      <c r="AE164" s="279">
        <f>SUM(ENERO:DICIEMBRE!AE164)</f>
        <v>9</v>
      </c>
      <c r="AF164" s="279">
        <f>SUM(ENERO:DICIEMBRE!AF164)</f>
        <v>3</v>
      </c>
      <c r="AG164" s="279">
        <f>SUM(ENERO:DICIEMBRE!AG164)</f>
        <v>9</v>
      </c>
      <c r="AH164" s="279">
        <f>SUM(ENERO:DICIEMBRE!AH164)</f>
        <v>7</v>
      </c>
      <c r="AI164" s="279">
        <f>SUM(ENERO:DICIEMBRE!AI164)</f>
        <v>10</v>
      </c>
      <c r="AJ164" s="279">
        <f>SUM(ENERO:DICIEMBRE!AJ164)</f>
        <v>12</v>
      </c>
      <c r="AK164" s="279">
        <f>SUM(ENERO:DICIEMBRE!AK164)</f>
        <v>20</v>
      </c>
      <c r="AL164" s="279">
        <f>SUM(ENERO:DICIEMBRE!AL164)</f>
        <v>19</v>
      </c>
      <c r="AM164" s="279">
        <f>SUM(ENERO:DICIEMBRE!AM164)</f>
        <v>1</v>
      </c>
      <c r="AN164" s="279">
        <f>SUM(ENERO:DICIEMBRE!AN164)</f>
        <v>84</v>
      </c>
      <c r="AO164" s="279">
        <f>SUM(ENERO:DICIEMBRE!AO164)</f>
        <v>74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1</v>
      </c>
      <c r="C165" s="321">
        <f t="shared" si="39"/>
        <v>1</v>
      </c>
      <c r="D165" s="324">
        <f t="shared" si="39"/>
        <v>0</v>
      </c>
      <c r="E165" s="279">
        <f>SUM(ENERO:DICIEMBRE!E165)</f>
        <v>0</v>
      </c>
      <c r="F165" s="279">
        <f>SUM(ENERO:DICIEMBRE!F165)</f>
        <v>0</v>
      </c>
      <c r="G165" s="279">
        <f>SUM(ENERO:DICIEMBRE!G165)</f>
        <v>0</v>
      </c>
      <c r="H165" s="279">
        <f>SUM(ENERO:DICIEMBRE!H165)</f>
        <v>0</v>
      </c>
      <c r="I165" s="279">
        <f>SUM(ENERO:DICIEMBRE!I165)</f>
        <v>0</v>
      </c>
      <c r="J165" s="279">
        <f>SUM(ENERO:DICIEMBRE!J165)</f>
        <v>0</v>
      </c>
      <c r="K165" s="279">
        <f>SUM(ENERO:DICIEMBRE!K165)</f>
        <v>0</v>
      </c>
      <c r="L165" s="279">
        <f>SUM(ENERO:DICIEMBRE!L165)</f>
        <v>0</v>
      </c>
      <c r="M165" s="279">
        <f>SUM(ENERO:DICIEMBRE!M165)</f>
        <v>0</v>
      </c>
      <c r="N165" s="279">
        <f>SUM(ENERO:DICIEMBRE!N165)</f>
        <v>0</v>
      </c>
      <c r="O165" s="279">
        <f>SUM(ENERO:DICIEMBRE!O165)</f>
        <v>0</v>
      </c>
      <c r="P165" s="279">
        <f>SUM(ENERO:DICIEMBRE!P165)</f>
        <v>0</v>
      </c>
      <c r="Q165" s="279">
        <f>SUM(ENERO:DICIEMBRE!Q165)</f>
        <v>0</v>
      </c>
      <c r="R165" s="279">
        <f>SUM(ENERO:DICIEMBRE!R165)</f>
        <v>0</v>
      </c>
      <c r="S165" s="279">
        <f>SUM(ENERO:DICIEMBRE!S165)</f>
        <v>0</v>
      </c>
      <c r="T165" s="279">
        <f>SUM(ENERO:DICIEMBRE!T165)</f>
        <v>0</v>
      </c>
      <c r="U165" s="279">
        <f>SUM(ENERO:DICIEMBRE!U165)</f>
        <v>0</v>
      </c>
      <c r="V165" s="279">
        <f>SUM(ENERO:DICIEMBRE!V165)</f>
        <v>0</v>
      </c>
      <c r="W165" s="279">
        <f>SUM(ENERO:DICIEMBRE!W165)</f>
        <v>0</v>
      </c>
      <c r="X165" s="279">
        <f>SUM(ENERO:DICIEMBRE!X165)</f>
        <v>0</v>
      </c>
      <c r="Y165" s="279">
        <f>SUM(ENERO:DICIEMBRE!Y165)</f>
        <v>0</v>
      </c>
      <c r="Z165" s="279">
        <f>SUM(ENERO:DICIEMBRE!Z165)</f>
        <v>0</v>
      </c>
      <c r="AA165" s="279">
        <f>SUM(ENERO:DICIEMBRE!AA165)</f>
        <v>0</v>
      </c>
      <c r="AB165" s="279">
        <f>SUM(ENERO:DICIEMBRE!AB165)</f>
        <v>0</v>
      </c>
      <c r="AC165" s="279">
        <f>SUM(ENERO:DICIEMBRE!AC165)</f>
        <v>0</v>
      </c>
      <c r="AD165" s="279">
        <f>SUM(ENERO:DICIEMBRE!AD165)</f>
        <v>0</v>
      </c>
      <c r="AE165" s="279">
        <f>SUM(ENERO:DICIEMBRE!AE165)</f>
        <v>1</v>
      </c>
      <c r="AF165" s="279">
        <f>SUM(ENERO:DICIEMBRE!AF165)</f>
        <v>0</v>
      </c>
      <c r="AG165" s="279">
        <f>SUM(ENERO:DICIEMBRE!AG165)</f>
        <v>0</v>
      </c>
      <c r="AH165" s="279">
        <f>SUM(ENERO:DICIEMBRE!AH165)</f>
        <v>0</v>
      </c>
      <c r="AI165" s="279">
        <f>SUM(ENERO:DICIEMBRE!AI165)</f>
        <v>0</v>
      </c>
      <c r="AJ165" s="279">
        <f>SUM(ENERO:DICIEMBRE!AJ165)</f>
        <v>0</v>
      </c>
      <c r="AK165" s="279">
        <f>SUM(ENERO:DICIEMBRE!AK165)</f>
        <v>0</v>
      </c>
      <c r="AL165" s="279">
        <f>SUM(ENERO:DICIEMBRE!AL165)</f>
        <v>0</v>
      </c>
      <c r="AM165" s="279">
        <f>SUM(ENERO:DICIEMBRE!AM165)</f>
        <v>1</v>
      </c>
      <c r="AN165" s="279">
        <f>SUM(ENERO:DICIEMBRE!AN165)</f>
        <v>0</v>
      </c>
      <c r="AO165" s="279">
        <f>SUM(ENERO:DICIEMBRE!AO165)</f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4</v>
      </c>
      <c r="C166" s="321">
        <f t="shared" si="39"/>
        <v>2</v>
      </c>
      <c r="D166" s="324">
        <f t="shared" si="39"/>
        <v>2</v>
      </c>
      <c r="E166" s="279">
        <f>SUM(ENERO:DICIEMBRE!E166)</f>
        <v>0</v>
      </c>
      <c r="F166" s="279">
        <f>SUM(ENERO:DICIEMBRE!F166)</f>
        <v>0</v>
      </c>
      <c r="G166" s="279">
        <f>SUM(ENERO:DICIEMBRE!G166)</f>
        <v>0</v>
      </c>
      <c r="H166" s="279">
        <f>SUM(ENERO:DICIEMBRE!H166)</f>
        <v>0</v>
      </c>
      <c r="I166" s="279">
        <f>SUM(ENERO:DICIEMBRE!I166)</f>
        <v>0</v>
      </c>
      <c r="J166" s="279">
        <f>SUM(ENERO:DICIEMBRE!J166)</f>
        <v>0</v>
      </c>
      <c r="K166" s="279">
        <f>SUM(ENERO:DICIEMBRE!K166)</f>
        <v>0</v>
      </c>
      <c r="L166" s="279">
        <f>SUM(ENERO:DICIEMBRE!L166)</f>
        <v>0</v>
      </c>
      <c r="M166" s="279">
        <f>SUM(ENERO:DICIEMBRE!M166)</f>
        <v>0</v>
      </c>
      <c r="N166" s="279">
        <f>SUM(ENERO:DICIEMBRE!N166)</f>
        <v>0</v>
      </c>
      <c r="O166" s="279">
        <f>SUM(ENERO:DICIEMBRE!O166)</f>
        <v>0</v>
      </c>
      <c r="P166" s="279">
        <f>SUM(ENERO:DICIEMBRE!P166)</f>
        <v>0</v>
      </c>
      <c r="Q166" s="279">
        <f>SUM(ENERO:DICIEMBRE!Q166)</f>
        <v>0</v>
      </c>
      <c r="R166" s="279">
        <f>SUM(ENERO:DICIEMBRE!R166)</f>
        <v>0</v>
      </c>
      <c r="S166" s="279">
        <f>SUM(ENERO:DICIEMBRE!S166)</f>
        <v>0</v>
      </c>
      <c r="T166" s="279">
        <f>SUM(ENERO:DICIEMBRE!T166)</f>
        <v>0</v>
      </c>
      <c r="U166" s="279">
        <f>SUM(ENERO:DICIEMBRE!U166)</f>
        <v>0</v>
      </c>
      <c r="V166" s="279">
        <f>SUM(ENERO:DICIEMBRE!V166)</f>
        <v>0</v>
      </c>
      <c r="W166" s="279">
        <f>SUM(ENERO:DICIEMBRE!W166)</f>
        <v>0</v>
      </c>
      <c r="X166" s="279">
        <f>SUM(ENERO:DICIEMBRE!X166)</f>
        <v>0</v>
      </c>
      <c r="Y166" s="279">
        <f>SUM(ENERO:DICIEMBRE!Y166)</f>
        <v>0</v>
      </c>
      <c r="Z166" s="279">
        <f>SUM(ENERO:DICIEMBRE!Z166)</f>
        <v>0</v>
      </c>
      <c r="AA166" s="279">
        <f>SUM(ENERO:DICIEMBRE!AA166)</f>
        <v>0</v>
      </c>
      <c r="AB166" s="279">
        <f>SUM(ENERO:DICIEMBRE!AB166)</f>
        <v>0</v>
      </c>
      <c r="AC166" s="279">
        <f>SUM(ENERO:DICIEMBRE!AC166)</f>
        <v>0</v>
      </c>
      <c r="AD166" s="279">
        <f>SUM(ENERO:DICIEMBRE!AD166)</f>
        <v>0</v>
      </c>
      <c r="AE166" s="279">
        <f>SUM(ENERO:DICIEMBRE!AE166)</f>
        <v>1</v>
      </c>
      <c r="AF166" s="279">
        <f>SUM(ENERO:DICIEMBRE!AF166)</f>
        <v>0</v>
      </c>
      <c r="AG166" s="279">
        <f>SUM(ENERO:DICIEMBRE!AG166)</f>
        <v>1</v>
      </c>
      <c r="AH166" s="279">
        <f>SUM(ENERO:DICIEMBRE!AH166)</f>
        <v>2</v>
      </c>
      <c r="AI166" s="279">
        <f>SUM(ENERO:DICIEMBRE!AI166)</f>
        <v>0</v>
      </c>
      <c r="AJ166" s="279">
        <f>SUM(ENERO:DICIEMBRE!AJ166)</f>
        <v>0</v>
      </c>
      <c r="AK166" s="279">
        <f>SUM(ENERO:DICIEMBRE!AK166)</f>
        <v>0</v>
      </c>
      <c r="AL166" s="279">
        <f>SUM(ENERO:DICIEMBRE!AL166)</f>
        <v>0</v>
      </c>
      <c r="AM166" s="279">
        <f>SUM(ENERO:DICIEMBRE!AM166)</f>
        <v>1</v>
      </c>
      <c r="AN166" s="279">
        <f>SUM(ENERO:DICIEMBRE!AN166)</f>
        <v>2</v>
      </c>
      <c r="AO166" s="279">
        <f>SUM(ENERO:DICIEMBRE!AO166)</f>
        <v>1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8</v>
      </c>
      <c r="C167" s="321">
        <f t="shared" si="39"/>
        <v>4</v>
      </c>
      <c r="D167" s="324">
        <f t="shared" si="39"/>
        <v>4</v>
      </c>
      <c r="E167" s="279">
        <f>SUM(ENERO:DICIEMBRE!E167)</f>
        <v>0</v>
      </c>
      <c r="F167" s="279">
        <f>SUM(ENERO:DICIEMBRE!F167)</f>
        <v>0</v>
      </c>
      <c r="G167" s="279">
        <f>SUM(ENERO:DICIEMBRE!G167)</f>
        <v>0</v>
      </c>
      <c r="H167" s="279">
        <f>SUM(ENERO:DICIEMBRE!H167)</f>
        <v>0</v>
      </c>
      <c r="I167" s="279">
        <f>SUM(ENERO:DICIEMBRE!I167)</f>
        <v>0</v>
      </c>
      <c r="J167" s="279">
        <f>SUM(ENERO:DICIEMBRE!J167)</f>
        <v>0</v>
      </c>
      <c r="K167" s="279">
        <f>SUM(ENERO:DICIEMBRE!K167)</f>
        <v>0</v>
      </c>
      <c r="L167" s="279">
        <f>SUM(ENERO:DICIEMBRE!L167)</f>
        <v>0</v>
      </c>
      <c r="M167" s="279">
        <f>SUM(ENERO:DICIEMBRE!M167)</f>
        <v>0</v>
      </c>
      <c r="N167" s="279">
        <f>SUM(ENERO:DICIEMBRE!N167)</f>
        <v>0</v>
      </c>
      <c r="O167" s="279">
        <f>SUM(ENERO:DICIEMBRE!O167)</f>
        <v>0</v>
      </c>
      <c r="P167" s="279">
        <f>SUM(ENERO:DICIEMBRE!P167)</f>
        <v>0</v>
      </c>
      <c r="Q167" s="279">
        <f>SUM(ENERO:DICIEMBRE!Q167)</f>
        <v>1</v>
      </c>
      <c r="R167" s="279">
        <f>SUM(ENERO:DICIEMBRE!R167)</f>
        <v>0</v>
      </c>
      <c r="S167" s="279">
        <f>SUM(ENERO:DICIEMBRE!S167)</f>
        <v>0</v>
      </c>
      <c r="T167" s="279">
        <f>SUM(ENERO:DICIEMBRE!T167)</f>
        <v>0</v>
      </c>
      <c r="U167" s="279">
        <f>SUM(ENERO:DICIEMBRE!U167)</f>
        <v>0</v>
      </c>
      <c r="V167" s="279">
        <f>SUM(ENERO:DICIEMBRE!V167)</f>
        <v>0</v>
      </c>
      <c r="W167" s="279">
        <f>SUM(ENERO:DICIEMBRE!W167)</f>
        <v>1</v>
      </c>
      <c r="X167" s="279">
        <f>SUM(ENERO:DICIEMBRE!X167)</f>
        <v>0</v>
      </c>
      <c r="Y167" s="279">
        <f>SUM(ENERO:DICIEMBRE!Y167)</f>
        <v>0</v>
      </c>
      <c r="Z167" s="279">
        <f>SUM(ENERO:DICIEMBRE!Z167)</f>
        <v>1</v>
      </c>
      <c r="AA167" s="279">
        <f>SUM(ENERO:DICIEMBRE!AA167)</f>
        <v>1</v>
      </c>
      <c r="AB167" s="279">
        <f>SUM(ENERO:DICIEMBRE!AB167)</f>
        <v>1</v>
      </c>
      <c r="AC167" s="279">
        <f>SUM(ENERO:DICIEMBRE!AC167)</f>
        <v>0</v>
      </c>
      <c r="AD167" s="279">
        <f>SUM(ENERO:DICIEMBRE!AD167)</f>
        <v>0</v>
      </c>
      <c r="AE167" s="279">
        <f>SUM(ENERO:DICIEMBRE!AE167)</f>
        <v>1</v>
      </c>
      <c r="AF167" s="279">
        <f>SUM(ENERO:DICIEMBRE!AF167)</f>
        <v>1</v>
      </c>
      <c r="AG167" s="279">
        <f>SUM(ENERO:DICIEMBRE!AG167)</f>
        <v>0</v>
      </c>
      <c r="AH167" s="279">
        <f>SUM(ENERO:DICIEMBRE!AH167)</f>
        <v>0</v>
      </c>
      <c r="AI167" s="279">
        <f>SUM(ENERO:DICIEMBRE!AI167)</f>
        <v>0</v>
      </c>
      <c r="AJ167" s="279">
        <f>SUM(ENERO:DICIEMBRE!AJ167)</f>
        <v>0</v>
      </c>
      <c r="AK167" s="279">
        <f>SUM(ENERO:DICIEMBRE!AK167)</f>
        <v>0</v>
      </c>
      <c r="AL167" s="279">
        <f>SUM(ENERO:DICIEMBRE!AL167)</f>
        <v>1</v>
      </c>
      <c r="AM167" s="279">
        <f>SUM(ENERO:DICIEMBRE!AM167)</f>
        <v>7</v>
      </c>
      <c r="AN167" s="279">
        <f>SUM(ENERO:DICIEMBRE!AN167)</f>
        <v>1</v>
      </c>
      <c r="AO167" s="279">
        <f>SUM(ENERO:DICIEMBRE!AO167)</f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947</v>
      </c>
      <c r="C168" s="321">
        <f t="shared" si="39"/>
        <v>408</v>
      </c>
      <c r="D168" s="324">
        <f t="shared" si="39"/>
        <v>539</v>
      </c>
      <c r="E168" s="279">
        <f>SUM(ENERO:DICIEMBRE!E168)</f>
        <v>0</v>
      </c>
      <c r="F168" s="279">
        <f>SUM(ENERO:DICIEMBRE!F168)</f>
        <v>0</v>
      </c>
      <c r="G168" s="279">
        <f>SUM(ENERO:DICIEMBRE!G168)</f>
        <v>9</v>
      </c>
      <c r="H168" s="279">
        <f>SUM(ENERO:DICIEMBRE!H168)</f>
        <v>6</v>
      </c>
      <c r="I168" s="279">
        <f>SUM(ENERO:DICIEMBRE!I168)</f>
        <v>26</v>
      </c>
      <c r="J168" s="279">
        <f>SUM(ENERO:DICIEMBRE!J168)</f>
        <v>19</v>
      </c>
      <c r="K168" s="279">
        <f>SUM(ENERO:DICIEMBRE!K168)</f>
        <v>12</v>
      </c>
      <c r="L168" s="279">
        <f>SUM(ENERO:DICIEMBRE!L168)</f>
        <v>11</v>
      </c>
      <c r="M168" s="279">
        <f>SUM(ENERO:DICIEMBRE!M168)</f>
        <v>13</v>
      </c>
      <c r="N168" s="279">
        <f>SUM(ENERO:DICIEMBRE!N168)</f>
        <v>9</v>
      </c>
      <c r="O168" s="279">
        <f>SUM(ENERO:DICIEMBRE!O168)</f>
        <v>11</v>
      </c>
      <c r="P168" s="279">
        <f>SUM(ENERO:DICIEMBRE!P168)</f>
        <v>5</v>
      </c>
      <c r="Q168" s="279">
        <f>SUM(ENERO:DICIEMBRE!Q168)</f>
        <v>17</v>
      </c>
      <c r="R168" s="279">
        <f>SUM(ENERO:DICIEMBRE!R168)</f>
        <v>10</v>
      </c>
      <c r="S168" s="279">
        <f>SUM(ENERO:DICIEMBRE!S168)</f>
        <v>22</v>
      </c>
      <c r="T168" s="279">
        <f>SUM(ENERO:DICIEMBRE!T168)</f>
        <v>13</v>
      </c>
      <c r="U168" s="279">
        <f>SUM(ENERO:DICIEMBRE!U168)</f>
        <v>18</v>
      </c>
      <c r="V168" s="279">
        <f>SUM(ENERO:DICIEMBRE!V168)</f>
        <v>22</v>
      </c>
      <c r="W168" s="279">
        <f>SUM(ENERO:DICIEMBRE!W168)</f>
        <v>22</v>
      </c>
      <c r="X168" s="279">
        <f>SUM(ENERO:DICIEMBRE!X168)</f>
        <v>21</v>
      </c>
      <c r="Y168" s="279">
        <f>SUM(ENERO:DICIEMBRE!Y168)</f>
        <v>30</v>
      </c>
      <c r="Z168" s="279">
        <f>SUM(ENERO:DICIEMBRE!Z168)</f>
        <v>23</v>
      </c>
      <c r="AA168" s="279">
        <f>SUM(ENERO:DICIEMBRE!AA168)</f>
        <v>30</v>
      </c>
      <c r="AB168" s="279">
        <f>SUM(ENERO:DICIEMBRE!AB168)</f>
        <v>40</v>
      </c>
      <c r="AC168" s="279">
        <f>SUM(ENERO:DICIEMBRE!AC168)</f>
        <v>49</v>
      </c>
      <c r="AD168" s="279">
        <f>SUM(ENERO:DICIEMBRE!AD168)</f>
        <v>51</v>
      </c>
      <c r="AE168" s="279">
        <f>SUM(ENERO:DICIEMBRE!AE168)</f>
        <v>44</v>
      </c>
      <c r="AF168" s="279">
        <f>SUM(ENERO:DICIEMBRE!AF168)</f>
        <v>59</v>
      </c>
      <c r="AG168" s="279">
        <f>SUM(ENERO:DICIEMBRE!AG168)</f>
        <v>35</v>
      </c>
      <c r="AH168" s="279">
        <f>SUM(ENERO:DICIEMBRE!AH168)</f>
        <v>73</v>
      </c>
      <c r="AI168" s="279">
        <f>SUM(ENERO:DICIEMBRE!AI168)</f>
        <v>25</v>
      </c>
      <c r="AJ168" s="279">
        <f>SUM(ENERO:DICIEMBRE!AJ168)</f>
        <v>76</v>
      </c>
      <c r="AK168" s="279">
        <f>SUM(ENERO:DICIEMBRE!AK168)</f>
        <v>45</v>
      </c>
      <c r="AL168" s="279">
        <f>SUM(ENERO:DICIEMBRE!AL168)</f>
        <v>101</v>
      </c>
      <c r="AM168" s="279">
        <f>SUM(ENERO:DICIEMBRE!AM168)</f>
        <v>685</v>
      </c>
      <c r="AN168" s="279">
        <f>SUM(ENERO:DICIEMBRE!AN168)</f>
        <v>34</v>
      </c>
      <c r="AO168" s="279">
        <f>SUM(ENERO:DICIEMBRE!AO168)</f>
        <v>228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346</v>
      </c>
      <c r="C169" s="321">
        <f t="shared" si="39"/>
        <v>159</v>
      </c>
      <c r="D169" s="324">
        <f t="shared" si="39"/>
        <v>187</v>
      </c>
      <c r="E169" s="279">
        <f>SUM(ENERO:DICIEMBRE!E169)</f>
        <v>4</v>
      </c>
      <c r="F169" s="279">
        <f>SUM(ENERO:DICIEMBRE!F169)</f>
        <v>1</v>
      </c>
      <c r="G169" s="279">
        <f>SUM(ENERO:DICIEMBRE!G169)</f>
        <v>0</v>
      </c>
      <c r="H169" s="279">
        <f>SUM(ENERO:DICIEMBRE!H169)</f>
        <v>1</v>
      </c>
      <c r="I169" s="279">
        <f>SUM(ENERO:DICIEMBRE!I169)</f>
        <v>2</v>
      </c>
      <c r="J169" s="279">
        <f>SUM(ENERO:DICIEMBRE!J169)</f>
        <v>0</v>
      </c>
      <c r="K169" s="279">
        <f>SUM(ENERO:DICIEMBRE!K169)</f>
        <v>3</v>
      </c>
      <c r="L169" s="279">
        <f>SUM(ENERO:DICIEMBRE!L169)</f>
        <v>1</v>
      </c>
      <c r="M169" s="279">
        <f>SUM(ENERO:DICIEMBRE!M169)</f>
        <v>1</v>
      </c>
      <c r="N169" s="279">
        <f>SUM(ENERO:DICIEMBRE!N169)</f>
        <v>7</v>
      </c>
      <c r="O169" s="279">
        <f>SUM(ENERO:DICIEMBRE!O169)</f>
        <v>9</v>
      </c>
      <c r="P169" s="279">
        <f>SUM(ENERO:DICIEMBRE!P169)</f>
        <v>1</v>
      </c>
      <c r="Q169" s="279">
        <f>SUM(ENERO:DICIEMBRE!Q169)</f>
        <v>7</v>
      </c>
      <c r="R169" s="279">
        <f>SUM(ENERO:DICIEMBRE!R169)</f>
        <v>7</v>
      </c>
      <c r="S169" s="279">
        <f>SUM(ENERO:DICIEMBRE!S169)</f>
        <v>7</v>
      </c>
      <c r="T169" s="279">
        <f>SUM(ENERO:DICIEMBRE!T169)</f>
        <v>8</v>
      </c>
      <c r="U169" s="279">
        <f>SUM(ENERO:DICIEMBRE!U169)</f>
        <v>6</v>
      </c>
      <c r="V169" s="279">
        <f>SUM(ENERO:DICIEMBRE!V169)</f>
        <v>9</v>
      </c>
      <c r="W169" s="279">
        <f>SUM(ENERO:DICIEMBRE!W169)</f>
        <v>5</v>
      </c>
      <c r="X169" s="279">
        <f>SUM(ENERO:DICIEMBRE!X169)</f>
        <v>7</v>
      </c>
      <c r="Y169" s="279">
        <f>SUM(ENERO:DICIEMBRE!Y169)</f>
        <v>3</v>
      </c>
      <c r="Z169" s="279">
        <f>SUM(ENERO:DICIEMBRE!Z169)</f>
        <v>14</v>
      </c>
      <c r="AA169" s="279">
        <f>SUM(ENERO:DICIEMBRE!AA169)</f>
        <v>13</v>
      </c>
      <c r="AB169" s="279">
        <f>SUM(ENERO:DICIEMBRE!AB169)</f>
        <v>13</v>
      </c>
      <c r="AC169" s="279">
        <f>SUM(ENERO:DICIEMBRE!AC169)</f>
        <v>29</v>
      </c>
      <c r="AD169" s="279">
        <f>SUM(ENERO:DICIEMBRE!AD169)</f>
        <v>28</v>
      </c>
      <c r="AE169" s="279">
        <f>SUM(ENERO:DICIEMBRE!AE169)</f>
        <v>16</v>
      </c>
      <c r="AF169" s="279">
        <f>SUM(ENERO:DICIEMBRE!AF169)</f>
        <v>19</v>
      </c>
      <c r="AG169" s="279">
        <f>SUM(ENERO:DICIEMBRE!AG169)</f>
        <v>20</v>
      </c>
      <c r="AH169" s="279">
        <f>SUM(ENERO:DICIEMBRE!AH169)</f>
        <v>27</v>
      </c>
      <c r="AI169" s="279">
        <f>SUM(ENERO:DICIEMBRE!AI169)</f>
        <v>15</v>
      </c>
      <c r="AJ169" s="279">
        <f>SUM(ENERO:DICIEMBRE!AJ169)</f>
        <v>26</v>
      </c>
      <c r="AK169" s="279">
        <f>SUM(ENERO:DICIEMBRE!AK169)</f>
        <v>19</v>
      </c>
      <c r="AL169" s="279">
        <f>SUM(ENERO:DICIEMBRE!AL169)</f>
        <v>18</v>
      </c>
      <c r="AM169" s="279">
        <f>SUM(ENERO:DICIEMBRE!AM169)</f>
        <v>2</v>
      </c>
      <c r="AN169" s="279">
        <f>SUM(ENERO:DICIEMBRE!AN169)</f>
        <v>70</v>
      </c>
      <c r="AO169" s="279">
        <f>SUM(ENERO:DICIEMBRE!AO169)</f>
        <v>274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91</v>
      </c>
      <c r="C170" s="321">
        <f t="shared" si="39"/>
        <v>40</v>
      </c>
      <c r="D170" s="324">
        <f t="shared" si="39"/>
        <v>51</v>
      </c>
      <c r="E170" s="279">
        <f>SUM(ENERO:DICIEMBRE!E170)</f>
        <v>0</v>
      </c>
      <c r="F170" s="279">
        <f>SUM(ENERO:DICIEMBRE!F170)</f>
        <v>0</v>
      </c>
      <c r="G170" s="279">
        <f>SUM(ENERO:DICIEMBRE!G170)</f>
        <v>0</v>
      </c>
      <c r="H170" s="279">
        <f>SUM(ENERO:DICIEMBRE!H170)</f>
        <v>0</v>
      </c>
      <c r="I170" s="279">
        <f>SUM(ENERO:DICIEMBRE!I170)</f>
        <v>0</v>
      </c>
      <c r="J170" s="279">
        <f>SUM(ENERO:DICIEMBRE!J170)</f>
        <v>0</v>
      </c>
      <c r="K170" s="279">
        <f>SUM(ENERO:DICIEMBRE!K170)</f>
        <v>0</v>
      </c>
      <c r="L170" s="279">
        <f>SUM(ENERO:DICIEMBRE!L170)</f>
        <v>0</v>
      </c>
      <c r="M170" s="279">
        <f>SUM(ENERO:DICIEMBRE!M170)</f>
        <v>0</v>
      </c>
      <c r="N170" s="279">
        <f>SUM(ENERO:DICIEMBRE!N170)</f>
        <v>0</v>
      </c>
      <c r="O170" s="279">
        <f>SUM(ENERO:DICIEMBRE!O170)</f>
        <v>0</v>
      </c>
      <c r="P170" s="279">
        <f>SUM(ENERO:DICIEMBRE!P170)</f>
        <v>0</v>
      </c>
      <c r="Q170" s="279">
        <f>SUM(ENERO:DICIEMBRE!Q170)</f>
        <v>0</v>
      </c>
      <c r="R170" s="279">
        <f>SUM(ENERO:DICIEMBRE!R170)</f>
        <v>1</v>
      </c>
      <c r="S170" s="279">
        <f>SUM(ENERO:DICIEMBRE!S170)</f>
        <v>0</v>
      </c>
      <c r="T170" s="279">
        <f>SUM(ENERO:DICIEMBRE!T170)</f>
        <v>0</v>
      </c>
      <c r="U170" s="279">
        <f>SUM(ENERO:DICIEMBRE!U170)</f>
        <v>0</v>
      </c>
      <c r="V170" s="279">
        <f>SUM(ENERO:DICIEMBRE!V170)</f>
        <v>0</v>
      </c>
      <c r="W170" s="279">
        <f>SUM(ENERO:DICIEMBRE!W170)</f>
        <v>1</v>
      </c>
      <c r="X170" s="279">
        <f>SUM(ENERO:DICIEMBRE!X170)</f>
        <v>3</v>
      </c>
      <c r="Y170" s="279">
        <f>SUM(ENERO:DICIEMBRE!Y170)</f>
        <v>2</v>
      </c>
      <c r="Z170" s="279">
        <f>SUM(ENERO:DICIEMBRE!Z170)</f>
        <v>0</v>
      </c>
      <c r="AA170" s="279">
        <f>SUM(ENERO:DICIEMBRE!AA170)</f>
        <v>0</v>
      </c>
      <c r="AB170" s="279">
        <f>SUM(ENERO:DICIEMBRE!AB170)</f>
        <v>3</v>
      </c>
      <c r="AC170" s="279">
        <f>SUM(ENERO:DICIEMBRE!AC170)</f>
        <v>1</v>
      </c>
      <c r="AD170" s="279">
        <f>SUM(ENERO:DICIEMBRE!AD170)</f>
        <v>1</v>
      </c>
      <c r="AE170" s="279">
        <f>SUM(ENERO:DICIEMBRE!AE170)</f>
        <v>8</v>
      </c>
      <c r="AF170" s="279">
        <f>SUM(ENERO:DICIEMBRE!AF170)</f>
        <v>6</v>
      </c>
      <c r="AG170" s="279">
        <f>SUM(ENERO:DICIEMBRE!AG170)</f>
        <v>6</v>
      </c>
      <c r="AH170" s="279">
        <f>SUM(ENERO:DICIEMBRE!AH170)</f>
        <v>8</v>
      </c>
      <c r="AI170" s="279">
        <f>SUM(ENERO:DICIEMBRE!AI170)</f>
        <v>4</v>
      </c>
      <c r="AJ170" s="279">
        <f>SUM(ENERO:DICIEMBRE!AJ170)</f>
        <v>15</v>
      </c>
      <c r="AK170" s="279">
        <f>SUM(ENERO:DICIEMBRE!AK170)</f>
        <v>18</v>
      </c>
      <c r="AL170" s="279">
        <f>SUM(ENERO:DICIEMBRE!AL170)</f>
        <v>14</v>
      </c>
      <c r="AM170" s="279">
        <f>SUM(ENERO:DICIEMBRE!AM170)</f>
        <v>80</v>
      </c>
      <c r="AN170" s="279">
        <f>SUM(ENERO:DICIEMBRE!AN170)</f>
        <v>4</v>
      </c>
      <c r="AO170" s="279">
        <f>SUM(ENERO:DICIEMBRE!AO170)</f>
        <v>7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14</v>
      </c>
      <c r="C171" s="321">
        <f t="shared" si="39"/>
        <v>9</v>
      </c>
      <c r="D171" s="324">
        <f t="shared" si="39"/>
        <v>5</v>
      </c>
      <c r="E171" s="279">
        <f>SUM(ENERO:DICIEMBRE!E171)</f>
        <v>3</v>
      </c>
      <c r="F171" s="279">
        <f>SUM(ENERO:DICIEMBRE!F171)</f>
        <v>1</v>
      </c>
      <c r="G171" s="279">
        <f>SUM(ENERO:DICIEMBRE!G171)</f>
        <v>0</v>
      </c>
      <c r="H171" s="279">
        <f>SUM(ENERO:DICIEMBRE!H171)</f>
        <v>0</v>
      </c>
      <c r="I171" s="279">
        <f>SUM(ENERO:DICIEMBRE!I171)</f>
        <v>0</v>
      </c>
      <c r="J171" s="279">
        <f>SUM(ENERO:DICIEMBRE!J171)</f>
        <v>0</v>
      </c>
      <c r="K171" s="279">
        <f>SUM(ENERO:DICIEMBRE!K171)</f>
        <v>0</v>
      </c>
      <c r="L171" s="279">
        <f>SUM(ENERO:DICIEMBRE!L171)</f>
        <v>0</v>
      </c>
      <c r="M171" s="279">
        <f>SUM(ENERO:DICIEMBRE!M171)</f>
        <v>0</v>
      </c>
      <c r="N171" s="279">
        <f>SUM(ENERO:DICIEMBRE!N171)</f>
        <v>0</v>
      </c>
      <c r="O171" s="279">
        <f>SUM(ENERO:DICIEMBRE!O171)</f>
        <v>0</v>
      </c>
      <c r="P171" s="279">
        <f>SUM(ENERO:DICIEMBRE!P171)</f>
        <v>0</v>
      </c>
      <c r="Q171" s="279">
        <f>SUM(ENERO:DICIEMBRE!Q171)</f>
        <v>0</v>
      </c>
      <c r="R171" s="279">
        <f>SUM(ENERO:DICIEMBRE!R171)</f>
        <v>0</v>
      </c>
      <c r="S171" s="279">
        <f>SUM(ENERO:DICIEMBRE!S171)</f>
        <v>0</v>
      </c>
      <c r="T171" s="279">
        <f>SUM(ENERO:DICIEMBRE!T171)</f>
        <v>0</v>
      </c>
      <c r="U171" s="279">
        <f>SUM(ENERO:DICIEMBRE!U171)</f>
        <v>0</v>
      </c>
      <c r="V171" s="279">
        <f>SUM(ENERO:DICIEMBRE!V171)</f>
        <v>0</v>
      </c>
      <c r="W171" s="279">
        <f>SUM(ENERO:DICIEMBRE!W171)</f>
        <v>0</v>
      </c>
      <c r="X171" s="279">
        <f>SUM(ENERO:DICIEMBRE!X171)</f>
        <v>0</v>
      </c>
      <c r="Y171" s="279">
        <f>SUM(ENERO:DICIEMBRE!Y171)</f>
        <v>0</v>
      </c>
      <c r="Z171" s="279">
        <f>SUM(ENERO:DICIEMBRE!Z171)</f>
        <v>1</v>
      </c>
      <c r="AA171" s="279">
        <f>SUM(ENERO:DICIEMBRE!AA171)</f>
        <v>0</v>
      </c>
      <c r="AB171" s="279">
        <f>SUM(ENERO:DICIEMBRE!AB171)</f>
        <v>0</v>
      </c>
      <c r="AC171" s="279">
        <f>SUM(ENERO:DICIEMBRE!AC171)</f>
        <v>0</v>
      </c>
      <c r="AD171" s="279">
        <f>SUM(ENERO:DICIEMBRE!AD171)</f>
        <v>1</v>
      </c>
      <c r="AE171" s="279">
        <f>SUM(ENERO:DICIEMBRE!AE171)</f>
        <v>1</v>
      </c>
      <c r="AF171" s="279">
        <f>SUM(ENERO:DICIEMBRE!AF171)</f>
        <v>1</v>
      </c>
      <c r="AG171" s="279">
        <f>SUM(ENERO:DICIEMBRE!AG171)</f>
        <v>1</v>
      </c>
      <c r="AH171" s="279">
        <f>SUM(ENERO:DICIEMBRE!AH171)</f>
        <v>0</v>
      </c>
      <c r="AI171" s="279">
        <f>SUM(ENERO:DICIEMBRE!AI171)</f>
        <v>1</v>
      </c>
      <c r="AJ171" s="279">
        <f>SUM(ENERO:DICIEMBRE!AJ171)</f>
        <v>0</v>
      </c>
      <c r="AK171" s="279">
        <f>SUM(ENERO:DICIEMBRE!AK171)</f>
        <v>3</v>
      </c>
      <c r="AL171" s="279">
        <f>SUM(ENERO:DICIEMBRE!AL171)</f>
        <v>1</v>
      </c>
      <c r="AM171" s="279">
        <f>SUM(ENERO:DICIEMBRE!AM171)</f>
        <v>0</v>
      </c>
      <c r="AN171" s="279">
        <f>SUM(ENERO:DICIEMBRE!AN171)</f>
        <v>2</v>
      </c>
      <c r="AO171" s="279">
        <f>SUM(ENERO:DICIEMBRE!AO171)</f>
        <v>12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89</v>
      </c>
      <c r="C172" s="321">
        <f t="shared" si="39"/>
        <v>66</v>
      </c>
      <c r="D172" s="324">
        <f t="shared" si="39"/>
        <v>23</v>
      </c>
      <c r="E172" s="279">
        <f>SUM(ENERO:DICIEMBRE!E172)</f>
        <v>0</v>
      </c>
      <c r="F172" s="279">
        <f>SUM(ENERO:DICIEMBRE!F172)</f>
        <v>0</v>
      </c>
      <c r="G172" s="279">
        <f>SUM(ENERO:DICIEMBRE!G172)</f>
        <v>0</v>
      </c>
      <c r="H172" s="279">
        <f>SUM(ENERO:DICIEMBRE!H172)</f>
        <v>0</v>
      </c>
      <c r="I172" s="279">
        <f>SUM(ENERO:DICIEMBRE!I172)</f>
        <v>0</v>
      </c>
      <c r="J172" s="279">
        <f>SUM(ENERO:DICIEMBRE!J172)</f>
        <v>0</v>
      </c>
      <c r="K172" s="279">
        <f>SUM(ENERO:DICIEMBRE!K172)</f>
        <v>4</v>
      </c>
      <c r="L172" s="279">
        <f>SUM(ENERO:DICIEMBRE!L172)</f>
        <v>0</v>
      </c>
      <c r="M172" s="279">
        <f>SUM(ENERO:DICIEMBRE!M172)</f>
        <v>0</v>
      </c>
      <c r="N172" s="279">
        <f>SUM(ENERO:DICIEMBRE!N172)</f>
        <v>0</v>
      </c>
      <c r="O172" s="279">
        <f>SUM(ENERO:DICIEMBRE!O172)</f>
        <v>0</v>
      </c>
      <c r="P172" s="279">
        <f>SUM(ENERO:DICIEMBRE!P172)</f>
        <v>0</v>
      </c>
      <c r="Q172" s="279">
        <f>SUM(ENERO:DICIEMBRE!Q172)</f>
        <v>0</v>
      </c>
      <c r="R172" s="279">
        <f>SUM(ENERO:DICIEMBRE!R172)</f>
        <v>0</v>
      </c>
      <c r="S172" s="279">
        <f>SUM(ENERO:DICIEMBRE!S172)</f>
        <v>0</v>
      </c>
      <c r="T172" s="279">
        <f>SUM(ENERO:DICIEMBRE!T172)</f>
        <v>1</v>
      </c>
      <c r="U172" s="279">
        <f>SUM(ENERO:DICIEMBRE!U172)</f>
        <v>1</v>
      </c>
      <c r="V172" s="279">
        <f>SUM(ENERO:DICIEMBRE!V172)</f>
        <v>3</v>
      </c>
      <c r="W172" s="279">
        <f>SUM(ENERO:DICIEMBRE!W172)</f>
        <v>5</v>
      </c>
      <c r="X172" s="279">
        <f>SUM(ENERO:DICIEMBRE!X172)</f>
        <v>0</v>
      </c>
      <c r="Y172" s="279">
        <f>SUM(ENERO:DICIEMBRE!Y172)</f>
        <v>3</v>
      </c>
      <c r="Z172" s="279">
        <f>SUM(ENERO:DICIEMBRE!Z172)</f>
        <v>4</v>
      </c>
      <c r="AA172" s="279">
        <f>SUM(ENERO:DICIEMBRE!AA172)</f>
        <v>7</v>
      </c>
      <c r="AB172" s="279">
        <f>SUM(ENERO:DICIEMBRE!AB172)</f>
        <v>2</v>
      </c>
      <c r="AC172" s="279">
        <f>SUM(ENERO:DICIEMBRE!AC172)</f>
        <v>6</v>
      </c>
      <c r="AD172" s="279">
        <f>SUM(ENERO:DICIEMBRE!AD172)</f>
        <v>3</v>
      </c>
      <c r="AE172" s="279">
        <f>SUM(ENERO:DICIEMBRE!AE172)</f>
        <v>14</v>
      </c>
      <c r="AF172" s="279">
        <f>SUM(ENERO:DICIEMBRE!AF172)</f>
        <v>3</v>
      </c>
      <c r="AG172" s="279">
        <f>SUM(ENERO:DICIEMBRE!AG172)</f>
        <v>17</v>
      </c>
      <c r="AH172" s="279">
        <f>SUM(ENERO:DICIEMBRE!AH172)</f>
        <v>0</v>
      </c>
      <c r="AI172" s="279">
        <f>SUM(ENERO:DICIEMBRE!AI172)</f>
        <v>3</v>
      </c>
      <c r="AJ172" s="279">
        <f>SUM(ENERO:DICIEMBRE!AJ172)</f>
        <v>5</v>
      </c>
      <c r="AK172" s="279">
        <f>SUM(ENERO:DICIEMBRE!AK172)</f>
        <v>6</v>
      </c>
      <c r="AL172" s="279">
        <f>SUM(ENERO:DICIEMBRE!AL172)</f>
        <v>2</v>
      </c>
      <c r="AM172" s="279">
        <f>SUM(ENERO:DICIEMBRE!AM172)</f>
        <v>53</v>
      </c>
      <c r="AN172" s="279">
        <f>SUM(ENERO:DICIEMBRE!AN172)</f>
        <v>5</v>
      </c>
      <c r="AO172" s="279">
        <f>SUM(ENERO:DICIEMBRE!AO172)</f>
        <v>31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23</v>
      </c>
      <c r="C173" s="321">
        <f t="shared" si="39"/>
        <v>20</v>
      </c>
      <c r="D173" s="324">
        <f t="shared" si="39"/>
        <v>3</v>
      </c>
      <c r="E173" s="279">
        <f>SUM(ENERO:DICIEMBRE!E173)</f>
        <v>0</v>
      </c>
      <c r="F173" s="279">
        <f>SUM(ENERO:DICIEMBRE!F173)</f>
        <v>0</v>
      </c>
      <c r="G173" s="279">
        <f>SUM(ENERO:DICIEMBRE!G173)</f>
        <v>0</v>
      </c>
      <c r="H173" s="279">
        <f>SUM(ENERO:DICIEMBRE!H173)</f>
        <v>0</v>
      </c>
      <c r="I173" s="279">
        <f>SUM(ENERO:DICIEMBRE!I173)</f>
        <v>0</v>
      </c>
      <c r="J173" s="279">
        <f>SUM(ENERO:DICIEMBRE!J173)</f>
        <v>0</v>
      </c>
      <c r="K173" s="279">
        <f>SUM(ENERO:DICIEMBRE!K173)</f>
        <v>1</v>
      </c>
      <c r="L173" s="279">
        <f>SUM(ENERO:DICIEMBRE!L173)</f>
        <v>0</v>
      </c>
      <c r="M173" s="279">
        <f>SUM(ENERO:DICIEMBRE!M173)</f>
        <v>5</v>
      </c>
      <c r="N173" s="279">
        <f>SUM(ENERO:DICIEMBRE!N173)</f>
        <v>0</v>
      </c>
      <c r="O173" s="279">
        <f>SUM(ENERO:DICIEMBRE!O173)</f>
        <v>0</v>
      </c>
      <c r="P173" s="279">
        <f>SUM(ENERO:DICIEMBRE!P173)</f>
        <v>0</v>
      </c>
      <c r="Q173" s="279">
        <f>SUM(ENERO:DICIEMBRE!Q173)</f>
        <v>0</v>
      </c>
      <c r="R173" s="279">
        <f>SUM(ENERO:DICIEMBRE!R173)</f>
        <v>0</v>
      </c>
      <c r="S173" s="279">
        <f>SUM(ENERO:DICIEMBRE!S173)</f>
        <v>1</v>
      </c>
      <c r="T173" s="279">
        <f>SUM(ENERO:DICIEMBRE!T173)</f>
        <v>0</v>
      </c>
      <c r="U173" s="279">
        <f>SUM(ENERO:DICIEMBRE!U173)</f>
        <v>1</v>
      </c>
      <c r="V173" s="279">
        <f>SUM(ENERO:DICIEMBRE!V173)</f>
        <v>0</v>
      </c>
      <c r="W173" s="279">
        <f>SUM(ENERO:DICIEMBRE!W173)</f>
        <v>0</v>
      </c>
      <c r="X173" s="279">
        <f>SUM(ENERO:DICIEMBRE!X173)</f>
        <v>0</v>
      </c>
      <c r="Y173" s="279">
        <f>SUM(ENERO:DICIEMBRE!Y173)</f>
        <v>5</v>
      </c>
      <c r="Z173" s="279">
        <f>SUM(ENERO:DICIEMBRE!Z173)</f>
        <v>0</v>
      </c>
      <c r="AA173" s="279">
        <f>SUM(ENERO:DICIEMBRE!AA173)</f>
        <v>3</v>
      </c>
      <c r="AB173" s="279">
        <f>SUM(ENERO:DICIEMBRE!AB173)</f>
        <v>0</v>
      </c>
      <c r="AC173" s="279">
        <f>SUM(ENERO:DICIEMBRE!AC173)</f>
        <v>0</v>
      </c>
      <c r="AD173" s="279">
        <f>SUM(ENERO:DICIEMBRE!AD173)</f>
        <v>3</v>
      </c>
      <c r="AE173" s="279">
        <f>SUM(ENERO:DICIEMBRE!AE173)</f>
        <v>1</v>
      </c>
      <c r="AF173" s="279">
        <f>SUM(ENERO:DICIEMBRE!AF173)</f>
        <v>0</v>
      </c>
      <c r="AG173" s="279">
        <f>SUM(ENERO:DICIEMBRE!AG173)</f>
        <v>1</v>
      </c>
      <c r="AH173" s="279">
        <f>SUM(ENERO:DICIEMBRE!AH173)</f>
        <v>0</v>
      </c>
      <c r="AI173" s="279">
        <f>SUM(ENERO:DICIEMBRE!AI173)</f>
        <v>0</v>
      </c>
      <c r="AJ173" s="279">
        <f>SUM(ENERO:DICIEMBRE!AJ173)</f>
        <v>0</v>
      </c>
      <c r="AK173" s="279">
        <f>SUM(ENERO:DICIEMBRE!AK173)</f>
        <v>2</v>
      </c>
      <c r="AL173" s="279">
        <f>SUM(ENERO:DICIEMBRE!AL173)</f>
        <v>0</v>
      </c>
      <c r="AM173" s="279">
        <f>SUM(ENERO:DICIEMBRE!AM173)</f>
        <v>0</v>
      </c>
      <c r="AN173" s="279">
        <f>SUM(ENERO:DICIEMBRE!AN173)</f>
        <v>17</v>
      </c>
      <c r="AO173" s="279">
        <f>SUM(ENERO:DICIEMBRE!AO173)</f>
        <v>6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1</v>
      </c>
      <c r="C174" s="321">
        <f t="shared" si="39"/>
        <v>1</v>
      </c>
      <c r="D174" s="324">
        <f t="shared" si="39"/>
        <v>0</v>
      </c>
      <c r="E174" s="279">
        <f>SUM(ENERO:DICIEMBRE!E174)</f>
        <v>1</v>
      </c>
      <c r="F174" s="279">
        <f>SUM(ENERO:DICIEMBRE!F174)</f>
        <v>0</v>
      </c>
      <c r="G174" s="279">
        <f>SUM(ENERO:DICIEMBRE!G174)</f>
        <v>0</v>
      </c>
      <c r="H174" s="279">
        <f>SUM(ENERO:DICIEMBRE!H174)</f>
        <v>0</v>
      </c>
      <c r="I174" s="279">
        <f>SUM(ENERO:DICIEMBRE!I174)</f>
        <v>0</v>
      </c>
      <c r="J174" s="279">
        <f>SUM(ENERO:DICIEMBRE!J174)</f>
        <v>0</v>
      </c>
      <c r="K174" s="279">
        <f>SUM(ENERO:DICIEMBRE!K174)</f>
        <v>0</v>
      </c>
      <c r="L174" s="279">
        <f>SUM(ENERO:DICIEMBRE!L174)</f>
        <v>0</v>
      </c>
      <c r="M174" s="279">
        <f>SUM(ENERO:DICIEMBRE!M174)</f>
        <v>0</v>
      </c>
      <c r="N174" s="279">
        <f>SUM(ENERO:DICIEMBRE!N174)</f>
        <v>0</v>
      </c>
      <c r="O174" s="279">
        <f>SUM(ENERO:DICIEMBRE!O174)</f>
        <v>0</v>
      </c>
      <c r="P174" s="279">
        <f>SUM(ENERO:DICIEMBRE!P174)</f>
        <v>0</v>
      </c>
      <c r="Q174" s="279">
        <f>SUM(ENERO:DICIEMBRE!Q174)</f>
        <v>0</v>
      </c>
      <c r="R174" s="279">
        <f>SUM(ENERO:DICIEMBRE!R174)</f>
        <v>0</v>
      </c>
      <c r="S174" s="279">
        <f>SUM(ENERO:DICIEMBRE!S174)</f>
        <v>0</v>
      </c>
      <c r="T174" s="279">
        <f>SUM(ENERO:DICIEMBRE!T174)</f>
        <v>0</v>
      </c>
      <c r="U174" s="279">
        <f>SUM(ENERO:DICIEMBRE!U174)</f>
        <v>0</v>
      </c>
      <c r="V174" s="279">
        <f>SUM(ENERO:DICIEMBRE!V174)</f>
        <v>0</v>
      </c>
      <c r="W174" s="279">
        <f>SUM(ENERO:DICIEMBRE!W174)</f>
        <v>0</v>
      </c>
      <c r="X174" s="279">
        <f>SUM(ENERO:DICIEMBRE!X174)</f>
        <v>0</v>
      </c>
      <c r="Y174" s="279">
        <f>SUM(ENERO:DICIEMBRE!Y174)</f>
        <v>0</v>
      </c>
      <c r="Z174" s="279">
        <f>SUM(ENERO:DICIEMBRE!Z174)</f>
        <v>0</v>
      </c>
      <c r="AA174" s="279">
        <f>SUM(ENERO:DICIEMBRE!AA174)</f>
        <v>0</v>
      </c>
      <c r="AB174" s="279">
        <f>SUM(ENERO:DICIEMBRE!AB174)</f>
        <v>0</v>
      </c>
      <c r="AC174" s="279">
        <f>SUM(ENERO:DICIEMBRE!AC174)</f>
        <v>0</v>
      </c>
      <c r="AD174" s="279">
        <f>SUM(ENERO:DICIEMBRE!AD174)</f>
        <v>0</v>
      </c>
      <c r="AE174" s="279">
        <f>SUM(ENERO:DICIEMBRE!AE174)</f>
        <v>0</v>
      </c>
      <c r="AF174" s="279">
        <f>SUM(ENERO:DICIEMBRE!AF174)</f>
        <v>0</v>
      </c>
      <c r="AG174" s="279">
        <f>SUM(ENERO:DICIEMBRE!AG174)</f>
        <v>0</v>
      </c>
      <c r="AH174" s="279">
        <f>SUM(ENERO:DICIEMBRE!AH174)</f>
        <v>0</v>
      </c>
      <c r="AI174" s="279">
        <f>SUM(ENERO:DICIEMBRE!AI174)</f>
        <v>0</v>
      </c>
      <c r="AJ174" s="279">
        <f>SUM(ENERO:DICIEMBRE!AJ174)</f>
        <v>0</v>
      </c>
      <c r="AK174" s="279">
        <f>SUM(ENERO:DICIEMBRE!AK174)</f>
        <v>0</v>
      </c>
      <c r="AL174" s="279">
        <f>SUM(ENERO:DICIEMBRE!AL174)</f>
        <v>0</v>
      </c>
      <c r="AM174" s="279">
        <f>SUM(ENERO:DICIEMBRE!AM174)</f>
        <v>0</v>
      </c>
      <c r="AN174" s="279">
        <f>SUM(ENERO:DICIEMBRE!AN174)</f>
        <v>0</v>
      </c>
      <c r="AO174" s="279">
        <f>SUM(ENERO:DICIEMBRE!AO174)</f>
        <v>1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279">
        <f>SUM(ENERO:DICIEMBRE!E175)</f>
        <v>0</v>
      </c>
      <c r="F175" s="279">
        <f>SUM(ENERO:DICIEMBRE!F175)</f>
        <v>0</v>
      </c>
      <c r="G175" s="279">
        <f>SUM(ENERO:DICIEMBRE!G175)</f>
        <v>0</v>
      </c>
      <c r="H175" s="279">
        <f>SUM(ENERO:DICIEMBRE!H175)</f>
        <v>0</v>
      </c>
      <c r="I175" s="279">
        <f>SUM(ENERO:DICIEMBRE!I175)</f>
        <v>0</v>
      </c>
      <c r="J175" s="279">
        <f>SUM(ENERO:DICIEMBRE!J175)</f>
        <v>0</v>
      </c>
      <c r="K175" s="279">
        <f>SUM(ENERO:DICIEMBRE!K175)</f>
        <v>0</v>
      </c>
      <c r="L175" s="279">
        <f>SUM(ENERO:DICIEMBRE!L175)</f>
        <v>0</v>
      </c>
      <c r="M175" s="279">
        <f>SUM(ENERO:DICIEMBRE!M175)</f>
        <v>0</v>
      </c>
      <c r="N175" s="279">
        <f>SUM(ENERO:DICIEMBRE!N175)</f>
        <v>0</v>
      </c>
      <c r="O175" s="279">
        <f>SUM(ENERO:DICIEMBRE!O175)</f>
        <v>0</v>
      </c>
      <c r="P175" s="279">
        <f>SUM(ENERO:DICIEMBRE!P175)</f>
        <v>0</v>
      </c>
      <c r="Q175" s="279">
        <f>SUM(ENERO:DICIEMBRE!Q175)</f>
        <v>0</v>
      </c>
      <c r="R175" s="279">
        <f>SUM(ENERO:DICIEMBRE!R175)</f>
        <v>0</v>
      </c>
      <c r="S175" s="279">
        <f>SUM(ENERO:DICIEMBRE!S175)</f>
        <v>0</v>
      </c>
      <c r="T175" s="279">
        <f>SUM(ENERO:DICIEMBRE!T175)</f>
        <v>0</v>
      </c>
      <c r="U175" s="279">
        <f>SUM(ENERO:DICIEMBRE!U175)</f>
        <v>0</v>
      </c>
      <c r="V175" s="279">
        <f>SUM(ENERO:DICIEMBRE!V175)</f>
        <v>0</v>
      </c>
      <c r="W175" s="279">
        <f>SUM(ENERO:DICIEMBRE!W175)</f>
        <v>0</v>
      </c>
      <c r="X175" s="279">
        <f>SUM(ENERO:DICIEMBRE!X175)</f>
        <v>0</v>
      </c>
      <c r="Y175" s="279">
        <f>SUM(ENERO:DICIEMBRE!Y175)</f>
        <v>0</v>
      </c>
      <c r="Z175" s="279">
        <f>SUM(ENERO:DICIEMBRE!Z175)</f>
        <v>0</v>
      </c>
      <c r="AA175" s="279">
        <f>SUM(ENERO:DICIEMBRE!AA175)</f>
        <v>0</v>
      </c>
      <c r="AB175" s="279">
        <f>SUM(ENERO:DICIEMBRE!AB175)</f>
        <v>0</v>
      </c>
      <c r="AC175" s="279">
        <f>SUM(ENERO:DICIEMBRE!AC175)</f>
        <v>0</v>
      </c>
      <c r="AD175" s="279">
        <f>SUM(ENERO:DICIEMBRE!AD175)</f>
        <v>0</v>
      </c>
      <c r="AE175" s="279">
        <f>SUM(ENERO:DICIEMBRE!AE175)</f>
        <v>0</v>
      </c>
      <c r="AF175" s="279">
        <f>SUM(ENERO:DICIEMBRE!AF175)</f>
        <v>0</v>
      </c>
      <c r="AG175" s="279">
        <f>SUM(ENERO:DICIEMBRE!AG175)</f>
        <v>0</v>
      </c>
      <c r="AH175" s="279">
        <f>SUM(ENERO:DICIEMBRE!AH175)</f>
        <v>0</v>
      </c>
      <c r="AI175" s="279">
        <f>SUM(ENERO:DICIEMBRE!AI175)</f>
        <v>0</v>
      </c>
      <c r="AJ175" s="279">
        <f>SUM(ENERO:DICIEMBRE!AJ175)</f>
        <v>0</v>
      </c>
      <c r="AK175" s="279">
        <f>SUM(ENERO:DICIEMBRE!AK175)</f>
        <v>0</v>
      </c>
      <c r="AL175" s="279">
        <f>SUM(ENERO:DICIEMBRE!AL175)</f>
        <v>0</v>
      </c>
      <c r="AM175" s="279">
        <f>SUM(ENERO:DICIEMBRE!AM175)</f>
        <v>0</v>
      </c>
      <c r="AN175" s="279">
        <f>SUM(ENERO:DICIEMBRE!AN175)</f>
        <v>0</v>
      </c>
      <c r="AO175" s="279">
        <f>SUM(ENERO:DICIEMBRE!AO175)</f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12</v>
      </c>
      <c r="C176" s="321">
        <f t="shared" si="39"/>
        <v>9</v>
      </c>
      <c r="D176" s="324">
        <f t="shared" si="39"/>
        <v>3</v>
      </c>
      <c r="E176" s="279">
        <f>SUM(ENERO:DICIEMBRE!E176)</f>
        <v>3</v>
      </c>
      <c r="F176" s="279">
        <f>SUM(ENERO:DICIEMBRE!F176)</f>
        <v>2</v>
      </c>
      <c r="G176" s="279">
        <f>SUM(ENERO:DICIEMBRE!G176)</f>
        <v>5</v>
      </c>
      <c r="H176" s="279">
        <f>SUM(ENERO:DICIEMBRE!H176)</f>
        <v>0</v>
      </c>
      <c r="I176" s="279">
        <f>SUM(ENERO:DICIEMBRE!I176)</f>
        <v>0</v>
      </c>
      <c r="J176" s="279">
        <f>SUM(ENERO:DICIEMBRE!J176)</f>
        <v>1</v>
      </c>
      <c r="K176" s="279">
        <f>SUM(ENERO:DICIEMBRE!K176)</f>
        <v>1</v>
      </c>
      <c r="L176" s="279">
        <f>SUM(ENERO:DICIEMBRE!L176)</f>
        <v>0</v>
      </c>
      <c r="M176" s="279">
        <f>SUM(ENERO:DICIEMBRE!M176)</f>
        <v>0</v>
      </c>
      <c r="N176" s="279">
        <f>SUM(ENERO:DICIEMBRE!N176)</f>
        <v>0</v>
      </c>
      <c r="O176" s="279">
        <f>SUM(ENERO:DICIEMBRE!O176)</f>
        <v>0</v>
      </c>
      <c r="P176" s="279">
        <f>SUM(ENERO:DICIEMBRE!P176)</f>
        <v>0</v>
      </c>
      <c r="Q176" s="279">
        <f>SUM(ENERO:DICIEMBRE!Q176)</f>
        <v>0</v>
      </c>
      <c r="R176" s="279">
        <f>SUM(ENERO:DICIEMBRE!R176)</f>
        <v>0</v>
      </c>
      <c r="S176" s="279">
        <f>SUM(ENERO:DICIEMBRE!S176)</f>
        <v>0</v>
      </c>
      <c r="T176" s="279">
        <f>SUM(ENERO:DICIEMBRE!T176)</f>
        <v>0</v>
      </c>
      <c r="U176" s="279">
        <f>SUM(ENERO:DICIEMBRE!U176)</f>
        <v>0</v>
      </c>
      <c r="V176" s="279">
        <f>SUM(ENERO:DICIEMBRE!V176)</f>
        <v>0</v>
      </c>
      <c r="W176" s="279">
        <f>SUM(ENERO:DICIEMBRE!W176)</f>
        <v>0</v>
      </c>
      <c r="X176" s="279">
        <f>SUM(ENERO:DICIEMBRE!X176)</f>
        <v>0</v>
      </c>
      <c r="Y176" s="279">
        <f>SUM(ENERO:DICIEMBRE!Y176)</f>
        <v>0</v>
      </c>
      <c r="Z176" s="279">
        <f>SUM(ENERO:DICIEMBRE!Z176)</f>
        <v>0</v>
      </c>
      <c r="AA176" s="279">
        <f>SUM(ENERO:DICIEMBRE!AA176)</f>
        <v>0</v>
      </c>
      <c r="AB176" s="279">
        <f>SUM(ENERO:DICIEMBRE!AB176)</f>
        <v>0</v>
      </c>
      <c r="AC176" s="279">
        <f>SUM(ENERO:DICIEMBRE!AC176)</f>
        <v>0</v>
      </c>
      <c r="AD176" s="279">
        <f>SUM(ENERO:DICIEMBRE!AD176)</f>
        <v>0</v>
      </c>
      <c r="AE176" s="279">
        <f>SUM(ENERO:DICIEMBRE!AE176)</f>
        <v>0</v>
      </c>
      <c r="AF176" s="279">
        <f>SUM(ENERO:DICIEMBRE!AF176)</f>
        <v>0</v>
      </c>
      <c r="AG176" s="279">
        <f>SUM(ENERO:DICIEMBRE!AG176)</f>
        <v>0</v>
      </c>
      <c r="AH176" s="279">
        <f>SUM(ENERO:DICIEMBRE!AH176)</f>
        <v>0</v>
      </c>
      <c r="AI176" s="279">
        <f>SUM(ENERO:DICIEMBRE!AI176)</f>
        <v>0</v>
      </c>
      <c r="AJ176" s="279">
        <f>SUM(ENERO:DICIEMBRE!AJ176)</f>
        <v>0</v>
      </c>
      <c r="AK176" s="279">
        <f>SUM(ENERO:DICIEMBRE!AK176)</f>
        <v>0</v>
      </c>
      <c r="AL176" s="279">
        <f>SUM(ENERO:DICIEMBRE!AL176)</f>
        <v>0</v>
      </c>
      <c r="AM176" s="279">
        <f>SUM(ENERO:DICIEMBRE!AM176)</f>
        <v>8</v>
      </c>
      <c r="AN176" s="279">
        <f>SUM(ENERO:DICIEMBRE!AN176)</f>
        <v>1</v>
      </c>
      <c r="AO176" s="279">
        <f>SUM(ENERO:DICIEMBRE!AO176)</f>
        <v>3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1077</v>
      </c>
      <c r="C177" s="321">
        <f t="shared" si="39"/>
        <v>533</v>
      </c>
      <c r="D177" s="324">
        <f t="shared" si="39"/>
        <v>544</v>
      </c>
      <c r="E177" s="279">
        <f>SUM(ENERO:DICIEMBRE!E177)</f>
        <v>86</v>
      </c>
      <c r="F177" s="279">
        <f>SUM(ENERO:DICIEMBRE!F177)</f>
        <v>62</v>
      </c>
      <c r="G177" s="279">
        <f>SUM(ENERO:DICIEMBRE!G177)</f>
        <v>3</v>
      </c>
      <c r="H177" s="279">
        <f>SUM(ENERO:DICIEMBRE!H177)</f>
        <v>1</v>
      </c>
      <c r="I177" s="279">
        <f>SUM(ENERO:DICIEMBRE!I177)</f>
        <v>3</v>
      </c>
      <c r="J177" s="279">
        <f>SUM(ENERO:DICIEMBRE!J177)</f>
        <v>7</v>
      </c>
      <c r="K177" s="279">
        <f>SUM(ENERO:DICIEMBRE!K177)</f>
        <v>4</v>
      </c>
      <c r="L177" s="279">
        <f>SUM(ENERO:DICIEMBRE!L177)</f>
        <v>12</v>
      </c>
      <c r="M177" s="279">
        <f>SUM(ENERO:DICIEMBRE!M177)</f>
        <v>14</v>
      </c>
      <c r="N177" s="279">
        <f>SUM(ENERO:DICIEMBRE!N177)</f>
        <v>6</v>
      </c>
      <c r="O177" s="279">
        <f>SUM(ENERO:DICIEMBRE!O177)</f>
        <v>10</v>
      </c>
      <c r="P177" s="279">
        <f>SUM(ENERO:DICIEMBRE!P177)</f>
        <v>6</v>
      </c>
      <c r="Q177" s="279">
        <f>SUM(ENERO:DICIEMBRE!Q177)</f>
        <v>10</v>
      </c>
      <c r="R177" s="279">
        <f>SUM(ENERO:DICIEMBRE!R177)</f>
        <v>6</v>
      </c>
      <c r="S177" s="279">
        <f>SUM(ENERO:DICIEMBRE!S177)</f>
        <v>14</v>
      </c>
      <c r="T177" s="279">
        <f>SUM(ENERO:DICIEMBRE!T177)</f>
        <v>16</v>
      </c>
      <c r="U177" s="279">
        <f>SUM(ENERO:DICIEMBRE!U177)</f>
        <v>9</v>
      </c>
      <c r="V177" s="279">
        <f>SUM(ENERO:DICIEMBRE!V177)</f>
        <v>12</v>
      </c>
      <c r="W177" s="279">
        <f>SUM(ENERO:DICIEMBRE!W177)</f>
        <v>26</v>
      </c>
      <c r="X177" s="279">
        <f>SUM(ENERO:DICIEMBRE!X177)</f>
        <v>21</v>
      </c>
      <c r="Y177" s="279">
        <f>SUM(ENERO:DICIEMBRE!Y177)</f>
        <v>20</v>
      </c>
      <c r="Z177" s="279">
        <f>SUM(ENERO:DICIEMBRE!Z177)</f>
        <v>15</v>
      </c>
      <c r="AA177" s="279">
        <f>SUM(ENERO:DICIEMBRE!AA177)</f>
        <v>35</v>
      </c>
      <c r="AB177" s="279">
        <f>SUM(ENERO:DICIEMBRE!AB177)</f>
        <v>29</v>
      </c>
      <c r="AC177" s="279">
        <f>SUM(ENERO:DICIEMBRE!AC177)</f>
        <v>58</v>
      </c>
      <c r="AD177" s="279">
        <f>SUM(ENERO:DICIEMBRE!AD177)</f>
        <v>57</v>
      </c>
      <c r="AE177" s="279">
        <f>SUM(ENERO:DICIEMBRE!AE177)</f>
        <v>73</v>
      </c>
      <c r="AF177" s="279">
        <f>SUM(ENERO:DICIEMBRE!AF177)</f>
        <v>55</v>
      </c>
      <c r="AG177" s="279">
        <f>SUM(ENERO:DICIEMBRE!AG177)</f>
        <v>45</v>
      </c>
      <c r="AH177" s="279">
        <f>SUM(ENERO:DICIEMBRE!AH177)</f>
        <v>66</v>
      </c>
      <c r="AI177" s="279">
        <f>SUM(ENERO:DICIEMBRE!AI177)</f>
        <v>57</v>
      </c>
      <c r="AJ177" s="279">
        <f>SUM(ENERO:DICIEMBRE!AJ177)</f>
        <v>65</v>
      </c>
      <c r="AK177" s="279">
        <f>SUM(ENERO:DICIEMBRE!AK177)</f>
        <v>66</v>
      </c>
      <c r="AL177" s="279">
        <f>SUM(ENERO:DICIEMBRE!AL177)</f>
        <v>108</v>
      </c>
      <c r="AM177" s="279">
        <f>SUM(ENERO:DICIEMBRE!AM177)</f>
        <v>272</v>
      </c>
      <c r="AN177" s="279">
        <f>SUM(ENERO:DICIEMBRE!AN177)</f>
        <v>359</v>
      </c>
      <c r="AO177" s="279">
        <f>SUM(ENERO:DICIEMBRE!AO177)</f>
        <v>446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329" t="s">
        <v>199</v>
      </c>
      <c r="B178" s="330">
        <f>SUM(B179:B183)</f>
        <v>3234</v>
      </c>
      <c r="C178" s="331">
        <f t="shared" ref="C178:AO178" si="43">SUM(C179:C183)</f>
        <v>1683</v>
      </c>
      <c r="D178" s="332">
        <f t="shared" si="43"/>
        <v>1551</v>
      </c>
      <c r="E178" s="18">
        <f t="shared" si="43"/>
        <v>311</v>
      </c>
      <c r="F178" s="20">
        <f t="shared" si="43"/>
        <v>261</v>
      </c>
      <c r="G178" s="18">
        <f t="shared" si="43"/>
        <v>33</v>
      </c>
      <c r="H178" s="20">
        <f t="shared" si="43"/>
        <v>26</v>
      </c>
      <c r="I178" s="18">
        <f t="shared" si="43"/>
        <v>30</v>
      </c>
      <c r="J178" s="20">
        <f t="shared" si="43"/>
        <v>28</v>
      </c>
      <c r="K178" s="18">
        <f t="shared" si="43"/>
        <v>24</v>
      </c>
      <c r="L178" s="20">
        <f t="shared" si="43"/>
        <v>23</v>
      </c>
      <c r="M178" s="18">
        <f t="shared" si="43"/>
        <v>31</v>
      </c>
      <c r="N178" s="333">
        <f t="shared" si="43"/>
        <v>27</v>
      </c>
      <c r="O178" s="18">
        <f t="shared" si="43"/>
        <v>32</v>
      </c>
      <c r="P178" s="20">
        <f t="shared" si="43"/>
        <v>13</v>
      </c>
      <c r="Q178" s="18">
        <f t="shared" si="43"/>
        <v>40</v>
      </c>
      <c r="R178" s="20">
        <f t="shared" si="43"/>
        <v>14</v>
      </c>
      <c r="S178" s="18">
        <f t="shared" si="43"/>
        <v>36</v>
      </c>
      <c r="T178" s="20">
        <f t="shared" si="43"/>
        <v>41</v>
      </c>
      <c r="U178" s="18">
        <f t="shared" si="43"/>
        <v>67</v>
      </c>
      <c r="V178" s="20">
        <f t="shared" si="43"/>
        <v>34</v>
      </c>
      <c r="W178" s="18">
        <f t="shared" si="43"/>
        <v>49</v>
      </c>
      <c r="X178" s="20">
        <f t="shared" si="43"/>
        <v>42</v>
      </c>
      <c r="Y178" s="18">
        <f t="shared" si="43"/>
        <v>69</v>
      </c>
      <c r="Z178" s="20">
        <f t="shared" si="43"/>
        <v>84</v>
      </c>
      <c r="AA178" s="18">
        <f t="shared" si="43"/>
        <v>104</v>
      </c>
      <c r="AB178" s="20">
        <f t="shared" si="43"/>
        <v>112</v>
      </c>
      <c r="AC178" s="18">
        <f t="shared" si="43"/>
        <v>175</v>
      </c>
      <c r="AD178" s="333">
        <f t="shared" si="43"/>
        <v>146</v>
      </c>
      <c r="AE178" s="18">
        <f t="shared" si="43"/>
        <v>173</v>
      </c>
      <c r="AF178" s="20">
        <f t="shared" si="43"/>
        <v>147</v>
      </c>
      <c r="AG178" s="18">
        <f t="shared" si="43"/>
        <v>151</v>
      </c>
      <c r="AH178" s="20">
        <f t="shared" si="43"/>
        <v>156</v>
      </c>
      <c r="AI178" s="18">
        <f t="shared" si="43"/>
        <v>155</v>
      </c>
      <c r="AJ178" s="20">
        <f t="shared" si="43"/>
        <v>175</v>
      </c>
      <c r="AK178" s="333">
        <f t="shared" si="43"/>
        <v>203</v>
      </c>
      <c r="AL178" s="334">
        <f t="shared" si="43"/>
        <v>222</v>
      </c>
      <c r="AM178" s="335">
        <f t="shared" si="43"/>
        <v>367</v>
      </c>
      <c r="AN178" s="87">
        <f t="shared" si="43"/>
        <v>1119</v>
      </c>
      <c r="AO178" s="336">
        <f t="shared" si="43"/>
        <v>1748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2620</v>
      </c>
      <c r="C179" s="321">
        <f t="shared" ref="C179:D183" si="44">E179+G179+I179+K179+M179+O179+Q179+S179+U179+W179+Y179+AA179+AC179+AE179+AG179+AI179+AK179</f>
        <v>1333</v>
      </c>
      <c r="D179" s="324">
        <f t="shared" si="44"/>
        <v>1287</v>
      </c>
      <c r="E179" s="279">
        <f>SUM(ENERO:DICIEMBRE!E179)</f>
        <v>291</v>
      </c>
      <c r="F179" s="279">
        <f>SUM(ENERO:DICIEMBRE!F179)</f>
        <v>253</v>
      </c>
      <c r="G179" s="279">
        <f>SUM(ENERO:DICIEMBRE!G179)</f>
        <v>32</v>
      </c>
      <c r="H179" s="279">
        <f>SUM(ENERO:DICIEMBRE!H179)</f>
        <v>24</v>
      </c>
      <c r="I179" s="279">
        <f>SUM(ENERO:DICIEMBRE!I179)</f>
        <v>29</v>
      </c>
      <c r="J179" s="279">
        <f>SUM(ENERO:DICIEMBRE!J179)</f>
        <v>27</v>
      </c>
      <c r="K179" s="279">
        <f>SUM(ENERO:DICIEMBRE!K179)</f>
        <v>17</v>
      </c>
      <c r="L179" s="279">
        <f>SUM(ENERO:DICIEMBRE!L179)</f>
        <v>20</v>
      </c>
      <c r="M179" s="279">
        <f>SUM(ENERO:DICIEMBRE!M179)</f>
        <v>24</v>
      </c>
      <c r="N179" s="279">
        <f>SUM(ENERO:DICIEMBRE!N179)</f>
        <v>24</v>
      </c>
      <c r="O179" s="279">
        <f>SUM(ENERO:DICIEMBRE!O179)</f>
        <v>22</v>
      </c>
      <c r="P179" s="279">
        <f>SUM(ENERO:DICIEMBRE!P179)</f>
        <v>10</v>
      </c>
      <c r="Q179" s="279">
        <f>SUM(ENERO:DICIEMBRE!Q179)</f>
        <v>29</v>
      </c>
      <c r="R179" s="279">
        <f>SUM(ENERO:DICIEMBRE!R179)</f>
        <v>13</v>
      </c>
      <c r="S179" s="279">
        <f>SUM(ENERO:DICIEMBRE!S179)</f>
        <v>24</v>
      </c>
      <c r="T179" s="279">
        <f>SUM(ENERO:DICIEMBRE!T179)</f>
        <v>31</v>
      </c>
      <c r="U179" s="279">
        <f>SUM(ENERO:DICIEMBRE!U179)</f>
        <v>55</v>
      </c>
      <c r="V179" s="279">
        <f>SUM(ENERO:DICIEMBRE!V179)</f>
        <v>29</v>
      </c>
      <c r="W179" s="279">
        <f>SUM(ENERO:DICIEMBRE!W179)</f>
        <v>37</v>
      </c>
      <c r="X179" s="279">
        <f>SUM(ENERO:DICIEMBRE!X179)</f>
        <v>35</v>
      </c>
      <c r="Y179" s="279">
        <f>SUM(ENERO:DICIEMBRE!Y179)</f>
        <v>49</v>
      </c>
      <c r="Z179" s="279">
        <f>SUM(ENERO:DICIEMBRE!Z179)</f>
        <v>67</v>
      </c>
      <c r="AA179" s="279">
        <f>SUM(ENERO:DICIEMBRE!AA179)</f>
        <v>82</v>
      </c>
      <c r="AB179" s="279">
        <f>SUM(ENERO:DICIEMBRE!AB179)</f>
        <v>99</v>
      </c>
      <c r="AC179" s="279">
        <f>SUM(ENERO:DICIEMBRE!AC179)</f>
        <v>134</v>
      </c>
      <c r="AD179" s="279">
        <f>SUM(ENERO:DICIEMBRE!AD179)</f>
        <v>119</v>
      </c>
      <c r="AE179" s="279">
        <f>SUM(ENERO:DICIEMBRE!AE179)</f>
        <v>128</v>
      </c>
      <c r="AF179" s="279">
        <f>SUM(ENERO:DICIEMBRE!AF179)</f>
        <v>112</v>
      </c>
      <c r="AG179" s="279">
        <f>SUM(ENERO:DICIEMBRE!AG179)</f>
        <v>119</v>
      </c>
      <c r="AH179" s="279">
        <f>SUM(ENERO:DICIEMBRE!AH179)</f>
        <v>126</v>
      </c>
      <c r="AI179" s="279">
        <f>SUM(ENERO:DICIEMBRE!AI179)</f>
        <v>119</v>
      </c>
      <c r="AJ179" s="279">
        <f>SUM(ENERO:DICIEMBRE!AJ179)</f>
        <v>148</v>
      </c>
      <c r="AK179" s="279">
        <f>SUM(ENERO:DICIEMBRE!AK179)</f>
        <v>142</v>
      </c>
      <c r="AL179" s="279">
        <f>SUM(ENERO:DICIEMBRE!AL179)</f>
        <v>150</v>
      </c>
      <c r="AM179" s="279">
        <f>SUM(ENERO:DICIEMBRE!AM179)</f>
        <v>292</v>
      </c>
      <c r="AN179" s="279">
        <f>SUM(ENERO:DICIEMBRE!AN179)</f>
        <v>902</v>
      </c>
      <c r="AO179" s="279">
        <f>SUM(ENERO:DICIEMBRE!AO179)</f>
        <v>1426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123</v>
      </c>
      <c r="C180" s="321">
        <f t="shared" si="44"/>
        <v>73</v>
      </c>
      <c r="D180" s="324">
        <f t="shared" si="44"/>
        <v>50</v>
      </c>
      <c r="E180" s="279">
        <f>SUM(ENERO:DICIEMBRE!E180)</f>
        <v>8</v>
      </c>
      <c r="F180" s="279">
        <f>SUM(ENERO:DICIEMBRE!F180)</f>
        <v>2</v>
      </c>
      <c r="G180" s="279">
        <f>SUM(ENERO:DICIEMBRE!G180)</f>
        <v>0</v>
      </c>
      <c r="H180" s="279">
        <f>SUM(ENERO:DICIEMBRE!H180)</f>
        <v>0</v>
      </c>
      <c r="I180" s="279">
        <f>SUM(ENERO:DICIEMBRE!I180)</f>
        <v>0</v>
      </c>
      <c r="J180" s="279">
        <f>SUM(ENERO:DICIEMBRE!J180)</f>
        <v>0</v>
      </c>
      <c r="K180" s="279">
        <f>SUM(ENERO:DICIEMBRE!K180)</f>
        <v>3</v>
      </c>
      <c r="L180" s="279">
        <f>SUM(ENERO:DICIEMBRE!L180)</f>
        <v>2</v>
      </c>
      <c r="M180" s="279">
        <f>SUM(ENERO:DICIEMBRE!M180)</f>
        <v>2</v>
      </c>
      <c r="N180" s="279">
        <f>SUM(ENERO:DICIEMBRE!N180)</f>
        <v>0</v>
      </c>
      <c r="O180" s="279">
        <f>SUM(ENERO:DICIEMBRE!O180)</f>
        <v>1</v>
      </c>
      <c r="P180" s="279">
        <f>SUM(ENERO:DICIEMBRE!P180)</f>
        <v>2</v>
      </c>
      <c r="Q180" s="279">
        <f>SUM(ENERO:DICIEMBRE!Q180)</f>
        <v>3</v>
      </c>
      <c r="R180" s="279">
        <f>SUM(ENERO:DICIEMBRE!R180)</f>
        <v>0</v>
      </c>
      <c r="S180" s="279">
        <f>SUM(ENERO:DICIEMBRE!S180)</f>
        <v>3</v>
      </c>
      <c r="T180" s="279">
        <f>SUM(ENERO:DICIEMBRE!T180)</f>
        <v>3</v>
      </c>
      <c r="U180" s="279">
        <f>SUM(ENERO:DICIEMBRE!U180)</f>
        <v>4</v>
      </c>
      <c r="V180" s="279">
        <f>SUM(ENERO:DICIEMBRE!V180)</f>
        <v>0</v>
      </c>
      <c r="W180" s="279">
        <f>SUM(ENERO:DICIEMBRE!W180)</f>
        <v>6</v>
      </c>
      <c r="X180" s="279">
        <f>SUM(ENERO:DICIEMBRE!X180)</f>
        <v>2</v>
      </c>
      <c r="Y180" s="279">
        <f>SUM(ENERO:DICIEMBRE!Y180)</f>
        <v>6</v>
      </c>
      <c r="Z180" s="279">
        <f>SUM(ENERO:DICIEMBRE!Z180)</f>
        <v>5</v>
      </c>
      <c r="AA180" s="279">
        <f>SUM(ENERO:DICIEMBRE!AA180)</f>
        <v>3</v>
      </c>
      <c r="AB180" s="279">
        <f>SUM(ENERO:DICIEMBRE!AB180)</f>
        <v>3</v>
      </c>
      <c r="AC180" s="279">
        <f>SUM(ENERO:DICIEMBRE!AC180)</f>
        <v>8</v>
      </c>
      <c r="AD180" s="279">
        <f>SUM(ENERO:DICIEMBRE!AD180)</f>
        <v>7</v>
      </c>
      <c r="AE180" s="279">
        <f>SUM(ENERO:DICIEMBRE!AE180)</f>
        <v>7</v>
      </c>
      <c r="AF180" s="279">
        <f>SUM(ENERO:DICIEMBRE!AF180)</f>
        <v>6</v>
      </c>
      <c r="AG180" s="279">
        <f>SUM(ENERO:DICIEMBRE!AG180)</f>
        <v>5</v>
      </c>
      <c r="AH180" s="279">
        <f>SUM(ENERO:DICIEMBRE!AH180)</f>
        <v>4</v>
      </c>
      <c r="AI180" s="279">
        <f>SUM(ENERO:DICIEMBRE!AI180)</f>
        <v>4</v>
      </c>
      <c r="AJ180" s="279">
        <f>SUM(ENERO:DICIEMBRE!AJ180)</f>
        <v>6</v>
      </c>
      <c r="AK180" s="279">
        <f>SUM(ENERO:DICIEMBRE!AK180)</f>
        <v>10</v>
      </c>
      <c r="AL180" s="279">
        <f>SUM(ENERO:DICIEMBRE!AL180)</f>
        <v>8</v>
      </c>
      <c r="AM180" s="279">
        <f>SUM(ENERO:DICIEMBRE!AM180)</f>
        <v>34</v>
      </c>
      <c r="AN180" s="279">
        <f>SUM(ENERO:DICIEMBRE!AN180)</f>
        <v>3</v>
      </c>
      <c r="AO180" s="279">
        <f>SUM(ENERO:DICIEMBRE!AO180)</f>
        <v>86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199</v>
      </c>
      <c r="C181" s="321">
        <f t="shared" si="44"/>
        <v>121</v>
      </c>
      <c r="D181" s="324">
        <f t="shared" si="44"/>
        <v>78</v>
      </c>
      <c r="E181" s="279">
        <f>SUM(ENERO:DICIEMBRE!E181)</f>
        <v>1</v>
      </c>
      <c r="F181" s="279">
        <f>SUM(ENERO:DICIEMBRE!F181)</f>
        <v>1</v>
      </c>
      <c r="G181" s="279">
        <f>SUM(ENERO:DICIEMBRE!G181)</f>
        <v>0</v>
      </c>
      <c r="H181" s="279">
        <f>SUM(ENERO:DICIEMBRE!H181)</f>
        <v>0</v>
      </c>
      <c r="I181" s="279">
        <f>SUM(ENERO:DICIEMBRE!I181)</f>
        <v>0</v>
      </c>
      <c r="J181" s="279">
        <f>SUM(ENERO:DICIEMBRE!J181)</f>
        <v>0</v>
      </c>
      <c r="K181" s="279">
        <f>SUM(ENERO:DICIEMBRE!K181)</f>
        <v>0</v>
      </c>
      <c r="L181" s="279">
        <f>SUM(ENERO:DICIEMBRE!L181)</f>
        <v>0</v>
      </c>
      <c r="M181" s="279">
        <f>SUM(ENERO:DICIEMBRE!M181)</f>
        <v>0</v>
      </c>
      <c r="N181" s="279">
        <f>SUM(ENERO:DICIEMBRE!N181)</f>
        <v>1</v>
      </c>
      <c r="O181" s="279">
        <f>SUM(ENERO:DICIEMBRE!O181)</f>
        <v>4</v>
      </c>
      <c r="P181" s="279">
        <f>SUM(ENERO:DICIEMBRE!P181)</f>
        <v>0</v>
      </c>
      <c r="Q181" s="279">
        <f>SUM(ENERO:DICIEMBRE!Q181)</f>
        <v>6</v>
      </c>
      <c r="R181" s="279">
        <f>SUM(ENERO:DICIEMBRE!R181)</f>
        <v>0</v>
      </c>
      <c r="S181" s="279">
        <f>SUM(ENERO:DICIEMBRE!S181)</f>
        <v>3</v>
      </c>
      <c r="T181" s="279">
        <f>SUM(ENERO:DICIEMBRE!T181)</f>
        <v>2</v>
      </c>
      <c r="U181" s="279">
        <f>SUM(ENERO:DICIEMBRE!U181)</f>
        <v>2</v>
      </c>
      <c r="V181" s="279">
        <f>SUM(ENERO:DICIEMBRE!V181)</f>
        <v>3</v>
      </c>
      <c r="W181" s="279">
        <f>SUM(ENERO:DICIEMBRE!W181)</f>
        <v>1</v>
      </c>
      <c r="X181" s="279">
        <f>SUM(ENERO:DICIEMBRE!X181)</f>
        <v>1</v>
      </c>
      <c r="Y181" s="279">
        <f>SUM(ENERO:DICIEMBRE!Y181)</f>
        <v>3</v>
      </c>
      <c r="Z181" s="279">
        <f>SUM(ENERO:DICIEMBRE!Z181)</f>
        <v>4</v>
      </c>
      <c r="AA181" s="279">
        <f>SUM(ENERO:DICIEMBRE!AA181)</f>
        <v>8</v>
      </c>
      <c r="AB181" s="279">
        <f>SUM(ENERO:DICIEMBRE!AB181)</f>
        <v>2</v>
      </c>
      <c r="AC181" s="279">
        <f>SUM(ENERO:DICIEMBRE!AC181)</f>
        <v>22</v>
      </c>
      <c r="AD181" s="279">
        <f>SUM(ENERO:DICIEMBRE!AD181)</f>
        <v>5</v>
      </c>
      <c r="AE181" s="279">
        <f>SUM(ENERO:DICIEMBRE!AE181)</f>
        <v>15</v>
      </c>
      <c r="AF181" s="279">
        <f>SUM(ENERO:DICIEMBRE!AF181)</f>
        <v>9</v>
      </c>
      <c r="AG181" s="279">
        <f>SUM(ENERO:DICIEMBRE!AG181)</f>
        <v>11</v>
      </c>
      <c r="AH181" s="279">
        <f>SUM(ENERO:DICIEMBRE!AH181)</f>
        <v>15</v>
      </c>
      <c r="AI181" s="279">
        <f>SUM(ENERO:DICIEMBRE!AI181)</f>
        <v>16</v>
      </c>
      <c r="AJ181" s="279">
        <f>SUM(ENERO:DICIEMBRE!AJ181)</f>
        <v>4</v>
      </c>
      <c r="AK181" s="279">
        <f>SUM(ENERO:DICIEMBRE!AK181)</f>
        <v>29</v>
      </c>
      <c r="AL181" s="279">
        <f>SUM(ENERO:DICIEMBRE!AL181)</f>
        <v>31</v>
      </c>
      <c r="AM181" s="279">
        <f>SUM(ENERO:DICIEMBRE!AM181)</f>
        <v>0</v>
      </c>
      <c r="AN181" s="279">
        <f>SUM(ENERO:DICIEMBRE!AN181)</f>
        <v>98</v>
      </c>
      <c r="AO181" s="279">
        <f>SUM(ENERO:DICIEMBRE!AO181)</f>
        <v>101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8</v>
      </c>
      <c r="C182" s="321">
        <f t="shared" si="44"/>
        <v>6</v>
      </c>
      <c r="D182" s="324">
        <f t="shared" si="44"/>
        <v>2</v>
      </c>
      <c r="E182" s="279">
        <f>SUM(ENERO:DICIEMBRE!E182)</f>
        <v>1</v>
      </c>
      <c r="F182" s="279">
        <f>SUM(ENERO:DICIEMBRE!F182)</f>
        <v>0</v>
      </c>
      <c r="G182" s="279">
        <f>SUM(ENERO:DICIEMBRE!G182)</f>
        <v>0</v>
      </c>
      <c r="H182" s="279">
        <f>SUM(ENERO:DICIEMBRE!H182)</f>
        <v>0</v>
      </c>
      <c r="I182" s="279">
        <f>SUM(ENERO:DICIEMBRE!I182)</f>
        <v>0</v>
      </c>
      <c r="J182" s="279">
        <f>SUM(ENERO:DICIEMBRE!J182)</f>
        <v>0</v>
      </c>
      <c r="K182" s="279">
        <f>SUM(ENERO:DICIEMBRE!K182)</f>
        <v>0</v>
      </c>
      <c r="L182" s="279">
        <f>SUM(ENERO:DICIEMBRE!L182)</f>
        <v>0</v>
      </c>
      <c r="M182" s="279">
        <f>SUM(ENERO:DICIEMBRE!M182)</f>
        <v>0</v>
      </c>
      <c r="N182" s="279">
        <f>SUM(ENERO:DICIEMBRE!N182)</f>
        <v>0</v>
      </c>
      <c r="O182" s="279">
        <f>SUM(ENERO:DICIEMBRE!O182)</f>
        <v>0</v>
      </c>
      <c r="P182" s="279">
        <f>SUM(ENERO:DICIEMBRE!P182)</f>
        <v>0</v>
      </c>
      <c r="Q182" s="279">
        <f>SUM(ENERO:DICIEMBRE!Q182)</f>
        <v>0</v>
      </c>
      <c r="R182" s="279">
        <f>SUM(ENERO:DICIEMBRE!R182)</f>
        <v>0</v>
      </c>
      <c r="S182" s="279">
        <f>SUM(ENERO:DICIEMBRE!S182)</f>
        <v>0</v>
      </c>
      <c r="T182" s="279">
        <f>SUM(ENERO:DICIEMBRE!T182)</f>
        <v>0</v>
      </c>
      <c r="U182" s="279">
        <f>SUM(ENERO:DICIEMBRE!U182)</f>
        <v>0</v>
      </c>
      <c r="V182" s="279">
        <f>SUM(ENERO:DICIEMBRE!V182)</f>
        <v>0</v>
      </c>
      <c r="W182" s="279">
        <f>SUM(ENERO:DICIEMBRE!W182)</f>
        <v>1</v>
      </c>
      <c r="X182" s="279">
        <f>SUM(ENERO:DICIEMBRE!X182)</f>
        <v>0</v>
      </c>
      <c r="Y182" s="279">
        <f>SUM(ENERO:DICIEMBRE!Y182)</f>
        <v>1</v>
      </c>
      <c r="Z182" s="279">
        <f>SUM(ENERO:DICIEMBRE!Z182)</f>
        <v>1</v>
      </c>
      <c r="AA182" s="279">
        <f>SUM(ENERO:DICIEMBRE!AA182)</f>
        <v>0</v>
      </c>
      <c r="AB182" s="279">
        <f>SUM(ENERO:DICIEMBRE!AB182)</f>
        <v>0</v>
      </c>
      <c r="AC182" s="279">
        <f>SUM(ENERO:DICIEMBRE!AC182)</f>
        <v>0</v>
      </c>
      <c r="AD182" s="279">
        <f>SUM(ENERO:DICIEMBRE!AD182)</f>
        <v>0</v>
      </c>
      <c r="AE182" s="279">
        <f>SUM(ENERO:DICIEMBRE!AE182)</f>
        <v>1</v>
      </c>
      <c r="AF182" s="279">
        <f>SUM(ENERO:DICIEMBRE!AF182)</f>
        <v>0</v>
      </c>
      <c r="AG182" s="279">
        <f>SUM(ENERO:DICIEMBRE!AG182)</f>
        <v>1</v>
      </c>
      <c r="AH182" s="279">
        <f>SUM(ENERO:DICIEMBRE!AH182)</f>
        <v>1</v>
      </c>
      <c r="AI182" s="279">
        <f>SUM(ENERO:DICIEMBRE!AI182)</f>
        <v>0</v>
      </c>
      <c r="AJ182" s="279">
        <f>SUM(ENERO:DICIEMBRE!AJ182)</f>
        <v>0</v>
      </c>
      <c r="AK182" s="279">
        <f>SUM(ENERO:DICIEMBRE!AK182)</f>
        <v>1</v>
      </c>
      <c r="AL182" s="279">
        <f>SUM(ENERO:DICIEMBRE!AL182)</f>
        <v>0</v>
      </c>
      <c r="AM182" s="279">
        <f>SUM(ENERO:DICIEMBRE!AM182)</f>
        <v>7</v>
      </c>
      <c r="AN182" s="279">
        <f>SUM(ENERO:DICIEMBRE!AN182)</f>
        <v>0</v>
      </c>
      <c r="AO182" s="279">
        <f>SUM(ENERO:DICIEMBRE!AO182)</f>
        <v>1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284</v>
      </c>
      <c r="C183" s="342">
        <f t="shared" si="44"/>
        <v>150</v>
      </c>
      <c r="D183" s="343">
        <f t="shared" si="44"/>
        <v>134</v>
      </c>
      <c r="E183" s="279">
        <f>SUM(ENERO:DICIEMBRE!E183)</f>
        <v>10</v>
      </c>
      <c r="F183" s="279">
        <f>SUM(ENERO:DICIEMBRE!F183)</f>
        <v>5</v>
      </c>
      <c r="G183" s="279">
        <f>SUM(ENERO:DICIEMBRE!G183)</f>
        <v>1</v>
      </c>
      <c r="H183" s="279">
        <f>SUM(ENERO:DICIEMBRE!H183)</f>
        <v>2</v>
      </c>
      <c r="I183" s="279">
        <f>SUM(ENERO:DICIEMBRE!I183)</f>
        <v>1</v>
      </c>
      <c r="J183" s="279">
        <f>SUM(ENERO:DICIEMBRE!J183)</f>
        <v>1</v>
      </c>
      <c r="K183" s="279">
        <f>SUM(ENERO:DICIEMBRE!K183)</f>
        <v>4</v>
      </c>
      <c r="L183" s="279">
        <f>SUM(ENERO:DICIEMBRE!L183)</f>
        <v>1</v>
      </c>
      <c r="M183" s="279">
        <f>SUM(ENERO:DICIEMBRE!M183)</f>
        <v>5</v>
      </c>
      <c r="N183" s="279">
        <f>SUM(ENERO:DICIEMBRE!N183)</f>
        <v>2</v>
      </c>
      <c r="O183" s="279">
        <f>SUM(ENERO:DICIEMBRE!O183)</f>
        <v>5</v>
      </c>
      <c r="P183" s="279">
        <f>SUM(ENERO:DICIEMBRE!P183)</f>
        <v>1</v>
      </c>
      <c r="Q183" s="279">
        <f>SUM(ENERO:DICIEMBRE!Q183)</f>
        <v>2</v>
      </c>
      <c r="R183" s="279">
        <f>SUM(ENERO:DICIEMBRE!R183)</f>
        <v>1</v>
      </c>
      <c r="S183" s="279">
        <f>SUM(ENERO:DICIEMBRE!S183)</f>
        <v>6</v>
      </c>
      <c r="T183" s="279">
        <f>SUM(ENERO:DICIEMBRE!T183)</f>
        <v>5</v>
      </c>
      <c r="U183" s="279">
        <f>SUM(ENERO:DICIEMBRE!U183)</f>
        <v>6</v>
      </c>
      <c r="V183" s="279">
        <f>SUM(ENERO:DICIEMBRE!V183)</f>
        <v>2</v>
      </c>
      <c r="W183" s="279">
        <f>SUM(ENERO:DICIEMBRE!W183)</f>
        <v>4</v>
      </c>
      <c r="X183" s="279">
        <f>SUM(ENERO:DICIEMBRE!X183)</f>
        <v>4</v>
      </c>
      <c r="Y183" s="279">
        <f>SUM(ENERO:DICIEMBRE!Y183)</f>
        <v>10</v>
      </c>
      <c r="Z183" s="279">
        <f>SUM(ENERO:DICIEMBRE!Z183)</f>
        <v>7</v>
      </c>
      <c r="AA183" s="279">
        <f>SUM(ENERO:DICIEMBRE!AA183)</f>
        <v>11</v>
      </c>
      <c r="AB183" s="279">
        <f>SUM(ENERO:DICIEMBRE!AB183)</f>
        <v>8</v>
      </c>
      <c r="AC183" s="279">
        <f>SUM(ENERO:DICIEMBRE!AC183)</f>
        <v>11</v>
      </c>
      <c r="AD183" s="279">
        <f>SUM(ENERO:DICIEMBRE!AD183)</f>
        <v>15</v>
      </c>
      <c r="AE183" s="279">
        <f>SUM(ENERO:DICIEMBRE!AE183)</f>
        <v>22</v>
      </c>
      <c r="AF183" s="279">
        <f>SUM(ENERO:DICIEMBRE!AF183)</f>
        <v>20</v>
      </c>
      <c r="AG183" s="279">
        <f>SUM(ENERO:DICIEMBRE!AG183)</f>
        <v>15</v>
      </c>
      <c r="AH183" s="279">
        <f>SUM(ENERO:DICIEMBRE!AH183)</f>
        <v>10</v>
      </c>
      <c r="AI183" s="279">
        <f>SUM(ENERO:DICIEMBRE!AI183)</f>
        <v>16</v>
      </c>
      <c r="AJ183" s="279">
        <f>SUM(ENERO:DICIEMBRE!AJ183)</f>
        <v>17</v>
      </c>
      <c r="AK183" s="279">
        <f>SUM(ENERO:DICIEMBRE!AK183)</f>
        <v>21</v>
      </c>
      <c r="AL183" s="279">
        <f>SUM(ENERO:DICIEMBRE!AL183)</f>
        <v>33</v>
      </c>
      <c r="AM183" s="279">
        <f>SUM(ENERO:DICIEMBRE!AM183)</f>
        <v>34</v>
      </c>
      <c r="AN183" s="279">
        <f>SUM(ENERO:DICIEMBRE!AN183)</f>
        <v>116</v>
      </c>
      <c r="AO183" s="279">
        <f>SUM(ENERO:DICIEMBRE!AO183)</f>
        <v>134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982" t="s">
        <v>92</v>
      </c>
      <c r="B185" s="985" t="s">
        <v>5</v>
      </c>
      <c r="C185" s="988" t="s">
        <v>103</v>
      </c>
      <c r="D185" s="989"/>
      <c r="E185" s="989"/>
      <c r="F185" s="989"/>
      <c r="G185" s="989"/>
      <c r="H185" s="989"/>
      <c r="I185" s="989"/>
      <c r="J185" s="989"/>
      <c r="K185" s="989"/>
      <c r="L185" s="989"/>
      <c r="M185" s="989"/>
      <c r="N185" s="989"/>
      <c r="O185" s="989"/>
      <c r="P185" s="989"/>
      <c r="Q185" s="989"/>
      <c r="R185" s="989"/>
      <c r="S185" s="990"/>
      <c r="T185" s="995" t="s">
        <v>176</v>
      </c>
      <c r="U185" s="1000"/>
      <c r="V185" s="1000"/>
      <c r="W185" s="1000"/>
      <c r="X185" s="1000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001" t="s">
        <v>177</v>
      </c>
      <c r="U186" s="1002"/>
      <c r="V186" s="1003"/>
      <c r="W186" s="998" t="s">
        <v>202</v>
      </c>
      <c r="X186" s="999"/>
      <c r="CE186"/>
      <c r="CK186" s="2"/>
      <c r="DI186"/>
    </row>
    <row r="187" spans="1:113" ht="31.5" x14ac:dyDescent="0.25">
      <c r="A187" s="984"/>
      <c r="B187" s="987"/>
      <c r="C187" s="231" t="s">
        <v>11</v>
      </c>
      <c r="D187" s="232" t="s">
        <v>12</v>
      </c>
      <c r="E187" s="232" t="s">
        <v>13</v>
      </c>
      <c r="F187" s="232" t="s">
        <v>14</v>
      </c>
      <c r="G187" s="232" t="s">
        <v>15</v>
      </c>
      <c r="H187" s="232" t="s">
        <v>16</v>
      </c>
      <c r="I187" s="232" t="s">
        <v>17</v>
      </c>
      <c r="J187" s="232" t="s">
        <v>18</v>
      </c>
      <c r="K187" s="232" t="s">
        <v>19</v>
      </c>
      <c r="L187" s="232" t="s">
        <v>20</v>
      </c>
      <c r="M187" s="232" t="s">
        <v>21</v>
      </c>
      <c r="N187" s="232" t="s">
        <v>22</v>
      </c>
      <c r="O187" s="232" t="s">
        <v>23</v>
      </c>
      <c r="P187" s="232" t="s">
        <v>24</v>
      </c>
      <c r="Q187" s="232" t="s">
        <v>25</v>
      </c>
      <c r="R187" s="232" t="s">
        <v>26</v>
      </c>
      <c r="S187" s="233" t="s">
        <v>27</v>
      </c>
      <c r="T187" s="345" t="s">
        <v>203</v>
      </c>
      <c r="U187" s="346" t="s">
        <v>204</v>
      </c>
      <c r="V187" s="347" t="s">
        <v>205</v>
      </c>
      <c r="W187" s="235" t="s">
        <v>179</v>
      </c>
      <c r="X187" s="347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3732</v>
      </c>
      <c r="C188" s="279">
        <f>SUM(ENERO:DICIEMBRE!C188)</f>
        <v>351</v>
      </c>
      <c r="D188" s="279">
        <f>SUM(ENERO:DICIEMBRE!D188)</f>
        <v>77</v>
      </c>
      <c r="E188" s="279">
        <f>SUM(ENERO:DICIEMBRE!E188)</f>
        <v>79</v>
      </c>
      <c r="F188" s="279">
        <f>SUM(ENERO:DICIEMBRE!F188)</f>
        <v>45</v>
      </c>
      <c r="G188" s="279">
        <f>SUM(ENERO:DICIEMBRE!G188)</f>
        <v>50</v>
      </c>
      <c r="H188" s="279">
        <f>SUM(ENERO:DICIEMBRE!H188)</f>
        <v>44</v>
      </c>
      <c r="I188" s="279">
        <f>SUM(ENERO:DICIEMBRE!I188)</f>
        <v>70</v>
      </c>
      <c r="J188" s="279">
        <f>SUM(ENERO:DICIEMBRE!J188)</f>
        <v>93</v>
      </c>
      <c r="K188" s="279">
        <f>SUM(ENERO:DICIEMBRE!K188)</f>
        <v>99</v>
      </c>
      <c r="L188" s="279">
        <f>SUM(ENERO:DICIEMBRE!L188)</f>
        <v>143</v>
      </c>
      <c r="M188" s="279">
        <f>SUM(ENERO:DICIEMBRE!M188)</f>
        <v>151</v>
      </c>
      <c r="N188" s="279">
        <f>SUM(ENERO:DICIEMBRE!N188)</f>
        <v>227</v>
      </c>
      <c r="O188" s="279">
        <f>SUM(ENERO:DICIEMBRE!O188)</f>
        <v>332</v>
      </c>
      <c r="P188" s="279">
        <f>SUM(ENERO:DICIEMBRE!P188)</f>
        <v>439</v>
      </c>
      <c r="Q188" s="279">
        <f>SUM(ENERO:DICIEMBRE!Q188)</f>
        <v>429</v>
      </c>
      <c r="R188" s="279">
        <f>SUM(ENERO:DICIEMBRE!R188)</f>
        <v>427</v>
      </c>
      <c r="S188" s="279">
        <f>SUM(ENERO:DICIEMBRE!S188)</f>
        <v>676</v>
      </c>
      <c r="T188" s="279">
        <f>SUM(ENERO:DICIEMBRE!T188)</f>
        <v>1318</v>
      </c>
      <c r="U188" s="279">
        <f>SUM(ENERO:DICIEMBRE!U188)</f>
        <v>0</v>
      </c>
      <c r="V188" s="279">
        <f>SUM(ENERO:DICIEMBRE!V188)</f>
        <v>0</v>
      </c>
      <c r="W188" s="279">
        <f>SUM(ENERO:DICIEMBRE!W188)</f>
        <v>573</v>
      </c>
      <c r="X188" s="279">
        <f>SUM(ENERO:DICIEMBRE!X188)</f>
        <v>1841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454</v>
      </c>
      <c r="C189" s="279">
        <f>SUM(ENERO:DICIEMBRE!C189)</f>
        <v>1</v>
      </c>
      <c r="D189" s="279">
        <f>SUM(ENERO:DICIEMBRE!D189)</f>
        <v>1</v>
      </c>
      <c r="E189" s="279">
        <f>SUM(ENERO:DICIEMBRE!E189)</f>
        <v>9</v>
      </c>
      <c r="F189" s="279">
        <f>SUM(ENERO:DICIEMBRE!F189)</f>
        <v>13</v>
      </c>
      <c r="G189" s="279">
        <f>SUM(ENERO:DICIEMBRE!G189)</f>
        <v>13</v>
      </c>
      <c r="H189" s="279">
        <f>SUM(ENERO:DICIEMBRE!H189)</f>
        <v>6</v>
      </c>
      <c r="I189" s="279">
        <f>SUM(ENERO:DICIEMBRE!I189)</f>
        <v>13</v>
      </c>
      <c r="J189" s="279">
        <f>SUM(ENERO:DICIEMBRE!J189)</f>
        <v>15</v>
      </c>
      <c r="K189" s="279">
        <f>SUM(ENERO:DICIEMBRE!K189)</f>
        <v>19</v>
      </c>
      <c r="L189" s="279">
        <f>SUM(ENERO:DICIEMBRE!L189)</f>
        <v>21</v>
      </c>
      <c r="M189" s="279">
        <f>SUM(ENERO:DICIEMBRE!M189)</f>
        <v>20</v>
      </c>
      <c r="N189" s="279">
        <f>SUM(ENERO:DICIEMBRE!N189)</f>
        <v>40</v>
      </c>
      <c r="O189" s="279">
        <f>SUM(ENERO:DICIEMBRE!O189)</f>
        <v>64</v>
      </c>
      <c r="P189" s="279">
        <f>SUM(ENERO:DICIEMBRE!P189)</f>
        <v>61</v>
      </c>
      <c r="Q189" s="279">
        <f>SUM(ENERO:DICIEMBRE!Q189)</f>
        <v>58</v>
      </c>
      <c r="R189" s="279">
        <f>SUM(ENERO:DICIEMBRE!R189)</f>
        <v>57</v>
      </c>
      <c r="S189" s="279">
        <f>SUM(ENERO:DICIEMBRE!S189)</f>
        <v>43</v>
      </c>
      <c r="T189" s="279">
        <f>SUM(ENERO:DICIEMBRE!T189)</f>
        <v>83</v>
      </c>
      <c r="U189" s="279">
        <f>SUM(ENERO:DICIEMBRE!U189)</f>
        <v>0</v>
      </c>
      <c r="V189" s="279">
        <f>SUM(ENERO:DICIEMBRE!V189)</f>
        <v>0</v>
      </c>
      <c r="W189" s="279">
        <f>SUM(ENERO:DICIEMBRE!W189)</f>
        <v>368</v>
      </c>
      <c r="X189" s="279">
        <f>SUM(ENERO:DICIEMBRE!X189)</f>
        <v>3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991</v>
      </c>
      <c r="C190" s="279">
        <f>SUM(ENERO:DICIEMBRE!C190)</f>
        <v>431</v>
      </c>
      <c r="D190" s="279">
        <f>SUM(ENERO:DICIEMBRE!D190)</f>
        <v>41</v>
      </c>
      <c r="E190" s="279">
        <f>SUM(ENERO:DICIEMBRE!E190)</f>
        <v>19</v>
      </c>
      <c r="F190" s="279">
        <f>SUM(ENERO:DICIEMBRE!F190)</f>
        <v>5</v>
      </c>
      <c r="G190" s="279">
        <f>SUM(ENERO:DICIEMBRE!G190)</f>
        <v>9</v>
      </c>
      <c r="H190" s="279">
        <f>SUM(ENERO:DICIEMBRE!H190)</f>
        <v>6</v>
      </c>
      <c r="I190" s="279">
        <f>SUM(ENERO:DICIEMBRE!I190)</f>
        <v>5</v>
      </c>
      <c r="J190" s="279">
        <f>SUM(ENERO:DICIEMBRE!J190)</f>
        <v>10</v>
      </c>
      <c r="K190" s="279">
        <f>SUM(ENERO:DICIEMBRE!K190)</f>
        <v>14</v>
      </c>
      <c r="L190" s="279">
        <f>SUM(ENERO:DICIEMBRE!L190)</f>
        <v>15</v>
      </c>
      <c r="M190" s="279">
        <f>SUM(ENERO:DICIEMBRE!M190)</f>
        <v>22</v>
      </c>
      <c r="N190" s="279">
        <f>SUM(ENERO:DICIEMBRE!N190)</f>
        <v>33</v>
      </c>
      <c r="O190" s="279">
        <f>SUM(ENERO:DICIEMBRE!O190)</f>
        <v>65</v>
      </c>
      <c r="P190" s="279">
        <f>SUM(ENERO:DICIEMBRE!P190)</f>
        <v>60</v>
      </c>
      <c r="Q190" s="279">
        <f>SUM(ENERO:DICIEMBRE!Q190)</f>
        <v>73</v>
      </c>
      <c r="R190" s="279">
        <f>SUM(ENERO:DICIEMBRE!R190)</f>
        <v>78</v>
      </c>
      <c r="S190" s="279">
        <f>SUM(ENERO:DICIEMBRE!S190)</f>
        <v>105</v>
      </c>
      <c r="T190" s="279">
        <f>SUM(ENERO:DICIEMBRE!T190)</f>
        <v>92</v>
      </c>
      <c r="U190" s="279">
        <f>SUM(ENERO:DICIEMBRE!U190)</f>
        <v>0</v>
      </c>
      <c r="V190" s="279">
        <f>SUM(ENERO:DICIEMBRE!V190)</f>
        <v>0</v>
      </c>
      <c r="W190" s="279">
        <f>SUM(ENERO:DICIEMBRE!W190)</f>
        <v>260</v>
      </c>
      <c r="X190" s="279">
        <f>SUM(ENERO:DICIEMBRE!X190)</f>
        <v>639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279">
        <f>SUM(ENERO:DICIEMBRE!C191)</f>
        <v>0</v>
      </c>
      <c r="D191" s="279">
        <f>SUM(ENERO:DICIEMBRE!D191)</f>
        <v>0</v>
      </c>
      <c r="E191" s="279">
        <f>SUM(ENERO:DICIEMBRE!E191)</f>
        <v>0</v>
      </c>
      <c r="F191" s="279">
        <f>SUM(ENERO:DICIEMBRE!F191)</f>
        <v>0</v>
      </c>
      <c r="G191" s="279">
        <f>SUM(ENERO:DICIEMBRE!G191)</f>
        <v>0</v>
      </c>
      <c r="H191" s="279">
        <f>SUM(ENERO:DICIEMBRE!H191)</f>
        <v>0</v>
      </c>
      <c r="I191" s="279">
        <f>SUM(ENERO:DICIEMBRE!I191)</f>
        <v>0</v>
      </c>
      <c r="J191" s="279">
        <f>SUM(ENERO:DICIEMBRE!J191)</f>
        <v>0</v>
      </c>
      <c r="K191" s="279">
        <f>SUM(ENERO:DICIEMBRE!K191)</f>
        <v>0</v>
      </c>
      <c r="L191" s="279">
        <f>SUM(ENERO:DICIEMBRE!L191)</f>
        <v>0</v>
      </c>
      <c r="M191" s="279">
        <f>SUM(ENERO:DICIEMBRE!M191)</f>
        <v>0</v>
      </c>
      <c r="N191" s="279">
        <f>SUM(ENERO:DICIEMBRE!N191)</f>
        <v>0</v>
      </c>
      <c r="O191" s="279">
        <f>SUM(ENERO:DICIEMBRE!O191)</f>
        <v>0</v>
      </c>
      <c r="P191" s="279">
        <f>SUM(ENERO:DICIEMBRE!P191)</f>
        <v>0</v>
      </c>
      <c r="Q191" s="279">
        <f>SUM(ENERO:DICIEMBRE!Q191)</f>
        <v>0</v>
      </c>
      <c r="R191" s="279">
        <f>SUM(ENERO:DICIEMBRE!R191)</f>
        <v>0</v>
      </c>
      <c r="S191" s="279">
        <f>SUM(ENERO:DICIEMBRE!S191)</f>
        <v>0</v>
      </c>
      <c r="T191" s="279">
        <f>SUM(ENERO:DICIEMBRE!T191)</f>
        <v>0</v>
      </c>
      <c r="U191" s="279">
        <f>SUM(ENERO:DICIEMBRE!U191)</f>
        <v>0</v>
      </c>
      <c r="V191" s="279">
        <f>SUM(ENERO:DICIEMBRE!V191)</f>
        <v>0</v>
      </c>
      <c r="W191" s="279">
        <f>SUM(ENERO:DICIEMBRE!W191)</f>
        <v>0</v>
      </c>
      <c r="X191" s="279">
        <f>SUM(ENERO:DICIEMBRE!X191)</f>
        <v>0</v>
      </c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279">
        <f>SUM(ENERO:DICIEMBRE!C192)</f>
        <v>0</v>
      </c>
      <c r="D192" s="279">
        <f>SUM(ENERO:DICIEMBRE!D192)</f>
        <v>0</v>
      </c>
      <c r="E192" s="279">
        <f>SUM(ENERO:DICIEMBRE!E192)</f>
        <v>0</v>
      </c>
      <c r="F192" s="279">
        <f>SUM(ENERO:DICIEMBRE!F192)</f>
        <v>0</v>
      </c>
      <c r="G192" s="279">
        <f>SUM(ENERO:DICIEMBRE!G192)</f>
        <v>0</v>
      </c>
      <c r="H192" s="279">
        <f>SUM(ENERO:DICIEMBRE!H192)</f>
        <v>0</v>
      </c>
      <c r="I192" s="279">
        <f>SUM(ENERO:DICIEMBRE!I192)</f>
        <v>0</v>
      </c>
      <c r="J192" s="279">
        <f>SUM(ENERO:DICIEMBRE!J192)</f>
        <v>0</v>
      </c>
      <c r="K192" s="279">
        <f>SUM(ENERO:DICIEMBRE!K192)</f>
        <v>0</v>
      </c>
      <c r="L192" s="279">
        <f>SUM(ENERO:DICIEMBRE!L192)</f>
        <v>0</v>
      </c>
      <c r="M192" s="279">
        <f>SUM(ENERO:DICIEMBRE!M192)</f>
        <v>0</v>
      </c>
      <c r="N192" s="279">
        <f>SUM(ENERO:DICIEMBRE!N192)</f>
        <v>0</v>
      </c>
      <c r="O192" s="279">
        <f>SUM(ENERO:DICIEMBRE!O192)</f>
        <v>0</v>
      </c>
      <c r="P192" s="279">
        <f>SUM(ENERO:DICIEMBRE!P192)</f>
        <v>0</v>
      </c>
      <c r="Q192" s="279">
        <f>SUM(ENERO:DICIEMBRE!Q192)</f>
        <v>0</v>
      </c>
      <c r="R192" s="279">
        <f>SUM(ENERO:DICIEMBRE!R192)</f>
        <v>0</v>
      </c>
      <c r="S192" s="279">
        <f>SUM(ENERO:DICIEMBRE!S192)</f>
        <v>0</v>
      </c>
      <c r="T192" s="279">
        <f>SUM(ENERO:DICIEMBRE!T192)</f>
        <v>0</v>
      </c>
      <c r="U192" s="279">
        <f>SUM(ENERO:DICIEMBRE!U192)</f>
        <v>0</v>
      </c>
      <c r="V192" s="279">
        <f>SUM(ENERO:DICIEMBRE!V192)</f>
        <v>0</v>
      </c>
      <c r="W192" s="279">
        <f>SUM(ENERO:DICIEMBRE!W192)</f>
        <v>0</v>
      </c>
      <c r="X192" s="279">
        <f>SUM(ENERO:DICIEMBRE!X192)</f>
        <v>0</v>
      </c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279">
        <f>SUM(ENERO:DICIEMBRE!C193)</f>
        <v>0</v>
      </c>
      <c r="D193" s="279">
        <f>SUM(ENERO:DICIEMBRE!D193)</f>
        <v>0</v>
      </c>
      <c r="E193" s="279">
        <f>SUM(ENERO:DICIEMBRE!E193)</f>
        <v>0</v>
      </c>
      <c r="F193" s="279">
        <f>SUM(ENERO:DICIEMBRE!F193)</f>
        <v>0</v>
      </c>
      <c r="G193" s="279">
        <f>SUM(ENERO:DICIEMBRE!G193)</f>
        <v>0</v>
      </c>
      <c r="H193" s="279">
        <f>SUM(ENERO:DICIEMBRE!H193)</f>
        <v>0</v>
      </c>
      <c r="I193" s="279">
        <f>SUM(ENERO:DICIEMBRE!I193)</f>
        <v>0</v>
      </c>
      <c r="J193" s="279">
        <f>SUM(ENERO:DICIEMBRE!J193)</f>
        <v>0</v>
      </c>
      <c r="K193" s="279">
        <f>SUM(ENERO:DICIEMBRE!K193)</f>
        <v>0</v>
      </c>
      <c r="L193" s="279">
        <f>SUM(ENERO:DICIEMBRE!L193)</f>
        <v>0</v>
      </c>
      <c r="M193" s="279">
        <f>SUM(ENERO:DICIEMBRE!M193)</f>
        <v>0</v>
      </c>
      <c r="N193" s="279">
        <f>SUM(ENERO:DICIEMBRE!N193)</f>
        <v>0</v>
      </c>
      <c r="O193" s="279">
        <f>SUM(ENERO:DICIEMBRE!O193)</f>
        <v>0</v>
      </c>
      <c r="P193" s="279">
        <f>SUM(ENERO:DICIEMBRE!P193)</f>
        <v>0</v>
      </c>
      <c r="Q193" s="279">
        <f>SUM(ENERO:DICIEMBRE!Q193)</f>
        <v>0</v>
      </c>
      <c r="R193" s="279">
        <f>SUM(ENERO:DICIEMBRE!R193)</f>
        <v>0</v>
      </c>
      <c r="S193" s="279">
        <f>SUM(ENERO:DICIEMBRE!S193)</f>
        <v>0</v>
      </c>
      <c r="T193" s="279">
        <f>SUM(ENERO:DICIEMBRE!T193)</f>
        <v>0</v>
      </c>
      <c r="U193" s="279">
        <f>SUM(ENERO:DICIEMBRE!U193)</f>
        <v>0</v>
      </c>
      <c r="V193" s="279">
        <f>SUM(ENERO:DICIEMBRE!V193)</f>
        <v>0</v>
      </c>
      <c r="W193" s="279">
        <f>SUM(ENERO:DICIEMBRE!W193)</f>
        <v>0</v>
      </c>
      <c r="X193" s="279">
        <f>SUM(ENERO:DICIEMBRE!X193)</f>
        <v>0</v>
      </c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279">
        <f>SUM(ENERO:DICIEMBRE!C194)</f>
        <v>0</v>
      </c>
      <c r="D194" s="279">
        <f>SUM(ENERO:DICIEMBRE!D194)</f>
        <v>0</v>
      </c>
      <c r="E194" s="279">
        <f>SUM(ENERO:DICIEMBRE!E194)</f>
        <v>0</v>
      </c>
      <c r="F194" s="279">
        <f>SUM(ENERO:DICIEMBRE!F194)</f>
        <v>0</v>
      </c>
      <c r="G194" s="279">
        <f>SUM(ENERO:DICIEMBRE!G194)</f>
        <v>0</v>
      </c>
      <c r="H194" s="279">
        <f>SUM(ENERO:DICIEMBRE!H194)</f>
        <v>0</v>
      </c>
      <c r="I194" s="279">
        <f>SUM(ENERO:DICIEMBRE!I194)</f>
        <v>0</v>
      </c>
      <c r="J194" s="279">
        <f>SUM(ENERO:DICIEMBRE!J194)</f>
        <v>0</v>
      </c>
      <c r="K194" s="279">
        <f>SUM(ENERO:DICIEMBRE!K194)</f>
        <v>0</v>
      </c>
      <c r="L194" s="279">
        <f>SUM(ENERO:DICIEMBRE!L194)</f>
        <v>0</v>
      </c>
      <c r="M194" s="279">
        <f>SUM(ENERO:DICIEMBRE!M194)</f>
        <v>0</v>
      </c>
      <c r="N194" s="279">
        <f>SUM(ENERO:DICIEMBRE!N194)</f>
        <v>0</v>
      </c>
      <c r="O194" s="279">
        <f>SUM(ENERO:DICIEMBRE!O194)</f>
        <v>0</v>
      </c>
      <c r="P194" s="279">
        <f>SUM(ENERO:DICIEMBRE!P194)</f>
        <v>0</v>
      </c>
      <c r="Q194" s="279">
        <f>SUM(ENERO:DICIEMBRE!Q194)</f>
        <v>0</v>
      </c>
      <c r="R194" s="279">
        <f>SUM(ENERO:DICIEMBRE!R194)</f>
        <v>0</v>
      </c>
      <c r="S194" s="279">
        <f>SUM(ENERO:DICIEMBRE!S194)</f>
        <v>0</v>
      </c>
      <c r="T194" s="279">
        <f>SUM(ENERO:DICIEMBRE!T194)</f>
        <v>0</v>
      </c>
      <c r="U194" s="279">
        <f>SUM(ENERO:DICIEMBRE!U194)</f>
        <v>0</v>
      </c>
      <c r="V194" s="279">
        <f>SUM(ENERO:DICIEMBRE!V194)</f>
        <v>0</v>
      </c>
      <c r="W194" s="279">
        <f>SUM(ENERO:DICIEMBRE!W194)</f>
        <v>0</v>
      </c>
      <c r="X194" s="279">
        <f>SUM(ENERO:DICIEMBRE!X194)</f>
        <v>0</v>
      </c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354">
        <f t="shared" ref="B195:X195" si="50">SUM(B188:B194)</f>
        <v>5177</v>
      </c>
      <c r="C195" s="246">
        <f t="shared" si="50"/>
        <v>783</v>
      </c>
      <c r="D195" s="247">
        <f t="shared" si="50"/>
        <v>119</v>
      </c>
      <c r="E195" s="247">
        <f t="shared" si="50"/>
        <v>107</v>
      </c>
      <c r="F195" s="247">
        <f t="shared" si="50"/>
        <v>63</v>
      </c>
      <c r="G195" s="247">
        <f t="shared" si="50"/>
        <v>72</v>
      </c>
      <c r="H195" s="247">
        <f t="shared" si="50"/>
        <v>56</v>
      </c>
      <c r="I195" s="247">
        <f t="shared" si="50"/>
        <v>88</v>
      </c>
      <c r="J195" s="247">
        <f t="shared" si="50"/>
        <v>118</v>
      </c>
      <c r="K195" s="247">
        <f t="shared" si="50"/>
        <v>132</v>
      </c>
      <c r="L195" s="247">
        <f t="shared" si="50"/>
        <v>179</v>
      </c>
      <c r="M195" s="247">
        <f t="shared" si="50"/>
        <v>193</v>
      </c>
      <c r="N195" s="247">
        <f t="shared" si="50"/>
        <v>300</v>
      </c>
      <c r="O195" s="247">
        <f t="shared" si="50"/>
        <v>461</v>
      </c>
      <c r="P195" s="247">
        <f t="shared" si="50"/>
        <v>560</v>
      </c>
      <c r="Q195" s="247">
        <f t="shared" si="50"/>
        <v>560</v>
      </c>
      <c r="R195" s="247">
        <f t="shared" si="50"/>
        <v>562</v>
      </c>
      <c r="S195" s="248">
        <f t="shared" si="50"/>
        <v>824</v>
      </c>
      <c r="T195" s="355">
        <f t="shared" si="50"/>
        <v>1493</v>
      </c>
      <c r="U195" s="356">
        <f t="shared" si="50"/>
        <v>0</v>
      </c>
      <c r="V195" s="357">
        <f t="shared" si="50"/>
        <v>0</v>
      </c>
      <c r="W195" s="358">
        <f t="shared" si="50"/>
        <v>1201</v>
      </c>
      <c r="X195" s="357">
        <f t="shared" si="50"/>
        <v>2483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982" t="s">
        <v>92</v>
      </c>
      <c r="B197" s="985" t="s">
        <v>5</v>
      </c>
      <c r="C197" s="988" t="s">
        <v>103</v>
      </c>
      <c r="D197" s="989"/>
      <c r="E197" s="989"/>
      <c r="F197" s="989"/>
      <c r="G197" s="989"/>
      <c r="H197" s="989"/>
      <c r="I197" s="989"/>
      <c r="J197" s="989"/>
      <c r="K197" s="989"/>
      <c r="L197" s="989"/>
      <c r="M197" s="989"/>
      <c r="N197" s="989"/>
      <c r="O197" s="989"/>
      <c r="P197" s="989"/>
      <c r="Q197" s="989"/>
      <c r="R197" s="989"/>
      <c r="S197" s="990"/>
      <c r="T197" s="994" t="s">
        <v>176</v>
      </c>
      <c r="U197" s="994"/>
      <c r="V197" s="994"/>
      <c r="W197" s="994"/>
      <c r="X197" s="995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996" t="s">
        <v>177</v>
      </c>
      <c r="U198" s="996"/>
      <c r="V198" s="997"/>
      <c r="W198" s="998" t="s">
        <v>202</v>
      </c>
      <c r="X198" s="999"/>
      <c r="CE198"/>
      <c r="CK198" s="2"/>
      <c r="DI198"/>
    </row>
    <row r="199" spans="1:113" ht="31.5" x14ac:dyDescent="0.25">
      <c r="A199" s="984"/>
      <c r="B199" s="987"/>
      <c r="C199" s="231" t="s">
        <v>11</v>
      </c>
      <c r="D199" s="232" t="s">
        <v>12</v>
      </c>
      <c r="E199" s="232" t="s">
        <v>13</v>
      </c>
      <c r="F199" s="232" t="s">
        <v>14</v>
      </c>
      <c r="G199" s="232" t="s">
        <v>15</v>
      </c>
      <c r="H199" s="232" t="s">
        <v>16</v>
      </c>
      <c r="I199" s="232" t="s">
        <v>17</v>
      </c>
      <c r="J199" s="232" t="s">
        <v>18</v>
      </c>
      <c r="K199" s="232" t="s">
        <v>19</v>
      </c>
      <c r="L199" s="232" t="s">
        <v>20</v>
      </c>
      <c r="M199" s="232" t="s">
        <v>21</v>
      </c>
      <c r="N199" s="232" t="s">
        <v>22</v>
      </c>
      <c r="O199" s="232" t="s">
        <v>23</v>
      </c>
      <c r="P199" s="232" t="s">
        <v>24</v>
      </c>
      <c r="Q199" s="232" t="s">
        <v>25</v>
      </c>
      <c r="R199" s="232" t="s">
        <v>26</v>
      </c>
      <c r="S199" s="233" t="s">
        <v>27</v>
      </c>
      <c r="T199" s="345" t="s">
        <v>203</v>
      </c>
      <c r="U199" s="346" t="s">
        <v>204</v>
      </c>
      <c r="V199" s="347" t="s">
        <v>205</v>
      </c>
      <c r="W199" s="235" t="s">
        <v>179</v>
      </c>
      <c r="X199" s="347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2270</v>
      </c>
      <c r="C200" s="279">
        <f>SUM(ENERO:DICIEMBRE!C200)</f>
        <v>110</v>
      </c>
      <c r="D200" s="279">
        <f>SUM(ENERO:DICIEMBRE!D200)</f>
        <v>19</v>
      </c>
      <c r="E200" s="279">
        <f>SUM(ENERO:DICIEMBRE!E200)</f>
        <v>47</v>
      </c>
      <c r="F200" s="279">
        <f>SUM(ENERO:DICIEMBRE!F200)</f>
        <v>65</v>
      </c>
      <c r="G200" s="279">
        <f>SUM(ENERO:DICIEMBRE!G200)</f>
        <v>35</v>
      </c>
      <c r="H200" s="279">
        <f>SUM(ENERO:DICIEMBRE!H200)</f>
        <v>37</v>
      </c>
      <c r="I200" s="279">
        <f>SUM(ENERO:DICIEMBRE!I200)</f>
        <v>25</v>
      </c>
      <c r="J200" s="279">
        <f>SUM(ENERO:DICIEMBRE!J200)</f>
        <v>45</v>
      </c>
      <c r="K200" s="279">
        <f>SUM(ENERO:DICIEMBRE!K200)</f>
        <v>154</v>
      </c>
      <c r="L200" s="279">
        <f>SUM(ENERO:DICIEMBRE!L200)</f>
        <v>176</v>
      </c>
      <c r="M200" s="279">
        <f>SUM(ENERO:DICIEMBRE!M200)</f>
        <v>137</v>
      </c>
      <c r="N200" s="279">
        <f>SUM(ENERO:DICIEMBRE!N200)</f>
        <v>266</v>
      </c>
      <c r="O200" s="279">
        <f>SUM(ENERO:DICIEMBRE!O200)</f>
        <v>289</v>
      </c>
      <c r="P200" s="279">
        <f>SUM(ENERO:DICIEMBRE!P200)</f>
        <v>386</v>
      </c>
      <c r="Q200" s="279">
        <f>SUM(ENERO:DICIEMBRE!Q200)</f>
        <v>208</v>
      </c>
      <c r="R200" s="279">
        <f>SUM(ENERO:DICIEMBRE!R200)</f>
        <v>149</v>
      </c>
      <c r="S200" s="279">
        <f>SUM(ENERO:DICIEMBRE!S200)</f>
        <v>122</v>
      </c>
      <c r="T200" s="279">
        <f>SUM(ENERO:DICIEMBRE!T200)</f>
        <v>2270</v>
      </c>
      <c r="U200" s="279">
        <f>SUM(ENERO:DICIEMBRE!U200)</f>
        <v>0</v>
      </c>
      <c r="V200" s="279">
        <f>SUM(ENERO:DICIEMBRE!V200)</f>
        <v>0</v>
      </c>
      <c r="W200" s="279">
        <f>SUM(ENERO:DICIEMBRE!W200)</f>
        <v>0</v>
      </c>
      <c r="X200" s="279">
        <f>SUM(ENERO:DICIEMBRE!X200)</f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68</v>
      </c>
      <c r="C201" s="279">
        <f>SUM(ENERO:DICIEMBRE!C201)</f>
        <v>0</v>
      </c>
      <c r="D201" s="279">
        <f>SUM(ENERO:DICIEMBRE!D201)</f>
        <v>0</v>
      </c>
      <c r="E201" s="279">
        <f>SUM(ENERO:DICIEMBRE!E201)</f>
        <v>2</v>
      </c>
      <c r="F201" s="279">
        <f>SUM(ENERO:DICIEMBRE!F201)</f>
        <v>4</v>
      </c>
      <c r="G201" s="279">
        <f>SUM(ENERO:DICIEMBRE!G201)</f>
        <v>1</v>
      </c>
      <c r="H201" s="279">
        <f>SUM(ENERO:DICIEMBRE!H201)</f>
        <v>1</v>
      </c>
      <c r="I201" s="279">
        <f>SUM(ENERO:DICIEMBRE!I201)</f>
        <v>5</v>
      </c>
      <c r="J201" s="279">
        <f>SUM(ENERO:DICIEMBRE!J201)</f>
        <v>2</v>
      </c>
      <c r="K201" s="279">
        <f>SUM(ENERO:DICIEMBRE!K201)</f>
        <v>1</v>
      </c>
      <c r="L201" s="279">
        <f>SUM(ENERO:DICIEMBRE!L201)</f>
        <v>2</v>
      </c>
      <c r="M201" s="279">
        <f>SUM(ENERO:DICIEMBRE!M201)</f>
        <v>5</v>
      </c>
      <c r="N201" s="279">
        <f>SUM(ENERO:DICIEMBRE!N201)</f>
        <v>12</v>
      </c>
      <c r="O201" s="279">
        <f>SUM(ENERO:DICIEMBRE!O201)</f>
        <v>4</v>
      </c>
      <c r="P201" s="279">
        <f>SUM(ENERO:DICIEMBRE!P201)</f>
        <v>10</v>
      </c>
      <c r="Q201" s="279">
        <f>SUM(ENERO:DICIEMBRE!Q201)</f>
        <v>7</v>
      </c>
      <c r="R201" s="279">
        <f>SUM(ENERO:DICIEMBRE!R201)</f>
        <v>11</v>
      </c>
      <c r="S201" s="279">
        <f>SUM(ENERO:DICIEMBRE!S201)</f>
        <v>1</v>
      </c>
      <c r="T201" s="279">
        <f>SUM(ENERO:DICIEMBRE!T201)</f>
        <v>68</v>
      </c>
      <c r="U201" s="279">
        <f>SUM(ENERO:DICIEMBRE!U201)</f>
        <v>0</v>
      </c>
      <c r="V201" s="279">
        <f>SUM(ENERO:DICIEMBRE!V201)</f>
        <v>0</v>
      </c>
      <c r="W201" s="279">
        <f>SUM(ENERO:DICIEMBRE!W201)</f>
        <v>0</v>
      </c>
      <c r="X201" s="279">
        <f>SUM(ENERO:DICIEMBRE!X201)</f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279">
        <f>SUM(ENERO:DICIEMBRE!C202)</f>
        <v>0</v>
      </c>
      <c r="D202" s="279">
        <f>SUM(ENERO:DICIEMBRE!D202)</f>
        <v>0</v>
      </c>
      <c r="E202" s="279">
        <f>SUM(ENERO:DICIEMBRE!E202)</f>
        <v>0</v>
      </c>
      <c r="F202" s="279">
        <f>SUM(ENERO:DICIEMBRE!F202)</f>
        <v>0</v>
      </c>
      <c r="G202" s="279">
        <f>SUM(ENERO:DICIEMBRE!G202)</f>
        <v>0</v>
      </c>
      <c r="H202" s="279">
        <f>SUM(ENERO:DICIEMBRE!H202)</f>
        <v>0</v>
      </c>
      <c r="I202" s="279">
        <f>SUM(ENERO:DICIEMBRE!I202)</f>
        <v>0</v>
      </c>
      <c r="J202" s="279">
        <f>SUM(ENERO:DICIEMBRE!J202)</f>
        <v>0</v>
      </c>
      <c r="K202" s="279">
        <f>SUM(ENERO:DICIEMBRE!K202)</f>
        <v>0</v>
      </c>
      <c r="L202" s="279">
        <f>SUM(ENERO:DICIEMBRE!L202)</f>
        <v>0</v>
      </c>
      <c r="M202" s="279">
        <f>SUM(ENERO:DICIEMBRE!M202)</f>
        <v>0</v>
      </c>
      <c r="N202" s="279">
        <f>SUM(ENERO:DICIEMBRE!N202)</f>
        <v>0</v>
      </c>
      <c r="O202" s="279">
        <f>SUM(ENERO:DICIEMBRE!O202)</f>
        <v>0</v>
      </c>
      <c r="P202" s="279">
        <f>SUM(ENERO:DICIEMBRE!P202)</f>
        <v>0</v>
      </c>
      <c r="Q202" s="279">
        <f>SUM(ENERO:DICIEMBRE!Q202)</f>
        <v>0</v>
      </c>
      <c r="R202" s="279">
        <f>SUM(ENERO:DICIEMBRE!R202)</f>
        <v>0</v>
      </c>
      <c r="S202" s="279">
        <f>SUM(ENERO:DICIEMBRE!S202)</f>
        <v>0</v>
      </c>
      <c r="T202" s="279">
        <f>SUM(ENERO:DICIEMBRE!T202)</f>
        <v>0</v>
      </c>
      <c r="U202" s="279">
        <f>SUM(ENERO:DICIEMBRE!U202)</f>
        <v>0</v>
      </c>
      <c r="V202" s="279">
        <f>SUM(ENERO:DICIEMBRE!V202)</f>
        <v>0</v>
      </c>
      <c r="W202" s="279">
        <f>SUM(ENERO:DICIEMBRE!W202)</f>
        <v>0</v>
      </c>
      <c r="X202" s="279">
        <f>SUM(ENERO:DICIEMBRE!X202)</f>
        <v>0</v>
      </c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279">
        <f>SUM(ENERO:DICIEMBRE!C203)</f>
        <v>0</v>
      </c>
      <c r="D203" s="279">
        <f>SUM(ENERO:DICIEMBRE!D203)</f>
        <v>0</v>
      </c>
      <c r="E203" s="279">
        <f>SUM(ENERO:DICIEMBRE!E203)</f>
        <v>0</v>
      </c>
      <c r="F203" s="279">
        <f>SUM(ENERO:DICIEMBRE!F203)</f>
        <v>0</v>
      </c>
      <c r="G203" s="279">
        <f>SUM(ENERO:DICIEMBRE!G203)</f>
        <v>0</v>
      </c>
      <c r="H203" s="279">
        <f>SUM(ENERO:DICIEMBRE!H203)</f>
        <v>0</v>
      </c>
      <c r="I203" s="279">
        <f>SUM(ENERO:DICIEMBRE!I203)</f>
        <v>0</v>
      </c>
      <c r="J203" s="279">
        <f>SUM(ENERO:DICIEMBRE!J203)</f>
        <v>0</v>
      </c>
      <c r="K203" s="279">
        <f>SUM(ENERO:DICIEMBRE!K203)</f>
        <v>0</v>
      </c>
      <c r="L203" s="279">
        <f>SUM(ENERO:DICIEMBRE!L203)</f>
        <v>0</v>
      </c>
      <c r="M203" s="279">
        <f>SUM(ENERO:DICIEMBRE!M203)</f>
        <v>0</v>
      </c>
      <c r="N203" s="279">
        <f>SUM(ENERO:DICIEMBRE!N203)</f>
        <v>0</v>
      </c>
      <c r="O203" s="279">
        <f>SUM(ENERO:DICIEMBRE!O203)</f>
        <v>0</v>
      </c>
      <c r="P203" s="279">
        <f>SUM(ENERO:DICIEMBRE!P203)</f>
        <v>0</v>
      </c>
      <c r="Q203" s="279">
        <f>SUM(ENERO:DICIEMBRE!Q203)</f>
        <v>0</v>
      </c>
      <c r="R203" s="279">
        <f>SUM(ENERO:DICIEMBRE!R203)</f>
        <v>0</v>
      </c>
      <c r="S203" s="279">
        <f>SUM(ENERO:DICIEMBRE!S203)</f>
        <v>0</v>
      </c>
      <c r="T203" s="279">
        <f>SUM(ENERO:DICIEMBRE!T203)</f>
        <v>0</v>
      </c>
      <c r="U203" s="279">
        <f>SUM(ENERO:DICIEMBRE!U203)</f>
        <v>0</v>
      </c>
      <c r="V203" s="279">
        <f>SUM(ENERO:DICIEMBRE!V203)</f>
        <v>0</v>
      </c>
      <c r="W203" s="279">
        <f>SUM(ENERO:DICIEMBRE!W203)</f>
        <v>0</v>
      </c>
      <c r="X203" s="279">
        <f>SUM(ENERO:DICIEMBRE!X203)</f>
        <v>0</v>
      </c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279">
        <f>SUM(ENERO:DICIEMBRE!C204)</f>
        <v>0</v>
      </c>
      <c r="D204" s="279">
        <f>SUM(ENERO:DICIEMBRE!D204)</f>
        <v>0</v>
      </c>
      <c r="E204" s="279">
        <f>SUM(ENERO:DICIEMBRE!E204)</f>
        <v>0</v>
      </c>
      <c r="F204" s="279">
        <f>SUM(ENERO:DICIEMBRE!F204)</f>
        <v>0</v>
      </c>
      <c r="G204" s="279">
        <f>SUM(ENERO:DICIEMBRE!G204)</f>
        <v>0</v>
      </c>
      <c r="H204" s="279">
        <f>SUM(ENERO:DICIEMBRE!H204)</f>
        <v>0</v>
      </c>
      <c r="I204" s="279">
        <f>SUM(ENERO:DICIEMBRE!I204)</f>
        <v>0</v>
      </c>
      <c r="J204" s="279">
        <f>SUM(ENERO:DICIEMBRE!J204)</f>
        <v>0</v>
      </c>
      <c r="K204" s="279">
        <f>SUM(ENERO:DICIEMBRE!K204)</f>
        <v>0</v>
      </c>
      <c r="L204" s="279">
        <f>SUM(ENERO:DICIEMBRE!L204)</f>
        <v>0</v>
      </c>
      <c r="M204" s="279">
        <f>SUM(ENERO:DICIEMBRE!M204)</f>
        <v>0</v>
      </c>
      <c r="N204" s="279">
        <f>SUM(ENERO:DICIEMBRE!N204)</f>
        <v>0</v>
      </c>
      <c r="O204" s="279">
        <f>SUM(ENERO:DICIEMBRE!O204)</f>
        <v>0</v>
      </c>
      <c r="P204" s="279">
        <f>SUM(ENERO:DICIEMBRE!P204)</f>
        <v>0</v>
      </c>
      <c r="Q204" s="279">
        <f>SUM(ENERO:DICIEMBRE!Q204)</f>
        <v>0</v>
      </c>
      <c r="R204" s="279">
        <f>SUM(ENERO:DICIEMBRE!R204)</f>
        <v>0</v>
      </c>
      <c r="S204" s="279">
        <f>SUM(ENERO:DICIEMBRE!S204)</f>
        <v>0</v>
      </c>
      <c r="T204" s="279">
        <f>SUM(ENERO:DICIEMBRE!T204)</f>
        <v>0</v>
      </c>
      <c r="U204" s="279">
        <f>SUM(ENERO:DICIEMBRE!U204)</f>
        <v>0</v>
      </c>
      <c r="V204" s="279">
        <f>SUM(ENERO:DICIEMBRE!V204)</f>
        <v>0</v>
      </c>
      <c r="W204" s="279">
        <f>SUM(ENERO:DICIEMBRE!W204)</f>
        <v>0</v>
      </c>
      <c r="X204" s="279">
        <f>SUM(ENERO:DICIEMBRE!X204)</f>
        <v>0</v>
      </c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279">
        <f>SUM(ENERO:DICIEMBRE!C205)</f>
        <v>0</v>
      </c>
      <c r="D205" s="279">
        <f>SUM(ENERO:DICIEMBRE!D205)</f>
        <v>0</v>
      </c>
      <c r="E205" s="279">
        <f>SUM(ENERO:DICIEMBRE!E205)</f>
        <v>0</v>
      </c>
      <c r="F205" s="279">
        <f>SUM(ENERO:DICIEMBRE!F205)</f>
        <v>0</v>
      </c>
      <c r="G205" s="279">
        <f>SUM(ENERO:DICIEMBRE!G205)</f>
        <v>0</v>
      </c>
      <c r="H205" s="279">
        <f>SUM(ENERO:DICIEMBRE!H205)</f>
        <v>0</v>
      </c>
      <c r="I205" s="279">
        <f>SUM(ENERO:DICIEMBRE!I205)</f>
        <v>0</v>
      </c>
      <c r="J205" s="279">
        <f>SUM(ENERO:DICIEMBRE!J205)</f>
        <v>0</v>
      </c>
      <c r="K205" s="279">
        <f>SUM(ENERO:DICIEMBRE!K205)</f>
        <v>0</v>
      </c>
      <c r="L205" s="279">
        <f>SUM(ENERO:DICIEMBRE!L205)</f>
        <v>0</v>
      </c>
      <c r="M205" s="279">
        <f>SUM(ENERO:DICIEMBRE!M205)</f>
        <v>0</v>
      </c>
      <c r="N205" s="279">
        <f>SUM(ENERO:DICIEMBRE!N205)</f>
        <v>0</v>
      </c>
      <c r="O205" s="279">
        <f>SUM(ENERO:DICIEMBRE!O205)</f>
        <v>0</v>
      </c>
      <c r="P205" s="279">
        <f>SUM(ENERO:DICIEMBRE!P205)</f>
        <v>0</v>
      </c>
      <c r="Q205" s="279">
        <f>SUM(ENERO:DICIEMBRE!Q205)</f>
        <v>0</v>
      </c>
      <c r="R205" s="279">
        <f>SUM(ENERO:DICIEMBRE!R205)</f>
        <v>0</v>
      </c>
      <c r="S205" s="279">
        <f>SUM(ENERO:DICIEMBRE!S205)</f>
        <v>0</v>
      </c>
      <c r="T205" s="279">
        <f>SUM(ENERO:DICIEMBRE!T205)</f>
        <v>0</v>
      </c>
      <c r="U205" s="279">
        <f>SUM(ENERO:DICIEMBRE!U205)</f>
        <v>0</v>
      </c>
      <c r="V205" s="279">
        <f>SUM(ENERO:DICIEMBRE!V205)</f>
        <v>0</v>
      </c>
      <c r="W205" s="279">
        <f>SUM(ENERO:DICIEMBRE!W205)</f>
        <v>0</v>
      </c>
      <c r="X205" s="279">
        <f>SUM(ENERO:DICIEMBRE!X205)</f>
        <v>0</v>
      </c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273" t="s">
        <v>5</v>
      </c>
      <c r="B206" s="354">
        <f t="shared" ref="B206:X206" si="55">SUM(B200:B205)</f>
        <v>2338</v>
      </c>
      <c r="C206" s="246">
        <f t="shared" si="55"/>
        <v>110</v>
      </c>
      <c r="D206" s="247">
        <f t="shared" si="55"/>
        <v>19</v>
      </c>
      <c r="E206" s="247">
        <f t="shared" si="55"/>
        <v>49</v>
      </c>
      <c r="F206" s="247">
        <f t="shared" si="55"/>
        <v>69</v>
      </c>
      <c r="G206" s="247">
        <f t="shared" si="55"/>
        <v>36</v>
      </c>
      <c r="H206" s="247">
        <f t="shared" si="55"/>
        <v>38</v>
      </c>
      <c r="I206" s="247">
        <f t="shared" si="55"/>
        <v>30</v>
      </c>
      <c r="J206" s="247">
        <f t="shared" si="55"/>
        <v>47</v>
      </c>
      <c r="K206" s="247">
        <f t="shared" si="55"/>
        <v>155</v>
      </c>
      <c r="L206" s="247">
        <f t="shared" si="55"/>
        <v>178</v>
      </c>
      <c r="M206" s="247">
        <f t="shared" si="55"/>
        <v>142</v>
      </c>
      <c r="N206" s="247">
        <f t="shared" si="55"/>
        <v>278</v>
      </c>
      <c r="O206" s="247">
        <f t="shared" si="55"/>
        <v>293</v>
      </c>
      <c r="P206" s="247">
        <f t="shared" si="55"/>
        <v>396</v>
      </c>
      <c r="Q206" s="247">
        <f t="shared" si="55"/>
        <v>215</v>
      </c>
      <c r="R206" s="247">
        <f t="shared" si="55"/>
        <v>160</v>
      </c>
      <c r="S206" s="248">
        <f t="shared" si="55"/>
        <v>123</v>
      </c>
      <c r="T206" s="360">
        <f t="shared" si="55"/>
        <v>2338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982" t="s">
        <v>92</v>
      </c>
      <c r="B208" s="985" t="s">
        <v>5</v>
      </c>
      <c r="C208" s="988" t="s">
        <v>103</v>
      </c>
      <c r="D208" s="989"/>
      <c r="E208" s="989"/>
      <c r="F208" s="989"/>
      <c r="G208" s="989"/>
      <c r="H208" s="989"/>
      <c r="I208" s="989"/>
      <c r="J208" s="989"/>
      <c r="K208" s="989"/>
      <c r="L208" s="989"/>
      <c r="M208" s="989"/>
      <c r="N208" s="989"/>
      <c r="O208" s="989"/>
      <c r="P208" s="989"/>
      <c r="Q208" s="989"/>
      <c r="R208" s="989"/>
      <c r="S208" s="990"/>
      <c r="T208" s="994" t="s">
        <v>176</v>
      </c>
      <c r="U208" s="994"/>
      <c r="V208" s="994"/>
      <c r="W208" s="994"/>
      <c r="X208" s="995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996" t="s">
        <v>177</v>
      </c>
      <c r="U209" s="996"/>
      <c r="V209" s="997"/>
      <c r="W209" s="998" t="s">
        <v>202</v>
      </c>
      <c r="X209" s="999"/>
      <c r="CE209"/>
      <c r="CK209" s="2"/>
      <c r="DI209"/>
    </row>
    <row r="210" spans="1:113" ht="31.5" x14ac:dyDescent="0.25">
      <c r="A210" s="984"/>
      <c r="B210" s="987"/>
      <c r="C210" s="231" t="s">
        <v>11</v>
      </c>
      <c r="D210" s="232" t="s">
        <v>12</v>
      </c>
      <c r="E210" s="232" t="s">
        <v>13</v>
      </c>
      <c r="F210" s="232" t="s">
        <v>14</v>
      </c>
      <c r="G210" s="232" t="s">
        <v>15</v>
      </c>
      <c r="H210" s="232" t="s">
        <v>16</v>
      </c>
      <c r="I210" s="232" t="s">
        <v>17</v>
      </c>
      <c r="J210" s="232" t="s">
        <v>18</v>
      </c>
      <c r="K210" s="232" t="s">
        <v>19</v>
      </c>
      <c r="L210" s="232" t="s">
        <v>20</v>
      </c>
      <c r="M210" s="232" t="s">
        <v>21</v>
      </c>
      <c r="N210" s="232" t="s">
        <v>22</v>
      </c>
      <c r="O210" s="232" t="s">
        <v>23</v>
      </c>
      <c r="P210" s="232" t="s">
        <v>24</v>
      </c>
      <c r="Q210" s="232" t="s">
        <v>25</v>
      </c>
      <c r="R210" s="232" t="s">
        <v>26</v>
      </c>
      <c r="S210" s="233" t="s">
        <v>27</v>
      </c>
      <c r="T210" s="345" t="s">
        <v>203</v>
      </c>
      <c r="U210" s="346" t="s">
        <v>204</v>
      </c>
      <c r="V210" s="347" t="s">
        <v>205</v>
      </c>
      <c r="W210" s="235" t="s">
        <v>179</v>
      </c>
      <c r="X210" s="347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39108</v>
      </c>
      <c r="C211" s="279">
        <f>SUM(ENERO:DICIEMBRE!C211)</f>
        <v>2411</v>
      </c>
      <c r="D211" s="279">
        <f>SUM(ENERO:DICIEMBRE!D211)</f>
        <v>621</v>
      </c>
      <c r="E211" s="279">
        <f>SUM(ENERO:DICIEMBRE!E211)</f>
        <v>801</v>
      </c>
      <c r="F211" s="279">
        <f>SUM(ENERO:DICIEMBRE!F211)</f>
        <v>521</v>
      </c>
      <c r="G211" s="279">
        <f>SUM(ENERO:DICIEMBRE!G211)</f>
        <v>554</v>
      </c>
      <c r="H211" s="279">
        <f>SUM(ENERO:DICIEMBRE!H211)</f>
        <v>474</v>
      </c>
      <c r="I211" s="279">
        <f>SUM(ENERO:DICIEMBRE!I211)</f>
        <v>558</v>
      </c>
      <c r="J211" s="279">
        <f>SUM(ENERO:DICIEMBRE!J211)</f>
        <v>1301</v>
      </c>
      <c r="K211" s="279">
        <f>SUM(ENERO:DICIEMBRE!K211)</f>
        <v>1406</v>
      </c>
      <c r="L211" s="279">
        <f>SUM(ENERO:DICIEMBRE!L211)</f>
        <v>1654</v>
      </c>
      <c r="M211" s="279">
        <f>SUM(ENERO:DICIEMBRE!M211)</f>
        <v>1717</v>
      </c>
      <c r="N211" s="279">
        <f>SUM(ENERO:DICIEMBRE!N211)</f>
        <v>2926</v>
      </c>
      <c r="O211" s="279">
        <f>SUM(ENERO:DICIEMBRE!O211)</f>
        <v>5389</v>
      </c>
      <c r="P211" s="279">
        <f>SUM(ENERO:DICIEMBRE!P211)</f>
        <v>5627</v>
      </c>
      <c r="Q211" s="279">
        <f>SUM(ENERO:DICIEMBRE!Q211)</f>
        <v>4356</v>
      </c>
      <c r="R211" s="279">
        <f>SUM(ENERO:DICIEMBRE!R211)</f>
        <v>4214</v>
      </c>
      <c r="S211" s="279">
        <f>SUM(ENERO:DICIEMBRE!S211)</f>
        <v>4578</v>
      </c>
      <c r="T211" s="279">
        <f>SUM(ENERO:DICIEMBRE!T211)</f>
        <v>7311</v>
      </c>
      <c r="U211" s="279">
        <f>SUM(ENERO:DICIEMBRE!U211)</f>
        <v>0</v>
      </c>
      <c r="V211" s="279">
        <f>SUM(ENERO:DICIEMBRE!V211)</f>
        <v>0</v>
      </c>
      <c r="W211" s="279">
        <f>SUM(ENERO:DICIEMBRE!W211)</f>
        <v>17455</v>
      </c>
      <c r="X211" s="279">
        <f>SUM(ENERO:DICIEMBRE!X211)</f>
        <v>14342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4028</v>
      </c>
      <c r="C212" s="279">
        <f>SUM(ENERO:DICIEMBRE!C212)</f>
        <v>9</v>
      </c>
      <c r="D212" s="279">
        <f>SUM(ENERO:DICIEMBRE!D212)</f>
        <v>0</v>
      </c>
      <c r="E212" s="279">
        <f>SUM(ENERO:DICIEMBRE!E212)</f>
        <v>30</v>
      </c>
      <c r="F212" s="279">
        <f>SUM(ENERO:DICIEMBRE!F212)</f>
        <v>90</v>
      </c>
      <c r="G212" s="279">
        <f>SUM(ENERO:DICIEMBRE!G212)</f>
        <v>57</v>
      </c>
      <c r="H212" s="279">
        <f>SUM(ENERO:DICIEMBRE!H212)</f>
        <v>40</v>
      </c>
      <c r="I212" s="279">
        <f>SUM(ENERO:DICIEMBRE!I212)</f>
        <v>102</v>
      </c>
      <c r="J212" s="279">
        <f>SUM(ENERO:DICIEMBRE!J212)</f>
        <v>148</v>
      </c>
      <c r="K212" s="279">
        <f>SUM(ENERO:DICIEMBRE!K212)</f>
        <v>191</v>
      </c>
      <c r="L212" s="279">
        <f>SUM(ENERO:DICIEMBRE!L212)</f>
        <v>197</v>
      </c>
      <c r="M212" s="279">
        <f>SUM(ENERO:DICIEMBRE!M212)</f>
        <v>191</v>
      </c>
      <c r="N212" s="279">
        <f>SUM(ENERO:DICIEMBRE!N212)</f>
        <v>411</v>
      </c>
      <c r="O212" s="279">
        <f>SUM(ENERO:DICIEMBRE!O212)</f>
        <v>646</v>
      </c>
      <c r="P212" s="279">
        <f>SUM(ENERO:DICIEMBRE!P212)</f>
        <v>708</v>
      </c>
      <c r="Q212" s="279">
        <f>SUM(ENERO:DICIEMBRE!Q212)</f>
        <v>556</v>
      </c>
      <c r="R212" s="279">
        <f>SUM(ENERO:DICIEMBRE!R212)</f>
        <v>405</v>
      </c>
      <c r="S212" s="279">
        <f>SUM(ENERO:DICIEMBRE!S212)</f>
        <v>247</v>
      </c>
      <c r="T212" s="279">
        <f>SUM(ENERO:DICIEMBRE!T212)</f>
        <v>1411</v>
      </c>
      <c r="U212" s="279">
        <f>SUM(ENERO:DICIEMBRE!U212)</f>
        <v>0</v>
      </c>
      <c r="V212" s="279">
        <f>SUM(ENERO:DICIEMBRE!V212)</f>
        <v>0</v>
      </c>
      <c r="W212" s="279">
        <f>SUM(ENERO:DICIEMBRE!W212)</f>
        <v>2607</v>
      </c>
      <c r="X212" s="279">
        <f>SUM(ENERO:DICIEMBRE!X212)</f>
        <v>10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5672</v>
      </c>
      <c r="C213" s="279">
        <f>SUM(ENERO:DICIEMBRE!C213)</f>
        <v>1450</v>
      </c>
      <c r="D213" s="279">
        <f>SUM(ENERO:DICIEMBRE!D213)</f>
        <v>352</v>
      </c>
      <c r="E213" s="279">
        <f>SUM(ENERO:DICIEMBRE!E213)</f>
        <v>129</v>
      </c>
      <c r="F213" s="279">
        <f>SUM(ENERO:DICIEMBRE!F213)</f>
        <v>14</v>
      </c>
      <c r="G213" s="279">
        <f>SUM(ENERO:DICIEMBRE!G213)</f>
        <v>55</v>
      </c>
      <c r="H213" s="279">
        <f>SUM(ENERO:DICIEMBRE!H213)</f>
        <v>16</v>
      </c>
      <c r="I213" s="279">
        <f>SUM(ENERO:DICIEMBRE!I213)</f>
        <v>20</v>
      </c>
      <c r="J213" s="279">
        <f>SUM(ENERO:DICIEMBRE!J213)</f>
        <v>195</v>
      </c>
      <c r="K213" s="279">
        <f>SUM(ENERO:DICIEMBRE!K213)</f>
        <v>97</v>
      </c>
      <c r="L213" s="279">
        <f>SUM(ENERO:DICIEMBRE!L213)</f>
        <v>162</v>
      </c>
      <c r="M213" s="279">
        <f>SUM(ENERO:DICIEMBRE!M213)</f>
        <v>167</v>
      </c>
      <c r="N213" s="279">
        <f>SUM(ENERO:DICIEMBRE!N213)</f>
        <v>242</v>
      </c>
      <c r="O213" s="279">
        <f>SUM(ENERO:DICIEMBRE!O213)</f>
        <v>428</v>
      </c>
      <c r="P213" s="279">
        <f>SUM(ENERO:DICIEMBRE!P213)</f>
        <v>620</v>
      </c>
      <c r="Q213" s="279">
        <f>SUM(ENERO:DICIEMBRE!Q213)</f>
        <v>552</v>
      </c>
      <c r="R213" s="279">
        <f>SUM(ENERO:DICIEMBRE!R213)</f>
        <v>513</v>
      </c>
      <c r="S213" s="279">
        <f>SUM(ENERO:DICIEMBRE!S213)</f>
        <v>660</v>
      </c>
      <c r="T213" s="279">
        <f>SUM(ENERO:DICIEMBRE!T213)</f>
        <v>683</v>
      </c>
      <c r="U213" s="279">
        <f>SUM(ENERO:DICIEMBRE!U213)</f>
        <v>0</v>
      </c>
      <c r="V213" s="279">
        <f>SUM(ENERO:DICIEMBRE!V213)</f>
        <v>0</v>
      </c>
      <c r="W213" s="279">
        <f>SUM(ENERO:DICIEMBRE!W213)</f>
        <v>1879</v>
      </c>
      <c r="X213" s="279">
        <f>SUM(ENERO:DICIEMBRE!X213)</f>
        <v>3110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79">
        <f>SUM(ENERO:DICIEMBRE!C214)</f>
        <v>0</v>
      </c>
      <c r="D214" s="279">
        <f>SUM(ENERO:DICIEMBRE!D214)</f>
        <v>0</v>
      </c>
      <c r="E214" s="279">
        <f>SUM(ENERO:DICIEMBRE!E214)</f>
        <v>0</v>
      </c>
      <c r="F214" s="279">
        <f>SUM(ENERO:DICIEMBRE!F214)</f>
        <v>0</v>
      </c>
      <c r="G214" s="279">
        <f>SUM(ENERO:DICIEMBRE!G214)</f>
        <v>0</v>
      </c>
      <c r="H214" s="279">
        <f>SUM(ENERO:DICIEMBRE!H214)</f>
        <v>0</v>
      </c>
      <c r="I214" s="279">
        <f>SUM(ENERO:DICIEMBRE!I214)</f>
        <v>0</v>
      </c>
      <c r="J214" s="279">
        <f>SUM(ENERO:DICIEMBRE!J214)</f>
        <v>0</v>
      </c>
      <c r="K214" s="279">
        <f>SUM(ENERO:DICIEMBRE!K214)</f>
        <v>0</v>
      </c>
      <c r="L214" s="279">
        <f>SUM(ENERO:DICIEMBRE!L214)</f>
        <v>0</v>
      </c>
      <c r="M214" s="279">
        <f>SUM(ENERO:DICIEMBRE!M214)</f>
        <v>0</v>
      </c>
      <c r="N214" s="279">
        <f>SUM(ENERO:DICIEMBRE!N214)</f>
        <v>0</v>
      </c>
      <c r="O214" s="279">
        <f>SUM(ENERO:DICIEMBRE!O214)</f>
        <v>0</v>
      </c>
      <c r="P214" s="279">
        <f>SUM(ENERO:DICIEMBRE!P214)</f>
        <v>0</v>
      </c>
      <c r="Q214" s="279">
        <f>SUM(ENERO:DICIEMBRE!Q214)</f>
        <v>0</v>
      </c>
      <c r="R214" s="279">
        <f>SUM(ENERO:DICIEMBRE!R214)</f>
        <v>0</v>
      </c>
      <c r="S214" s="279">
        <f>SUM(ENERO:DICIEMBRE!S214)</f>
        <v>0</v>
      </c>
      <c r="T214" s="279">
        <f>SUM(ENERO:DICIEMBRE!T214)</f>
        <v>0</v>
      </c>
      <c r="U214" s="279">
        <f>SUM(ENERO:DICIEMBRE!U214)</f>
        <v>0</v>
      </c>
      <c r="V214" s="279">
        <f>SUM(ENERO:DICIEMBRE!V214)</f>
        <v>0</v>
      </c>
      <c r="W214" s="279">
        <f>SUM(ENERO:DICIEMBRE!W214)</f>
        <v>0</v>
      </c>
      <c r="X214" s="279">
        <f>SUM(ENERO:DICIEMBRE!X214)</f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224" t="s">
        <v>5</v>
      </c>
      <c r="B215" s="352">
        <f>SUM(B211:B214)</f>
        <v>48808</v>
      </c>
      <c r="C215" s="364">
        <f t="shared" ref="C215:X215" si="58">SUM(C211:C214)</f>
        <v>3870</v>
      </c>
      <c r="D215" s="365">
        <f t="shared" si="58"/>
        <v>973</v>
      </c>
      <c r="E215" s="365">
        <f t="shared" si="58"/>
        <v>960</v>
      </c>
      <c r="F215" s="365">
        <f t="shared" si="58"/>
        <v>625</v>
      </c>
      <c r="G215" s="365">
        <f t="shared" si="58"/>
        <v>666</v>
      </c>
      <c r="H215" s="365">
        <f t="shared" si="58"/>
        <v>530</v>
      </c>
      <c r="I215" s="365">
        <f t="shared" si="58"/>
        <v>680</v>
      </c>
      <c r="J215" s="365">
        <f t="shared" si="58"/>
        <v>1644</v>
      </c>
      <c r="K215" s="365">
        <f t="shared" si="58"/>
        <v>1694</v>
      </c>
      <c r="L215" s="365">
        <f t="shared" si="58"/>
        <v>2013</v>
      </c>
      <c r="M215" s="365">
        <f t="shared" si="58"/>
        <v>2075</v>
      </c>
      <c r="N215" s="365">
        <f t="shared" si="58"/>
        <v>3579</v>
      </c>
      <c r="O215" s="365">
        <f t="shared" si="58"/>
        <v>6463</v>
      </c>
      <c r="P215" s="365">
        <f t="shared" si="58"/>
        <v>6955</v>
      </c>
      <c r="Q215" s="365">
        <f t="shared" si="58"/>
        <v>5464</v>
      </c>
      <c r="R215" s="365">
        <f t="shared" si="58"/>
        <v>5132</v>
      </c>
      <c r="S215" s="366">
        <f t="shared" si="58"/>
        <v>5485</v>
      </c>
      <c r="T215" s="360">
        <f t="shared" si="58"/>
        <v>9405</v>
      </c>
      <c r="U215" s="361">
        <f t="shared" si="58"/>
        <v>0</v>
      </c>
      <c r="V215" s="362">
        <f t="shared" si="58"/>
        <v>0</v>
      </c>
      <c r="W215" s="363">
        <f t="shared" si="58"/>
        <v>21941</v>
      </c>
      <c r="X215" s="362">
        <f t="shared" si="58"/>
        <v>17462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259" t="s">
        <v>214</v>
      </c>
      <c r="B217" s="367" t="s">
        <v>93</v>
      </c>
    </row>
    <row r="218" spans="1:113" x14ac:dyDescent="0.25">
      <c r="A218" s="368" t="s">
        <v>215</v>
      </c>
      <c r="B218" s="279">
        <f>SUM(ENERO:DICIEMBRE!B218)</f>
        <v>0</v>
      </c>
    </row>
    <row r="219" spans="1:113" x14ac:dyDescent="0.25">
      <c r="A219" s="370" t="s">
        <v>216</v>
      </c>
      <c r="B219" s="279">
        <f>SUM(ENERO:DICIEMBRE!B219)</f>
        <v>0</v>
      </c>
    </row>
    <row r="220" spans="1:113" x14ac:dyDescent="0.25">
      <c r="A220" s="370" t="s">
        <v>217</v>
      </c>
      <c r="B220" s="279">
        <f>SUM(ENERO:DICIEMBRE!B220)</f>
        <v>0</v>
      </c>
    </row>
    <row r="221" spans="1:113" x14ac:dyDescent="0.25">
      <c r="A221" s="372" t="s">
        <v>218</v>
      </c>
      <c r="B221" s="279">
        <f>SUM(ENERO:DICIEMBRE!B221)</f>
        <v>0</v>
      </c>
    </row>
    <row r="222" spans="1:113" ht="18" customHeight="1" x14ac:dyDescent="0.25">
      <c r="A222" s="193" t="s">
        <v>219</v>
      </c>
      <c r="B222" s="9"/>
    </row>
    <row r="223" spans="1:113" x14ac:dyDescent="0.25">
      <c r="A223" s="374" t="s">
        <v>109</v>
      </c>
      <c r="B223" s="367" t="s">
        <v>5</v>
      </c>
    </row>
    <row r="224" spans="1:113" x14ac:dyDescent="0.25">
      <c r="A224" s="370" t="s">
        <v>220</v>
      </c>
      <c r="B224" s="279">
        <f>SUM(ENERO:DICIEMBRE!B224)</f>
        <v>27266</v>
      </c>
    </row>
    <row r="225" spans="1:2" customFormat="1" x14ac:dyDescent="0.25">
      <c r="A225" s="370" t="s">
        <v>221</v>
      </c>
      <c r="B225" s="279">
        <f>SUM(ENERO:DICIEMBRE!B225)</f>
        <v>478</v>
      </c>
    </row>
    <row r="226" spans="1:2" customFormat="1" x14ac:dyDescent="0.25">
      <c r="A226" s="370" t="s">
        <v>222</v>
      </c>
      <c r="B226" s="279">
        <f>SUM(ENERO:DICIEMBRE!B226)</f>
        <v>36357</v>
      </c>
    </row>
    <row r="227" spans="1:2" customFormat="1" ht="22.5" x14ac:dyDescent="0.25">
      <c r="A227" s="375" t="s">
        <v>223</v>
      </c>
      <c r="B227" s="279">
        <f>SUM(ENERO:DICIEMBRE!B227)</f>
        <v>4823</v>
      </c>
    </row>
    <row r="228" spans="1:2" customFormat="1" x14ac:dyDescent="0.25">
      <c r="A228" s="370" t="s">
        <v>224</v>
      </c>
      <c r="B228" s="279">
        <f>SUM(ENERO:DICIEMBRE!B228)</f>
        <v>91</v>
      </c>
    </row>
    <row r="229" spans="1:2" customFormat="1" x14ac:dyDescent="0.25">
      <c r="A229" s="370" t="s">
        <v>225</v>
      </c>
      <c r="B229" s="279">
        <f>SUM(ENERO:DICIEMBRE!B229)</f>
        <v>1663</v>
      </c>
    </row>
    <row r="230" spans="1:2" customFormat="1" x14ac:dyDescent="0.25">
      <c r="A230" s="370" t="s">
        <v>226</v>
      </c>
      <c r="B230" s="279">
        <f>SUM(ENERO:DICIEMBRE!B230)</f>
        <v>2894</v>
      </c>
    </row>
    <row r="231" spans="1:2" customFormat="1" x14ac:dyDescent="0.25">
      <c r="A231" s="370" t="s">
        <v>227</v>
      </c>
      <c r="B231" s="279">
        <f>SUM(ENERO:DICIEMBRE!B231)</f>
        <v>27</v>
      </c>
    </row>
    <row r="232" spans="1:2" customFormat="1" x14ac:dyDescent="0.25">
      <c r="A232" s="370" t="s">
        <v>228</v>
      </c>
      <c r="B232" s="279">
        <f>SUM(ENERO:DICIEMBRE!B232)</f>
        <v>556</v>
      </c>
    </row>
    <row r="233" spans="1:2" customFormat="1" x14ac:dyDescent="0.25">
      <c r="A233" s="370" t="s">
        <v>229</v>
      </c>
      <c r="B233" s="279">
        <f>SUM(ENERO:DICIEMBRE!B233)</f>
        <v>0</v>
      </c>
    </row>
    <row r="234" spans="1:2" customFormat="1" x14ac:dyDescent="0.25">
      <c r="A234" s="370" t="s">
        <v>230</v>
      </c>
      <c r="B234" s="279">
        <f>SUM(ENERO:DICIEMBRE!B234)</f>
        <v>0</v>
      </c>
    </row>
    <row r="235" spans="1:2" customFormat="1" x14ac:dyDescent="0.25">
      <c r="A235" s="370" t="s">
        <v>231</v>
      </c>
      <c r="B235" s="279">
        <f>SUM(ENERO:DICIEMBRE!B235)</f>
        <v>0</v>
      </c>
    </row>
    <row r="236" spans="1:2" customFormat="1" x14ac:dyDescent="0.25">
      <c r="A236" s="370" t="s">
        <v>232</v>
      </c>
      <c r="B236" s="279">
        <f>SUM(ENERO:DICIEMBRE!B236)</f>
        <v>0</v>
      </c>
    </row>
    <row r="237" spans="1:2" customFormat="1" x14ac:dyDescent="0.25">
      <c r="A237" s="370" t="s">
        <v>233</v>
      </c>
      <c r="B237" s="279">
        <f>SUM(ENERO:DICIEMBRE!B237)</f>
        <v>0</v>
      </c>
    </row>
    <row r="238" spans="1:2" customFormat="1" x14ac:dyDescent="0.25">
      <c r="A238" s="370" t="s">
        <v>234</v>
      </c>
      <c r="B238" s="279">
        <f>SUM(ENERO:DICIEMBRE!B238)</f>
        <v>938</v>
      </c>
    </row>
    <row r="239" spans="1:2" customFormat="1" x14ac:dyDescent="0.25">
      <c r="A239" s="370" t="s">
        <v>235</v>
      </c>
      <c r="B239" s="279">
        <f>SUM(ENERO:DICIEMBRE!B239)</f>
        <v>503</v>
      </c>
    </row>
    <row r="240" spans="1:2" customFormat="1" x14ac:dyDescent="0.25">
      <c r="A240" s="370" t="s">
        <v>236</v>
      </c>
      <c r="B240" s="279">
        <f>SUM(ENERO:DICIEMBRE!B240)</f>
        <v>3642</v>
      </c>
    </row>
    <row r="241" spans="1:19" customFormat="1" x14ac:dyDescent="0.25">
      <c r="A241" s="370" t="s">
        <v>237</v>
      </c>
      <c r="B241" s="279">
        <f>SUM(ENERO:DICIEMBRE!B241)</f>
        <v>194</v>
      </c>
    </row>
    <row r="242" spans="1:19" customFormat="1" x14ac:dyDescent="0.25">
      <c r="A242" s="370" t="s">
        <v>125</v>
      </c>
      <c r="B242" s="279">
        <f>SUM(ENERO:DICIEMBRE!B242)</f>
        <v>3338</v>
      </c>
    </row>
    <row r="243" spans="1:19" customFormat="1" x14ac:dyDescent="0.25">
      <c r="A243" s="370" t="s">
        <v>238</v>
      </c>
      <c r="B243" s="279">
        <f>SUM(ENERO:DICIEMBRE!B243)</f>
        <v>0</v>
      </c>
    </row>
    <row r="244" spans="1:19" customFormat="1" x14ac:dyDescent="0.25">
      <c r="A244" s="370" t="s">
        <v>239</v>
      </c>
      <c r="B244" s="279">
        <f>SUM(ENERO:DICIEMBRE!B244)</f>
        <v>0</v>
      </c>
    </row>
    <row r="245" spans="1:19" customFormat="1" x14ac:dyDescent="0.25">
      <c r="A245" s="370" t="s">
        <v>240</v>
      </c>
      <c r="B245" s="279">
        <f>SUM(ENERO:DICIEMBRE!B245)</f>
        <v>10</v>
      </c>
    </row>
    <row r="246" spans="1:19" customFormat="1" x14ac:dyDescent="0.25">
      <c r="A246" s="370" t="s">
        <v>241</v>
      </c>
      <c r="B246" s="279">
        <f>SUM(ENERO:DICIEMBRE!B246)</f>
        <v>22144</v>
      </c>
    </row>
    <row r="247" spans="1:19" customFormat="1" x14ac:dyDescent="0.25">
      <c r="A247" s="370" t="s">
        <v>242</v>
      </c>
      <c r="B247" s="279">
        <f>SUM(ENERO:DICIEMBRE!B247)</f>
        <v>0</v>
      </c>
    </row>
    <row r="248" spans="1:19" customFormat="1" x14ac:dyDescent="0.25">
      <c r="A248" s="372" t="s">
        <v>243</v>
      </c>
      <c r="B248" s="279">
        <f>SUM(ENERO:DICIEMBRE!B248)</f>
        <v>0</v>
      </c>
    </row>
    <row r="249" spans="1:19" customFormat="1" x14ac:dyDescent="0.25">
      <c r="A249" s="376" t="s">
        <v>5</v>
      </c>
      <c r="B249" s="377">
        <f>SUM(B224:B248)</f>
        <v>104924</v>
      </c>
    </row>
    <row r="250" spans="1:19" customForma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customForma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customFormat="1" x14ac:dyDescent="0.25">
      <c r="A252" s="975" t="s">
        <v>246</v>
      </c>
      <c r="B252" s="977" t="s">
        <v>5</v>
      </c>
      <c r="C252" s="979" t="s">
        <v>103</v>
      </c>
      <c r="D252" s="980"/>
      <c r="E252" s="980"/>
      <c r="F252" s="980"/>
      <c r="G252" s="980"/>
      <c r="H252" s="980"/>
      <c r="I252" s="980"/>
      <c r="J252" s="980"/>
      <c r="K252" s="980"/>
      <c r="L252" s="980"/>
      <c r="M252" s="980"/>
      <c r="N252" s="980"/>
      <c r="O252" s="980"/>
      <c r="P252" s="980"/>
      <c r="Q252" s="980"/>
      <c r="R252" s="980"/>
      <c r="S252" s="981"/>
    </row>
    <row r="253" spans="1:19" customFormat="1" x14ac:dyDescent="0.25">
      <c r="A253" s="976"/>
      <c r="B253" s="978"/>
      <c r="C253" s="231" t="s">
        <v>11</v>
      </c>
      <c r="D253" s="232" t="s">
        <v>12</v>
      </c>
      <c r="E253" s="232" t="s">
        <v>13</v>
      </c>
      <c r="F253" s="232" t="s">
        <v>14</v>
      </c>
      <c r="G253" s="232" t="s">
        <v>15</v>
      </c>
      <c r="H253" s="232" t="s">
        <v>16</v>
      </c>
      <c r="I253" s="232" t="s">
        <v>17</v>
      </c>
      <c r="J253" s="232" t="s">
        <v>18</v>
      </c>
      <c r="K253" s="232" t="s">
        <v>19</v>
      </c>
      <c r="L253" s="232" t="s">
        <v>20</v>
      </c>
      <c r="M253" s="232" t="s">
        <v>21</v>
      </c>
      <c r="N253" s="232" t="s">
        <v>22</v>
      </c>
      <c r="O253" s="232" t="s">
        <v>23</v>
      </c>
      <c r="P253" s="232" t="s">
        <v>24</v>
      </c>
      <c r="Q253" s="232" t="s">
        <v>25</v>
      </c>
      <c r="R253" s="232" t="s">
        <v>26</v>
      </c>
      <c r="S253" s="378" t="s">
        <v>27</v>
      </c>
    </row>
    <row r="254" spans="1:19" customFormat="1" x14ac:dyDescent="0.25">
      <c r="A254" s="379" t="s">
        <v>247</v>
      </c>
      <c r="B254" s="380">
        <f>SUM(C254:S254)</f>
        <v>4119</v>
      </c>
      <c r="C254" s="279">
        <f>SUM(ENERO:DICIEMBRE!C254)</f>
        <v>35</v>
      </c>
      <c r="D254" s="279">
        <f>SUM(ENERO:DICIEMBRE!D254)</f>
        <v>206</v>
      </c>
      <c r="E254" s="279">
        <f>SUM(ENERO:DICIEMBRE!E254)</f>
        <v>253</v>
      </c>
      <c r="F254" s="279">
        <f>SUM(ENERO:DICIEMBRE!F254)</f>
        <v>57</v>
      </c>
      <c r="G254" s="279">
        <f>SUM(ENERO:DICIEMBRE!G254)</f>
        <v>8</v>
      </c>
      <c r="H254" s="279">
        <f>SUM(ENERO:DICIEMBRE!H254)</f>
        <v>7</v>
      </c>
      <c r="I254" s="279">
        <f>SUM(ENERO:DICIEMBRE!I254)</f>
        <v>8</v>
      </c>
      <c r="J254" s="279">
        <f>SUM(ENERO:DICIEMBRE!J254)</f>
        <v>10</v>
      </c>
      <c r="K254" s="279">
        <f>SUM(ENERO:DICIEMBRE!K254)</f>
        <v>11</v>
      </c>
      <c r="L254" s="279">
        <f>SUM(ENERO:DICIEMBRE!L254)</f>
        <v>28</v>
      </c>
      <c r="M254" s="279">
        <f>SUM(ENERO:DICIEMBRE!M254)</f>
        <v>32</v>
      </c>
      <c r="N254" s="279">
        <f>SUM(ENERO:DICIEMBRE!N254)</f>
        <v>51</v>
      </c>
      <c r="O254" s="279">
        <f>SUM(ENERO:DICIEMBRE!O254)</f>
        <v>96</v>
      </c>
      <c r="P254" s="279">
        <f>SUM(ENERO:DICIEMBRE!P254)</f>
        <v>680</v>
      </c>
      <c r="Q254" s="279">
        <f>SUM(ENERO:DICIEMBRE!Q254)</f>
        <v>792</v>
      </c>
      <c r="R254" s="279">
        <f>SUM(ENERO:DICIEMBRE!R254)</f>
        <v>795</v>
      </c>
      <c r="S254" s="279">
        <f>SUM(ENERO:DICIEMBRE!S254)</f>
        <v>1050</v>
      </c>
    </row>
    <row r="255" spans="1:19" customFormat="1" x14ac:dyDescent="0.25">
      <c r="A255" s="381" t="s">
        <v>248</v>
      </c>
      <c r="B255" s="382">
        <f>SUM(C255:S255)</f>
        <v>4119</v>
      </c>
      <c r="C255" s="279">
        <f>SUM(ENERO:DICIEMBRE!C255)</f>
        <v>35</v>
      </c>
      <c r="D255" s="279">
        <f>SUM(ENERO:DICIEMBRE!D255)</f>
        <v>206</v>
      </c>
      <c r="E255" s="279">
        <f>SUM(ENERO:DICIEMBRE!E255)</f>
        <v>253</v>
      </c>
      <c r="F255" s="279">
        <f>SUM(ENERO:DICIEMBRE!F255)</f>
        <v>57</v>
      </c>
      <c r="G255" s="279">
        <f>SUM(ENERO:DICIEMBRE!G255)</f>
        <v>8</v>
      </c>
      <c r="H255" s="279">
        <f>SUM(ENERO:DICIEMBRE!H255)</f>
        <v>7</v>
      </c>
      <c r="I255" s="279">
        <f>SUM(ENERO:DICIEMBRE!I255)</f>
        <v>8</v>
      </c>
      <c r="J255" s="279">
        <f>SUM(ENERO:DICIEMBRE!J255)</f>
        <v>10</v>
      </c>
      <c r="K255" s="279">
        <f>SUM(ENERO:DICIEMBRE!K255)</f>
        <v>11</v>
      </c>
      <c r="L255" s="279">
        <f>SUM(ENERO:DICIEMBRE!L255)</f>
        <v>28</v>
      </c>
      <c r="M255" s="279">
        <f>SUM(ENERO:DICIEMBRE!M255)</f>
        <v>32</v>
      </c>
      <c r="N255" s="279">
        <f>SUM(ENERO:DICIEMBRE!N255)</f>
        <v>50</v>
      </c>
      <c r="O255" s="279">
        <f>SUM(ENERO:DICIEMBRE!O255)</f>
        <v>96</v>
      </c>
      <c r="P255" s="279">
        <f>SUM(ENERO:DICIEMBRE!P255)</f>
        <v>680</v>
      </c>
      <c r="Q255" s="279">
        <f>SUM(ENERO:DICIEMBRE!Q255)</f>
        <v>793</v>
      </c>
      <c r="R255" s="279">
        <f>SUM(ENERO:DICIEMBRE!R255)</f>
        <v>795</v>
      </c>
      <c r="S255" s="279">
        <f>SUM(ENERO:DICIEMBRE!S255)</f>
        <v>1050</v>
      </c>
    </row>
    <row r="256" spans="1:19" customFormat="1" x14ac:dyDescent="0.25">
      <c r="A256" s="383" t="s">
        <v>249</v>
      </c>
      <c r="B256" s="384">
        <f>SUM(C256:S256)</f>
        <v>4119</v>
      </c>
      <c r="C256" s="279">
        <f>SUM(ENERO:DICIEMBRE!C256)</f>
        <v>35</v>
      </c>
      <c r="D256" s="279">
        <f>SUM(ENERO:DICIEMBRE!D256)</f>
        <v>206</v>
      </c>
      <c r="E256" s="279">
        <f>SUM(ENERO:DICIEMBRE!E256)</f>
        <v>253</v>
      </c>
      <c r="F256" s="279">
        <f>SUM(ENERO:DICIEMBRE!F256)</f>
        <v>57</v>
      </c>
      <c r="G256" s="279">
        <f>SUM(ENERO:DICIEMBRE!G256)</f>
        <v>8</v>
      </c>
      <c r="H256" s="279">
        <f>SUM(ENERO:DICIEMBRE!H256)</f>
        <v>7</v>
      </c>
      <c r="I256" s="279">
        <f>SUM(ENERO:DICIEMBRE!I256)</f>
        <v>8</v>
      </c>
      <c r="J256" s="279">
        <f>SUM(ENERO:DICIEMBRE!J256)</f>
        <v>10</v>
      </c>
      <c r="K256" s="279">
        <f>SUM(ENERO:DICIEMBRE!K256)</f>
        <v>11</v>
      </c>
      <c r="L256" s="279">
        <f>SUM(ENERO:DICIEMBRE!L256)</f>
        <v>28</v>
      </c>
      <c r="M256" s="279">
        <f>SUM(ENERO:DICIEMBRE!M256)</f>
        <v>31</v>
      </c>
      <c r="N256" s="279">
        <f>SUM(ENERO:DICIEMBRE!N256)</f>
        <v>51</v>
      </c>
      <c r="O256" s="279">
        <f>SUM(ENERO:DICIEMBRE!O256)</f>
        <v>96</v>
      </c>
      <c r="P256" s="279">
        <f>SUM(ENERO:DICIEMBRE!P256)</f>
        <v>680</v>
      </c>
      <c r="Q256" s="279">
        <f>SUM(ENERO:DICIEMBRE!Q256)</f>
        <v>793</v>
      </c>
      <c r="R256" s="279">
        <f>SUM(ENERO:DICIEMBRE!R256)</f>
        <v>795</v>
      </c>
      <c r="S256" s="279">
        <f>SUM(ENERO:DICIEMBRE!S256)</f>
        <v>1050</v>
      </c>
    </row>
    <row r="257" spans="1:19" customForma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customFormat="1" x14ac:dyDescent="0.25">
      <c r="A258" s="975" t="s">
        <v>251</v>
      </c>
      <c r="B258" s="977" t="s">
        <v>252</v>
      </c>
      <c r="C258" s="979" t="s">
        <v>103</v>
      </c>
      <c r="D258" s="980"/>
      <c r="E258" s="980"/>
      <c r="F258" s="980"/>
      <c r="G258" s="980"/>
      <c r="H258" s="980"/>
      <c r="I258" s="980"/>
      <c r="J258" s="980"/>
      <c r="K258" s="980"/>
      <c r="L258" s="980"/>
      <c r="M258" s="980"/>
      <c r="N258" s="980"/>
      <c r="O258" s="980"/>
      <c r="P258" s="980"/>
      <c r="Q258" s="980"/>
      <c r="R258" s="980"/>
      <c r="S258" s="981"/>
    </row>
    <row r="259" spans="1:19" customFormat="1" x14ac:dyDescent="0.25">
      <c r="A259" s="976"/>
      <c r="B259" s="978"/>
      <c r="C259" s="231" t="s">
        <v>11</v>
      </c>
      <c r="D259" s="232" t="s">
        <v>12</v>
      </c>
      <c r="E259" s="232" t="s">
        <v>13</v>
      </c>
      <c r="F259" s="232" t="s">
        <v>14</v>
      </c>
      <c r="G259" s="232" t="s">
        <v>15</v>
      </c>
      <c r="H259" s="232" t="s">
        <v>16</v>
      </c>
      <c r="I259" s="232" t="s">
        <v>17</v>
      </c>
      <c r="J259" s="232" t="s">
        <v>18</v>
      </c>
      <c r="K259" s="232" t="s">
        <v>19</v>
      </c>
      <c r="L259" s="232" t="s">
        <v>20</v>
      </c>
      <c r="M259" s="232" t="s">
        <v>21</v>
      </c>
      <c r="N259" s="232" t="s">
        <v>22</v>
      </c>
      <c r="O259" s="232" t="s">
        <v>23</v>
      </c>
      <c r="P259" s="232" t="s">
        <v>24</v>
      </c>
      <c r="Q259" s="232" t="s">
        <v>25</v>
      </c>
      <c r="R259" s="232" t="s">
        <v>26</v>
      </c>
      <c r="S259" s="378" t="s">
        <v>27</v>
      </c>
    </row>
    <row r="260" spans="1:19" customFormat="1" x14ac:dyDescent="0.25">
      <c r="A260" s="386" t="s">
        <v>253</v>
      </c>
      <c r="B260" s="386">
        <f t="shared" ref="B260:B286" si="59">SUM(C260:S260)</f>
        <v>217</v>
      </c>
      <c r="C260" s="279">
        <f>SUM(ENERO:DICIEMBRE!C260)</f>
        <v>0</v>
      </c>
      <c r="D260" s="279">
        <f>SUM(ENERO:DICIEMBRE!D260)</f>
        <v>0</v>
      </c>
      <c r="E260" s="279">
        <f>SUM(ENERO:DICIEMBRE!E260)</f>
        <v>0</v>
      </c>
      <c r="F260" s="279">
        <f>SUM(ENERO:DICIEMBRE!F260)</f>
        <v>0</v>
      </c>
      <c r="G260" s="279">
        <f>SUM(ENERO:DICIEMBRE!G260)</f>
        <v>0</v>
      </c>
      <c r="H260" s="279">
        <f>SUM(ENERO:DICIEMBRE!H260)</f>
        <v>0</v>
      </c>
      <c r="I260" s="279">
        <f>SUM(ENERO:DICIEMBRE!I260)</f>
        <v>0</v>
      </c>
      <c r="J260" s="279">
        <f>SUM(ENERO:DICIEMBRE!J260)</f>
        <v>0</v>
      </c>
      <c r="K260" s="279">
        <f>SUM(ENERO:DICIEMBRE!K260)</f>
        <v>4</v>
      </c>
      <c r="L260" s="279">
        <f>SUM(ENERO:DICIEMBRE!L260)</f>
        <v>9</v>
      </c>
      <c r="M260" s="279">
        <f>SUM(ENERO:DICIEMBRE!M260)</f>
        <v>3</v>
      </c>
      <c r="N260" s="279">
        <f>SUM(ENERO:DICIEMBRE!N260)</f>
        <v>7</v>
      </c>
      <c r="O260" s="279">
        <f>SUM(ENERO:DICIEMBRE!O260)</f>
        <v>3</v>
      </c>
      <c r="P260" s="279">
        <f>SUM(ENERO:DICIEMBRE!P260)</f>
        <v>40</v>
      </c>
      <c r="Q260" s="279">
        <f>SUM(ENERO:DICIEMBRE!Q260)</f>
        <v>32</v>
      </c>
      <c r="R260" s="279">
        <f>SUM(ENERO:DICIEMBRE!R260)</f>
        <v>40</v>
      </c>
      <c r="S260" s="279">
        <f>SUM(ENERO:DICIEMBRE!S260)</f>
        <v>79</v>
      </c>
    </row>
    <row r="261" spans="1:19" customFormat="1" x14ac:dyDescent="0.25">
      <c r="A261" s="300" t="s">
        <v>254</v>
      </c>
      <c r="B261" s="300">
        <f t="shared" si="59"/>
        <v>5</v>
      </c>
      <c r="C261" s="279">
        <f>SUM(ENERO:DICIEMBRE!C261)</f>
        <v>0</v>
      </c>
      <c r="D261" s="279">
        <f>SUM(ENERO:DICIEMBRE!D261)</f>
        <v>0</v>
      </c>
      <c r="E261" s="279">
        <f>SUM(ENERO:DICIEMBRE!E261)</f>
        <v>0</v>
      </c>
      <c r="F261" s="279">
        <f>SUM(ENERO:DICIEMBRE!F261)</f>
        <v>0</v>
      </c>
      <c r="G261" s="279">
        <f>SUM(ENERO:DICIEMBRE!G261)</f>
        <v>0</v>
      </c>
      <c r="H261" s="279">
        <f>SUM(ENERO:DICIEMBRE!H261)</f>
        <v>0</v>
      </c>
      <c r="I261" s="279">
        <f>SUM(ENERO:DICIEMBRE!I261)</f>
        <v>0</v>
      </c>
      <c r="J261" s="279">
        <f>SUM(ENERO:DICIEMBRE!J261)</f>
        <v>0</v>
      </c>
      <c r="K261" s="279">
        <f>SUM(ENERO:DICIEMBRE!K261)</f>
        <v>0</v>
      </c>
      <c r="L261" s="279">
        <f>SUM(ENERO:DICIEMBRE!L261)</f>
        <v>0</v>
      </c>
      <c r="M261" s="279">
        <f>SUM(ENERO:DICIEMBRE!M261)</f>
        <v>0</v>
      </c>
      <c r="N261" s="279">
        <f>SUM(ENERO:DICIEMBRE!N261)</f>
        <v>1</v>
      </c>
      <c r="O261" s="279">
        <f>SUM(ENERO:DICIEMBRE!O261)</f>
        <v>1</v>
      </c>
      <c r="P261" s="279">
        <f>SUM(ENERO:DICIEMBRE!P261)</f>
        <v>2</v>
      </c>
      <c r="Q261" s="279">
        <f>SUM(ENERO:DICIEMBRE!Q261)</f>
        <v>0</v>
      </c>
      <c r="R261" s="279">
        <f>SUM(ENERO:DICIEMBRE!R261)</f>
        <v>1</v>
      </c>
      <c r="S261" s="279">
        <f>SUM(ENERO:DICIEMBRE!S261)</f>
        <v>0</v>
      </c>
    </row>
    <row r="262" spans="1:19" customFormat="1" x14ac:dyDescent="0.25">
      <c r="A262" s="300" t="s">
        <v>255</v>
      </c>
      <c r="B262" s="300">
        <f t="shared" si="59"/>
        <v>150</v>
      </c>
      <c r="C262" s="279">
        <f>SUM(ENERO:DICIEMBRE!C262)</f>
        <v>0</v>
      </c>
      <c r="D262" s="279">
        <f>SUM(ENERO:DICIEMBRE!D262)</f>
        <v>0</v>
      </c>
      <c r="E262" s="279">
        <f>SUM(ENERO:DICIEMBRE!E262)</f>
        <v>0</v>
      </c>
      <c r="F262" s="279">
        <f>SUM(ENERO:DICIEMBRE!F262)</f>
        <v>0</v>
      </c>
      <c r="G262" s="279">
        <f>SUM(ENERO:DICIEMBRE!G262)</f>
        <v>0</v>
      </c>
      <c r="H262" s="279">
        <f>SUM(ENERO:DICIEMBRE!H262)</f>
        <v>1</v>
      </c>
      <c r="I262" s="279">
        <f>SUM(ENERO:DICIEMBRE!I262)</f>
        <v>0</v>
      </c>
      <c r="J262" s="279">
        <f>SUM(ENERO:DICIEMBRE!J262)</f>
        <v>0</v>
      </c>
      <c r="K262" s="279">
        <f>SUM(ENERO:DICIEMBRE!K262)</f>
        <v>3</v>
      </c>
      <c r="L262" s="279">
        <f>SUM(ENERO:DICIEMBRE!L262)</f>
        <v>3</v>
      </c>
      <c r="M262" s="279">
        <f>SUM(ENERO:DICIEMBRE!M262)</f>
        <v>1</v>
      </c>
      <c r="N262" s="279">
        <f>SUM(ENERO:DICIEMBRE!N262)</f>
        <v>4</v>
      </c>
      <c r="O262" s="279">
        <f>SUM(ENERO:DICIEMBRE!O262)</f>
        <v>4</v>
      </c>
      <c r="P262" s="279">
        <f>SUM(ENERO:DICIEMBRE!P262)</f>
        <v>28</v>
      </c>
      <c r="Q262" s="279">
        <f>SUM(ENERO:DICIEMBRE!Q262)</f>
        <v>21</v>
      </c>
      <c r="R262" s="279">
        <f>SUM(ENERO:DICIEMBRE!R262)</f>
        <v>31</v>
      </c>
      <c r="S262" s="279">
        <f>SUM(ENERO:DICIEMBRE!S262)</f>
        <v>54</v>
      </c>
    </row>
    <row r="263" spans="1:19" customFormat="1" x14ac:dyDescent="0.25">
      <c r="A263" s="300" t="s">
        <v>256</v>
      </c>
      <c r="B263" s="300">
        <f t="shared" si="59"/>
        <v>183</v>
      </c>
      <c r="C263" s="279">
        <f>SUM(ENERO:DICIEMBRE!C263)</f>
        <v>0</v>
      </c>
      <c r="D263" s="279">
        <f>SUM(ENERO:DICIEMBRE!D263)</f>
        <v>0</v>
      </c>
      <c r="E263" s="279">
        <f>SUM(ENERO:DICIEMBRE!E263)</f>
        <v>0</v>
      </c>
      <c r="F263" s="279">
        <f>SUM(ENERO:DICIEMBRE!F263)</f>
        <v>0</v>
      </c>
      <c r="G263" s="279">
        <f>SUM(ENERO:DICIEMBRE!G263)</f>
        <v>0</v>
      </c>
      <c r="H263" s="279">
        <f>SUM(ENERO:DICIEMBRE!H263)</f>
        <v>1</v>
      </c>
      <c r="I263" s="279">
        <f>SUM(ENERO:DICIEMBRE!I263)</f>
        <v>0</v>
      </c>
      <c r="J263" s="279">
        <f>SUM(ENERO:DICIEMBRE!J263)</f>
        <v>0</v>
      </c>
      <c r="K263" s="279">
        <f>SUM(ENERO:DICIEMBRE!K263)</f>
        <v>1</v>
      </c>
      <c r="L263" s="279">
        <f>SUM(ENERO:DICIEMBRE!L263)</f>
        <v>3</v>
      </c>
      <c r="M263" s="279">
        <f>SUM(ENERO:DICIEMBRE!M263)</f>
        <v>2</v>
      </c>
      <c r="N263" s="279">
        <f>SUM(ENERO:DICIEMBRE!N263)</f>
        <v>5</v>
      </c>
      <c r="O263" s="279">
        <f>SUM(ENERO:DICIEMBRE!O263)</f>
        <v>2</v>
      </c>
      <c r="P263" s="279">
        <f>SUM(ENERO:DICIEMBRE!P263)</f>
        <v>29</v>
      </c>
      <c r="Q263" s="279">
        <f>SUM(ENERO:DICIEMBRE!Q263)</f>
        <v>18</v>
      </c>
      <c r="R263" s="279">
        <f>SUM(ENERO:DICIEMBRE!R263)</f>
        <v>33</v>
      </c>
      <c r="S263" s="279">
        <f>SUM(ENERO:DICIEMBRE!S263)</f>
        <v>89</v>
      </c>
    </row>
    <row r="264" spans="1:19" customFormat="1" x14ac:dyDescent="0.25">
      <c r="A264" s="300" t="s">
        <v>257</v>
      </c>
      <c r="B264" s="300">
        <f t="shared" si="59"/>
        <v>329</v>
      </c>
      <c r="C264" s="279">
        <f>SUM(ENERO:DICIEMBRE!C264)</f>
        <v>0</v>
      </c>
      <c r="D264" s="279">
        <f>SUM(ENERO:DICIEMBRE!D264)</f>
        <v>0</v>
      </c>
      <c r="E264" s="279">
        <f>SUM(ENERO:DICIEMBRE!E264)</f>
        <v>0</v>
      </c>
      <c r="F264" s="279">
        <f>SUM(ENERO:DICIEMBRE!F264)</f>
        <v>0</v>
      </c>
      <c r="G264" s="279">
        <f>SUM(ENERO:DICIEMBRE!G264)</f>
        <v>0</v>
      </c>
      <c r="H264" s="279">
        <f>SUM(ENERO:DICIEMBRE!H264)</f>
        <v>0</v>
      </c>
      <c r="I264" s="279">
        <f>SUM(ENERO:DICIEMBRE!I264)</f>
        <v>2</v>
      </c>
      <c r="J264" s="279">
        <f>SUM(ENERO:DICIEMBRE!J264)</f>
        <v>1</v>
      </c>
      <c r="K264" s="279">
        <f>SUM(ENERO:DICIEMBRE!K264)</f>
        <v>1</v>
      </c>
      <c r="L264" s="279">
        <f>SUM(ENERO:DICIEMBRE!L264)</f>
        <v>10</v>
      </c>
      <c r="M264" s="279">
        <f>SUM(ENERO:DICIEMBRE!M264)</f>
        <v>6</v>
      </c>
      <c r="N264" s="279">
        <f>SUM(ENERO:DICIEMBRE!N264)</f>
        <v>9</v>
      </c>
      <c r="O264" s="279">
        <f>SUM(ENERO:DICIEMBRE!O264)</f>
        <v>33</v>
      </c>
      <c r="P264" s="279">
        <f>SUM(ENERO:DICIEMBRE!P264)</f>
        <v>75</v>
      </c>
      <c r="Q264" s="279">
        <f>SUM(ENERO:DICIEMBRE!Q264)</f>
        <v>74</v>
      </c>
      <c r="R264" s="279">
        <f>SUM(ENERO:DICIEMBRE!R264)</f>
        <v>53</v>
      </c>
      <c r="S264" s="279">
        <f>SUM(ENERO:DICIEMBRE!S264)</f>
        <v>65</v>
      </c>
    </row>
    <row r="265" spans="1:19" customFormat="1" x14ac:dyDescent="0.25">
      <c r="A265" s="300" t="s">
        <v>258</v>
      </c>
      <c r="B265" s="300">
        <f t="shared" si="59"/>
        <v>300</v>
      </c>
      <c r="C265" s="279">
        <f>SUM(ENERO:DICIEMBRE!C265)</f>
        <v>0</v>
      </c>
      <c r="D265" s="279">
        <f>SUM(ENERO:DICIEMBRE!D265)</f>
        <v>0</v>
      </c>
      <c r="E265" s="279">
        <f>SUM(ENERO:DICIEMBRE!E265)</f>
        <v>0</v>
      </c>
      <c r="F265" s="279">
        <f>SUM(ENERO:DICIEMBRE!F265)</f>
        <v>0</v>
      </c>
      <c r="G265" s="279">
        <f>SUM(ENERO:DICIEMBRE!G265)</f>
        <v>0</v>
      </c>
      <c r="H265" s="279">
        <f>SUM(ENERO:DICIEMBRE!H265)</f>
        <v>0</v>
      </c>
      <c r="I265" s="279">
        <f>SUM(ENERO:DICIEMBRE!I265)</f>
        <v>0</v>
      </c>
      <c r="J265" s="279">
        <f>SUM(ENERO:DICIEMBRE!J265)</f>
        <v>0</v>
      </c>
      <c r="K265" s="279">
        <f>SUM(ENERO:DICIEMBRE!K265)</f>
        <v>0</v>
      </c>
      <c r="L265" s="279">
        <f>SUM(ENERO:DICIEMBRE!L265)</f>
        <v>7</v>
      </c>
      <c r="M265" s="279">
        <f>SUM(ENERO:DICIEMBRE!M265)</f>
        <v>3</v>
      </c>
      <c r="N265" s="279">
        <f>SUM(ENERO:DICIEMBRE!N265)</f>
        <v>6</v>
      </c>
      <c r="O265" s="279">
        <f>SUM(ENERO:DICIEMBRE!O265)</f>
        <v>27</v>
      </c>
      <c r="P265" s="279">
        <f>SUM(ENERO:DICIEMBRE!P265)</f>
        <v>55</v>
      </c>
      <c r="Q265" s="279">
        <f>SUM(ENERO:DICIEMBRE!Q265)</f>
        <v>67</v>
      </c>
      <c r="R265" s="279">
        <f>SUM(ENERO:DICIEMBRE!R265)</f>
        <v>59</v>
      </c>
      <c r="S265" s="279">
        <f>SUM(ENERO:DICIEMBRE!S265)</f>
        <v>76</v>
      </c>
    </row>
    <row r="266" spans="1:19" customFormat="1" x14ac:dyDescent="0.25">
      <c r="A266" s="300" t="s">
        <v>259</v>
      </c>
      <c r="B266" s="300">
        <f t="shared" si="59"/>
        <v>0</v>
      </c>
      <c r="C266" s="279">
        <f>SUM(ENERO:DICIEMBRE!C266)</f>
        <v>0</v>
      </c>
      <c r="D266" s="279">
        <f>SUM(ENERO:DICIEMBRE!D266)</f>
        <v>0</v>
      </c>
      <c r="E266" s="279">
        <f>SUM(ENERO:DICIEMBRE!E266)</f>
        <v>0</v>
      </c>
      <c r="F266" s="279">
        <f>SUM(ENERO:DICIEMBRE!F266)</f>
        <v>0</v>
      </c>
      <c r="G266" s="279">
        <f>SUM(ENERO:DICIEMBRE!G266)</f>
        <v>0</v>
      </c>
      <c r="H266" s="279">
        <f>SUM(ENERO:DICIEMBRE!H266)</f>
        <v>0</v>
      </c>
      <c r="I266" s="279">
        <f>SUM(ENERO:DICIEMBRE!I266)</f>
        <v>0</v>
      </c>
      <c r="J266" s="279">
        <f>SUM(ENERO:DICIEMBRE!J266)</f>
        <v>0</v>
      </c>
      <c r="K266" s="279">
        <f>SUM(ENERO:DICIEMBRE!K266)</f>
        <v>0</v>
      </c>
      <c r="L266" s="279">
        <f>SUM(ENERO:DICIEMBRE!L266)</f>
        <v>0</v>
      </c>
      <c r="M266" s="279">
        <f>SUM(ENERO:DICIEMBRE!M266)</f>
        <v>0</v>
      </c>
      <c r="N266" s="279">
        <f>SUM(ENERO:DICIEMBRE!N266)</f>
        <v>0</v>
      </c>
      <c r="O266" s="279">
        <f>SUM(ENERO:DICIEMBRE!O266)</f>
        <v>0</v>
      </c>
      <c r="P266" s="279">
        <f>SUM(ENERO:DICIEMBRE!P266)</f>
        <v>0</v>
      </c>
      <c r="Q266" s="279">
        <f>SUM(ENERO:DICIEMBRE!Q266)</f>
        <v>0</v>
      </c>
      <c r="R266" s="279">
        <f>SUM(ENERO:DICIEMBRE!R266)</f>
        <v>0</v>
      </c>
      <c r="S266" s="279">
        <f>SUM(ENERO:DICIEMBRE!S266)</f>
        <v>0</v>
      </c>
    </row>
    <row r="267" spans="1:19" customFormat="1" x14ac:dyDescent="0.25">
      <c r="A267" s="300" t="s">
        <v>260</v>
      </c>
      <c r="B267" s="300">
        <f t="shared" si="59"/>
        <v>0</v>
      </c>
      <c r="C267" s="279">
        <f>SUM(ENERO:DICIEMBRE!C267)</f>
        <v>0</v>
      </c>
      <c r="D267" s="279">
        <f>SUM(ENERO:DICIEMBRE!D267)</f>
        <v>0</v>
      </c>
      <c r="E267" s="279">
        <f>SUM(ENERO:DICIEMBRE!E267)</f>
        <v>0</v>
      </c>
      <c r="F267" s="279">
        <f>SUM(ENERO:DICIEMBRE!F267)</f>
        <v>0</v>
      </c>
      <c r="G267" s="279">
        <f>SUM(ENERO:DICIEMBRE!G267)</f>
        <v>0</v>
      </c>
      <c r="H267" s="279">
        <f>SUM(ENERO:DICIEMBRE!H267)</f>
        <v>0</v>
      </c>
      <c r="I267" s="279">
        <f>SUM(ENERO:DICIEMBRE!I267)</f>
        <v>0</v>
      </c>
      <c r="J267" s="279">
        <f>SUM(ENERO:DICIEMBRE!J267)</f>
        <v>0</v>
      </c>
      <c r="K267" s="279">
        <f>SUM(ENERO:DICIEMBRE!K267)</f>
        <v>0</v>
      </c>
      <c r="L267" s="279">
        <f>SUM(ENERO:DICIEMBRE!L267)</f>
        <v>0</v>
      </c>
      <c r="M267" s="279">
        <f>SUM(ENERO:DICIEMBRE!M267)</f>
        <v>0</v>
      </c>
      <c r="N267" s="279">
        <f>SUM(ENERO:DICIEMBRE!N267)</f>
        <v>0</v>
      </c>
      <c r="O267" s="279">
        <f>SUM(ENERO:DICIEMBRE!O267)</f>
        <v>0</v>
      </c>
      <c r="P267" s="279">
        <f>SUM(ENERO:DICIEMBRE!P267)</f>
        <v>0</v>
      </c>
      <c r="Q267" s="279">
        <f>SUM(ENERO:DICIEMBRE!Q267)</f>
        <v>0</v>
      </c>
      <c r="R267" s="279">
        <f>SUM(ENERO:DICIEMBRE!R267)</f>
        <v>0</v>
      </c>
      <c r="S267" s="279">
        <f>SUM(ENERO:DICIEMBRE!S267)</f>
        <v>0</v>
      </c>
    </row>
    <row r="268" spans="1:19" customFormat="1" x14ac:dyDescent="0.25">
      <c r="A268" s="300" t="s">
        <v>261</v>
      </c>
      <c r="B268" s="300">
        <f t="shared" si="59"/>
        <v>0</v>
      </c>
      <c r="C268" s="279">
        <f>SUM(ENERO:DICIEMBRE!C268)</f>
        <v>0</v>
      </c>
      <c r="D268" s="279">
        <f>SUM(ENERO:DICIEMBRE!D268)</f>
        <v>0</v>
      </c>
      <c r="E268" s="279">
        <f>SUM(ENERO:DICIEMBRE!E268)</f>
        <v>0</v>
      </c>
      <c r="F268" s="279">
        <f>SUM(ENERO:DICIEMBRE!F268)</f>
        <v>0</v>
      </c>
      <c r="G268" s="279">
        <f>SUM(ENERO:DICIEMBRE!G268)</f>
        <v>0</v>
      </c>
      <c r="H268" s="279">
        <f>SUM(ENERO:DICIEMBRE!H268)</f>
        <v>0</v>
      </c>
      <c r="I268" s="279">
        <f>SUM(ENERO:DICIEMBRE!I268)</f>
        <v>0</v>
      </c>
      <c r="J268" s="279">
        <f>SUM(ENERO:DICIEMBRE!J268)</f>
        <v>0</v>
      </c>
      <c r="K268" s="279">
        <f>SUM(ENERO:DICIEMBRE!K268)</f>
        <v>0</v>
      </c>
      <c r="L268" s="279">
        <f>SUM(ENERO:DICIEMBRE!L268)</f>
        <v>0</v>
      </c>
      <c r="M268" s="279">
        <f>SUM(ENERO:DICIEMBRE!M268)</f>
        <v>0</v>
      </c>
      <c r="N268" s="279">
        <f>SUM(ENERO:DICIEMBRE!N268)</f>
        <v>0</v>
      </c>
      <c r="O268" s="279">
        <f>SUM(ENERO:DICIEMBRE!O268)</f>
        <v>0</v>
      </c>
      <c r="P268" s="279">
        <f>SUM(ENERO:DICIEMBRE!P268)</f>
        <v>0</v>
      </c>
      <c r="Q268" s="279">
        <f>SUM(ENERO:DICIEMBRE!Q268)</f>
        <v>0</v>
      </c>
      <c r="R268" s="279">
        <f>SUM(ENERO:DICIEMBRE!R268)</f>
        <v>0</v>
      </c>
      <c r="S268" s="279">
        <f>SUM(ENERO:DICIEMBRE!S268)</f>
        <v>0</v>
      </c>
    </row>
    <row r="269" spans="1:19" customFormat="1" x14ac:dyDescent="0.25">
      <c r="A269" s="300" t="s">
        <v>262</v>
      </c>
      <c r="B269" s="300">
        <f t="shared" si="59"/>
        <v>0</v>
      </c>
      <c r="C269" s="279">
        <f>SUM(ENERO:DICIEMBRE!C269)</f>
        <v>0</v>
      </c>
      <c r="D269" s="279">
        <f>SUM(ENERO:DICIEMBRE!D269)</f>
        <v>0</v>
      </c>
      <c r="E269" s="279">
        <f>SUM(ENERO:DICIEMBRE!E269)</f>
        <v>0</v>
      </c>
      <c r="F269" s="279">
        <f>SUM(ENERO:DICIEMBRE!F269)</f>
        <v>0</v>
      </c>
      <c r="G269" s="279">
        <f>SUM(ENERO:DICIEMBRE!G269)</f>
        <v>0</v>
      </c>
      <c r="H269" s="279">
        <f>SUM(ENERO:DICIEMBRE!H269)</f>
        <v>0</v>
      </c>
      <c r="I269" s="279">
        <f>SUM(ENERO:DICIEMBRE!I269)</f>
        <v>0</v>
      </c>
      <c r="J269" s="279">
        <f>SUM(ENERO:DICIEMBRE!J269)</f>
        <v>0</v>
      </c>
      <c r="K269" s="279">
        <f>SUM(ENERO:DICIEMBRE!K269)</f>
        <v>0</v>
      </c>
      <c r="L269" s="279">
        <f>SUM(ENERO:DICIEMBRE!L269)</f>
        <v>0</v>
      </c>
      <c r="M269" s="279">
        <f>SUM(ENERO:DICIEMBRE!M269)</f>
        <v>0</v>
      </c>
      <c r="N269" s="279">
        <f>SUM(ENERO:DICIEMBRE!N269)</f>
        <v>0</v>
      </c>
      <c r="O269" s="279">
        <f>SUM(ENERO:DICIEMBRE!O269)</f>
        <v>0</v>
      </c>
      <c r="P269" s="279">
        <f>SUM(ENERO:DICIEMBRE!P269)</f>
        <v>0</v>
      </c>
      <c r="Q269" s="279">
        <f>SUM(ENERO:DICIEMBRE!Q269)</f>
        <v>0</v>
      </c>
      <c r="R269" s="279">
        <f>SUM(ENERO:DICIEMBRE!R269)</f>
        <v>0</v>
      </c>
      <c r="S269" s="279">
        <f>SUM(ENERO:DICIEMBRE!S269)</f>
        <v>0</v>
      </c>
    </row>
    <row r="270" spans="1:19" customFormat="1" ht="22.5" x14ac:dyDescent="0.25">
      <c r="A270" s="387" t="s">
        <v>263</v>
      </c>
      <c r="B270" s="300">
        <f t="shared" si="59"/>
        <v>0</v>
      </c>
      <c r="C270" s="279">
        <f>SUM(ENERO:DICIEMBRE!C270)</f>
        <v>0</v>
      </c>
      <c r="D270" s="279">
        <f>SUM(ENERO:DICIEMBRE!D270)</f>
        <v>0</v>
      </c>
      <c r="E270" s="279">
        <f>SUM(ENERO:DICIEMBRE!E270)</f>
        <v>0</v>
      </c>
      <c r="F270" s="279">
        <f>SUM(ENERO:DICIEMBRE!F270)</f>
        <v>0</v>
      </c>
      <c r="G270" s="279">
        <f>SUM(ENERO:DICIEMBRE!G270)</f>
        <v>0</v>
      </c>
      <c r="H270" s="279">
        <f>SUM(ENERO:DICIEMBRE!H270)</f>
        <v>0</v>
      </c>
      <c r="I270" s="279">
        <f>SUM(ENERO:DICIEMBRE!I270)</f>
        <v>0</v>
      </c>
      <c r="J270" s="279">
        <f>SUM(ENERO:DICIEMBRE!J270)</f>
        <v>0</v>
      </c>
      <c r="K270" s="279">
        <f>SUM(ENERO:DICIEMBRE!K270)</f>
        <v>0</v>
      </c>
      <c r="L270" s="279">
        <f>SUM(ENERO:DICIEMBRE!L270)</f>
        <v>0</v>
      </c>
      <c r="M270" s="279">
        <f>SUM(ENERO:DICIEMBRE!M270)</f>
        <v>0</v>
      </c>
      <c r="N270" s="279">
        <f>SUM(ENERO:DICIEMBRE!N270)</f>
        <v>0</v>
      </c>
      <c r="O270" s="279">
        <f>SUM(ENERO:DICIEMBRE!O270)</f>
        <v>0</v>
      </c>
      <c r="P270" s="279">
        <f>SUM(ENERO:DICIEMBRE!P270)</f>
        <v>0</v>
      </c>
      <c r="Q270" s="279">
        <f>SUM(ENERO:DICIEMBRE!Q270)</f>
        <v>0</v>
      </c>
      <c r="R270" s="279">
        <f>SUM(ENERO:DICIEMBRE!R270)</f>
        <v>0</v>
      </c>
      <c r="S270" s="279">
        <f>SUM(ENERO:DICIEMBRE!S270)</f>
        <v>0</v>
      </c>
    </row>
    <row r="271" spans="1:19" customFormat="1" ht="22.5" x14ac:dyDescent="0.25">
      <c r="A271" s="387" t="s">
        <v>264</v>
      </c>
      <c r="B271" s="300">
        <f t="shared" si="59"/>
        <v>0</v>
      </c>
      <c r="C271" s="279">
        <f>SUM(ENERO:DICIEMBRE!C271)</f>
        <v>0</v>
      </c>
      <c r="D271" s="279">
        <f>SUM(ENERO:DICIEMBRE!D271)</f>
        <v>0</v>
      </c>
      <c r="E271" s="279">
        <f>SUM(ENERO:DICIEMBRE!E271)</f>
        <v>0</v>
      </c>
      <c r="F271" s="279">
        <f>SUM(ENERO:DICIEMBRE!F271)</f>
        <v>0</v>
      </c>
      <c r="G271" s="279">
        <f>SUM(ENERO:DICIEMBRE!G271)</f>
        <v>0</v>
      </c>
      <c r="H271" s="279">
        <f>SUM(ENERO:DICIEMBRE!H271)</f>
        <v>0</v>
      </c>
      <c r="I271" s="279">
        <f>SUM(ENERO:DICIEMBRE!I271)</f>
        <v>0</v>
      </c>
      <c r="J271" s="279">
        <f>SUM(ENERO:DICIEMBRE!J271)</f>
        <v>0</v>
      </c>
      <c r="K271" s="279">
        <f>SUM(ENERO:DICIEMBRE!K271)</f>
        <v>0</v>
      </c>
      <c r="L271" s="279">
        <f>SUM(ENERO:DICIEMBRE!L271)</f>
        <v>0</v>
      </c>
      <c r="M271" s="279">
        <f>SUM(ENERO:DICIEMBRE!M271)</f>
        <v>0</v>
      </c>
      <c r="N271" s="279">
        <f>SUM(ENERO:DICIEMBRE!N271)</f>
        <v>0</v>
      </c>
      <c r="O271" s="279">
        <f>SUM(ENERO:DICIEMBRE!O271)</f>
        <v>0</v>
      </c>
      <c r="P271" s="279">
        <f>SUM(ENERO:DICIEMBRE!P271)</f>
        <v>0</v>
      </c>
      <c r="Q271" s="279">
        <f>SUM(ENERO:DICIEMBRE!Q271)</f>
        <v>0</v>
      </c>
      <c r="R271" s="279">
        <f>SUM(ENERO:DICIEMBRE!R271)</f>
        <v>0</v>
      </c>
      <c r="S271" s="279">
        <f>SUM(ENERO:DICIEMBRE!S271)</f>
        <v>0</v>
      </c>
    </row>
    <row r="272" spans="1:19" customFormat="1" x14ac:dyDescent="0.25">
      <c r="A272" s="300" t="s">
        <v>265</v>
      </c>
      <c r="B272" s="300">
        <f t="shared" si="59"/>
        <v>0</v>
      </c>
      <c r="C272" s="279">
        <f>SUM(ENERO:DICIEMBRE!C272)</f>
        <v>0</v>
      </c>
      <c r="D272" s="279">
        <f>SUM(ENERO:DICIEMBRE!D272)</f>
        <v>0</v>
      </c>
      <c r="E272" s="279">
        <f>SUM(ENERO:DICIEMBRE!E272)</f>
        <v>0</v>
      </c>
      <c r="F272" s="279">
        <f>SUM(ENERO:DICIEMBRE!F272)</f>
        <v>0</v>
      </c>
      <c r="G272" s="279">
        <f>SUM(ENERO:DICIEMBRE!G272)</f>
        <v>0</v>
      </c>
      <c r="H272" s="279">
        <f>SUM(ENERO:DICIEMBRE!H272)</f>
        <v>0</v>
      </c>
      <c r="I272" s="279">
        <f>SUM(ENERO:DICIEMBRE!I272)</f>
        <v>0</v>
      </c>
      <c r="J272" s="279">
        <f>SUM(ENERO:DICIEMBRE!J272)</f>
        <v>0</v>
      </c>
      <c r="K272" s="279">
        <f>SUM(ENERO:DICIEMBRE!K272)</f>
        <v>0</v>
      </c>
      <c r="L272" s="279">
        <f>SUM(ENERO:DICIEMBRE!L272)</f>
        <v>0</v>
      </c>
      <c r="M272" s="279">
        <f>SUM(ENERO:DICIEMBRE!M272)</f>
        <v>0</v>
      </c>
      <c r="N272" s="279">
        <f>SUM(ENERO:DICIEMBRE!N272)</f>
        <v>0</v>
      </c>
      <c r="O272" s="279">
        <f>SUM(ENERO:DICIEMBRE!O272)</f>
        <v>0</v>
      </c>
      <c r="P272" s="279">
        <f>SUM(ENERO:DICIEMBRE!P272)</f>
        <v>0</v>
      </c>
      <c r="Q272" s="279">
        <f>SUM(ENERO:DICIEMBRE!Q272)</f>
        <v>0</v>
      </c>
      <c r="R272" s="279">
        <f>SUM(ENERO:DICIEMBRE!R272)</f>
        <v>0</v>
      </c>
      <c r="S272" s="279">
        <f>SUM(ENERO:DICIEMBRE!S272)</f>
        <v>0</v>
      </c>
    </row>
    <row r="273" spans="1:19" customFormat="1" x14ac:dyDescent="0.25">
      <c r="A273" s="300" t="s">
        <v>266</v>
      </c>
      <c r="B273" s="300">
        <f t="shared" si="59"/>
        <v>0</v>
      </c>
      <c r="C273" s="279">
        <f>SUM(ENERO:DICIEMBRE!C273)</f>
        <v>0</v>
      </c>
      <c r="D273" s="279">
        <f>SUM(ENERO:DICIEMBRE!D273)</f>
        <v>0</v>
      </c>
      <c r="E273" s="279">
        <f>SUM(ENERO:DICIEMBRE!E273)</f>
        <v>0</v>
      </c>
      <c r="F273" s="279">
        <f>SUM(ENERO:DICIEMBRE!F273)</f>
        <v>0</v>
      </c>
      <c r="G273" s="279">
        <f>SUM(ENERO:DICIEMBRE!G273)</f>
        <v>0</v>
      </c>
      <c r="H273" s="279">
        <f>SUM(ENERO:DICIEMBRE!H273)</f>
        <v>0</v>
      </c>
      <c r="I273" s="279">
        <f>SUM(ENERO:DICIEMBRE!I273)</f>
        <v>0</v>
      </c>
      <c r="J273" s="279">
        <f>SUM(ENERO:DICIEMBRE!J273)</f>
        <v>0</v>
      </c>
      <c r="K273" s="279">
        <f>SUM(ENERO:DICIEMBRE!K273)</f>
        <v>0</v>
      </c>
      <c r="L273" s="279">
        <f>SUM(ENERO:DICIEMBRE!L273)</f>
        <v>0</v>
      </c>
      <c r="M273" s="279">
        <f>SUM(ENERO:DICIEMBRE!M273)</f>
        <v>0</v>
      </c>
      <c r="N273" s="279">
        <f>SUM(ENERO:DICIEMBRE!N273)</f>
        <v>0</v>
      </c>
      <c r="O273" s="279">
        <f>SUM(ENERO:DICIEMBRE!O273)</f>
        <v>0</v>
      </c>
      <c r="P273" s="279">
        <f>SUM(ENERO:DICIEMBRE!P273)</f>
        <v>0</v>
      </c>
      <c r="Q273" s="279">
        <f>SUM(ENERO:DICIEMBRE!Q273)</f>
        <v>0</v>
      </c>
      <c r="R273" s="279">
        <f>SUM(ENERO:DICIEMBRE!R273)</f>
        <v>0</v>
      </c>
      <c r="S273" s="279">
        <f>SUM(ENERO:DICIEMBRE!S273)</f>
        <v>0</v>
      </c>
    </row>
    <row r="274" spans="1:19" customFormat="1" x14ac:dyDescent="0.25">
      <c r="A274" s="300" t="s">
        <v>267</v>
      </c>
      <c r="B274" s="300">
        <f t="shared" si="59"/>
        <v>0</v>
      </c>
      <c r="C274" s="279">
        <f>SUM(ENERO:DICIEMBRE!C274)</f>
        <v>0</v>
      </c>
      <c r="D274" s="279">
        <f>SUM(ENERO:DICIEMBRE!D274)</f>
        <v>0</v>
      </c>
      <c r="E274" s="279">
        <f>SUM(ENERO:DICIEMBRE!E274)</f>
        <v>0</v>
      </c>
      <c r="F274" s="279">
        <f>SUM(ENERO:DICIEMBRE!F274)</f>
        <v>0</v>
      </c>
      <c r="G274" s="279">
        <f>SUM(ENERO:DICIEMBRE!G274)</f>
        <v>0</v>
      </c>
      <c r="H274" s="279">
        <f>SUM(ENERO:DICIEMBRE!H274)</f>
        <v>0</v>
      </c>
      <c r="I274" s="279">
        <f>SUM(ENERO:DICIEMBRE!I274)</f>
        <v>0</v>
      </c>
      <c r="J274" s="279">
        <f>SUM(ENERO:DICIEMBRE!J274)</f>
        <v>0</v>
      </c>
      <c r="K274" s="279">
        <f>SUM(ENERO:DICIEMBRE!K274)</f>
        <v>0</v>
      </c>
      <c r="L274" s="279">
        <f>SUM(ENERO:DICIEMBRE!L274)</f>
        <v>0</v>
      </c>
      <c r="M274" s="279">
        <f>SUM(ENERO:DICIEMBRE!M274)</f>
        <v>0</v>
      </c>
      <c r="N274" s="279">
        <f>SUM(ENERO:DICIEMBRE!N274)</f>
        <v>0</v>
      </c>
      <c r="O274" s="279">
        <f>SUM(ENERO:DICIEMBRE!O274)</f>
        <v>0</v>
      </c>
      <c r="P274" s="279">
        <f>SUM(ENERO:DICIEMBRE!P274)</f>
        <v>0</v>
      </c>
      <c r="Q274" s="279">
        <f>SUM(ENERO:DICIEMBRE!Q274)</f>
        <v>0</v>
      </c>
      <c r="R274" s="279">
        <f>SUM(ENERO:DICIEMBRE!R274)</f>
        <v>0</v>
      </c>
      <c r="S274" s="279">
        <f>SUM(ENERO:DICIEMBRE!S274)</f>
        <v>0</v>
      </c>
    </row>
    <row r="275" spans="1:19" customFormat="1" x14ac:dyDescent="0.25">
      <c r="A275" s="300" t="s">
        <v>268</v>
      </c>
      <c r="B275" s="300">
        <f t="shared" si="59"/>
        <v>0</v>
      </c>
      <c r="C275" s="279">
        <f>SUM(ENERO:DICIEMBRE!C275)</f>
        <v>0</v>
      </c>
      <c r="D275" s="279">
        <f>SUM(ENERO:DICIEMBRE!D275)</f>
        <v>0</v>
      </c>
      <c r="E275" s="279">
        <f>SUM(ENERO:DICIEMBRE!E275)</f>
        <v>0</v>
      </c>
      <c r="F275" s="279">
        <f>SUM(ENERO:DICIEMBRE!F275)</f>
        <v>0</v>
      </c>
      <c r="G275" s="279">
        <f>SUM(ENERO:DICIEMBRE!G275)</f>
        <v>0</v>
      </c>
      <c r="H275" s="279">
        <f>SUM(ENERO:DICIEMBRE!H275)</f>
        <v>0</v>
      </c>
      <c r="I275" s="279">
        <f>SUM(ENERO:DICIEMBRE!I275)</f>
        <v>0</v>
      </c>
      <c r="J275" s="279">
        <f>SUM(ENERO:DICIEMBRE!J275)</f>
        <v>0</v>
      </c>
      <c r="K275" s="279">
        <f>SUM(ENERO:DICIEMBRE!K275)</f>
        <v>0</v>
      </c>
      <c r="L275" s="279">
        <f>SUM(ENERO:DICIEMBRE!L275)</f>
        <v>0</v>
      </c>
      <c r="M275" s="279">
        <f>SUM(ENERO:DICIEMBRE!M275)</f>
        <v>0</v>
      </c>
      <c r="N275" s="279">
        <f>SUM(ENERO:DICIEMBRE!N275)</f>
        <v>0</v>
      </c>
      <c r="O275" s="279">
        <f>SUM(ENERO:DICIEMBRE!O275)</f>
        <v>0</v>
      </c>
      <c r="P275" s="279">
        <f>SUM(ENERO:DICIEMBRE!P275)</f>
        <v>0</v>
      </c>
      <c r="Q275" s="279">
        <f>SUM(ENERO:DICIEMBRE!Q275)</f>
        <v>0</v>
      </c>
      <c r="R275" s="279">
        <f>SUM(ENERO:DICIEMBRE!R275)</f>
        <v>0</v>
      </c>
      <c r="S275" s="279">
        <f>SUM(ENERO:DICIEMBRE!S275)</f>
        <v>0</v>
      </c>
    </row>
    <row r="276" spans="1:19" customFormat="1" x14ac:dyDescent="0.25">
      <c r="A276" s="300" t="s">
        <v>269</v>
      </c>
      <c r="B276" s="300">
        <f t="shared" si="59"/>
        <v>0</v>
      </c>
      <c r="C276" s="279">
        <f>SUM(ENERO:DICIEMBRE!C276)</f>
        <v>0</v>
      </c>
      <c r="D276" s="279">
        <f>SUM(ENERO:DICIEMBRE!D276)</f>
        <v>0</v>
      </c>
      <c r="E276" s="279">
        <f>SUM(ENERO:DICIEMBRE!E276)</f>
        <v>0</v>
      </c>
      <c r="F276" s="279">
        <f>SUM(ENERO:DICIEMBRE!F276)</f>
        <v>0</v>
      </c>
      <c r="G276" s="279">
        <f>SUM(ENERO:DICIEMBRE!G276)</f>
        <v>0</v>
      </c>
      <c r="H276" s="279">
        <f>SUM(ENERO:DICIEMBRE!H276)</f>
        <v>0</v>
      </c>
      <c r="I276" s="279">
        <f>SUM(ENERO:DICIEMBRE!I276)</f>
        <v>0</v>
      </c>
      <c r="J276" s="279">
        <f>SUM(ENERO:DICIEMBRE!J276)</f>
        <v>0</v>
      </c>
      <c r="K276" s="279">
        <f>SUM(ENERO:DICIEMBRE!K276)</f>
        <v>0</v>
      </c>
      <c r="L276" s="279">
        <f>SUM(ENERO:DICIEMBRE!L276)</f>
        <v>0</v>
      </c>
      <c r="M276" s="279">
        <f>SUM(ENERO:DICIEMBRE!M276)</f>
        <v>0</v>
      </c>
      <c r="N276" s="279">
        <f>SUM(ENERO:DICIEMBRE!N276)</f>
        <v>0</v>
      </c>
      <c r="O276" s="279">
        <f>SUM(ENERO:DICIEMBRE!O276)</f>
        <v>0</v>
      </c>
      <c r="P276" s="279">
        <f>SUM(ENERO:DICIEMBRE!P276)</f>
        <v>0</v>
      </c>
      <c r="Q276" s="279">
        <f>SUM(ENERO:DICIEMBRE!Q276)</f>
        <v>0</v>
      </c>
      <c r="R276" s="279">
        <f>SUM(ENERO:DICIEMBRE!R276)</f>
        <v>0</v>
      </c>
      <c r="S276" s="279">
        <f>SUM(ENERO:DICIEMBRE!S276)</f>
        <v>0</v>
      </c>
    </row>
    <row r="277" spans="1:19" customFormat="1" x14ac:dyDescent="0.25">
      <c r="A277" s="300" t="s">
        <v>270</v>
      </c>
      <c r="B277" s="300">
        <f t="shared" si="59"/>
        <v>1383</v>
      </c>
      <c r="C277" s="279">
        <f>SUM(ENERO:DICIEMBRE!C277)</f>
        <v>0</v>
      </c>
      <c r="D277" s="279">
        <f>SUM(ENERO:DICIEMBRE!D277)</f>
        <v>0</v>
      </c>
      <c r="E277" s="279">
        <f>SUM(ENERO:DICIEMBRE!E277)</f>
        <v>0</v>
      </c>
      <c r="F277" s="279">
        <f>SUM(ENERO:DICIEMBRE!F277)</f>
        <v>0</v>
      </c>
      <c r="G277" s="279">
        <f>SUM(ENERO:DICIEMBRE!G277)</f>
        <v>0</v>
      </c>
      <c r="H277" s="279">
        <f>SUM(ENERO:DICIEMBRE!H277)</f>
        <v>0</v>
      </c>
      <c r="I277" s="279">
        <f>SUM(ENERO:DICIEMBRE!I277)</f>
        <v>0</v>
      </c>
      <c r="J277" s="279">
        <f>SUM(ENERO:DICIEMBRE!J277)</f>
        <v>0</v>
      </c>
      <c r="K277" s="279">
        <f>SUM(ENERO:DICIEMBRE!K277)</f>
        <v>0</v>
      </c>
      <c r="L277" s="279">
        <f>SUM(ENERO:DICIEMBRE!L277)</f>
        <v>0</v>
      </c>
      <c r="M277" s="279">
        <f>SUM(ENERO:DICIEMBRE!M277)</f>
        <v>0</v>
      </c>
      <c r="N277" s="279">
        <f>SUM(ENERO:DICIEMBRE!N277)</f>
        <v>0</v>
      </c>
      <c r="O277" s="279">
        <f>SUM(ENERO:DICIEMBRE!O277)</f>
        <v>0</v>
      </c>
      <c r="P277" s="279">
        <f>SUM(ENERO:DICIEMBRE!P277)</f>
        <v>125</v>
      </c>
      <c r="Q277" s="279">
        <f>SUM(ENERO:DICIEMBRE!Q277)</f>
        <v>272</v>
      </c>
      <c r="R277" s="279">
        <f>SUM(ENERO:DICIEMBRE!R277)</f>
        <v>381</v>
      </c>
      <c r="S277" s="279">
        <f>SUM(ENERO:DICIEMBRE!S277)</f>
        <v>605</v>
      </c>
    </row>
    <row r="278" spans="1:19" customFormat="1" x14ac:dyDescent="0.25">
      <c r="A278" s="300" t="s">
        <v>271</v>
      </c>
      <c r="B278" s="300">
        <f t="shared" si="59"/>
        <v>3649</v>
      </c>
      <c r="C278" s="279">
        <f>SUM(ENERO:DICIEMBRE!C278)</f>
        <v>37</v>
      </c>
      <c r="D278" s="279">
        <f>SUM(ENERO:DICIEMBRE!D278)</f>
        <v>220</v>
      </c>
      <c r="E278" s="279">
        <f>SUM(ENERO:DICIEMBRE!E278)</f>
        <v>248</v>
      </c>
      <c r="F278" s="279">
        <f>SUM(ENERO:DICIEMBRE!F278)</f>
        <v>61</v>
      </c>
      <c r="G278" s="279">
        <f>SUM(ENERO:DICIEMBRE!G278)</f>
        <v>10</v>
      </c>
      <c r="H278" s="279">
        <f>SUM(ENERO:DICIEMBRE!H278)</f>
        <v>7</v>
      </c>
      <c r="I278" s="279">
        <f>SUM(ENERO:DICIEMBRE!I278)</f>
        <v>5</v>
      </c>
      <c r="J278" s="279">
        <f>SUM(ENERO:DICIEMBRE!J278)</f>
        <v>7</v>
      </c>
      <c r="K278" s="279">
        <f>SUM(ENERO:DICIEMBRE!K278)</f>
        <v>9</v>
      </c>
      <c r="L278" s="279">
        <f>SUM(ENERO:DICIEMBRE!L278)</f>
        <v>18</v>
      </c>
      <c r="M278" s="279">
        <f>SUM(ENERO:DICIEMBRE!M278)</f>
        <v>40</v>
      </c>
      <c r="N278" s="279">
        <f>SUM(ENERO:DICIEMBRE!N278)</f>
        <v>68</v>
      </c>
      <c r="O278" s="279">
        <f>SUM(ENERO:DICIEMBRE!O278)</f>
        <v>115</v>
      </c>
      <c r="P278" s="279">
        <f>SUM(ENERO:DICIEMBRE!P278)</f>
        <v>922</v>
      </c>
      <c r="Q278" s="279">
        <f>SUM(ENERO:DICIEMBRE!Q278)</f>
        <v>795</v>
      </c>
      <c r="R278" s="279">
        <f>SUM(ENERO:DICIEMBRE!R278)</f>
        <v>601</v>
      </c>
      <c r="S278" s="279">
        <f>SUM(ENERO:DICIEMBRE!S278)</f>
        <v>486</v>
      </c>
    </row>
    <row r="279" spans="1:19" customFormat="1" x14ac:dyDescent="0.25">
      <c r="A279" s="300" t="s">
        <v>272</v>
      </c>
      <c r="B279" s="300">
        <f t="shared" si="59"/>
        <v>0</v>
      </c>
      <c r="C279" s="279">
        <f>SUM(ENERO:DICIEMBRE!C279)</f>
        <v>0</v>
      </c>
      <c r="D279" s="279">
        <f>SUM(ENERO:DICIEMBRE!D279)</f>
        <v>0</v>
      </c>
      <c r="E279" s="279">
        <f>SUM(ENERO:DICIEMBRE!E279)</f>
        <v>0</v>
      </c>
      <c r="F279" s="279">
        <f>SUM(ENERO:DICIEMBRE!F279)</f>
        <v>0</v>
      </c>
      <c r="G279" s="279">
        <f>SUM(ENERO:DICIEMBRE!G279)</f>
        <v>0</v>
      </c>
      <c r="H279" s="279">
        <f>SUM(ENERO:DICIEMBRE!H279)</f>
        <v>0</v>
      </c>
      <c r="I279" s="279">
        <f>SUM(ENERO:DICIEMBRE!I279)</f>
        <v>0</v>
      </c>
      <c r="J279" s="279">
        <f>SUM(ENERO:DICIEMBRE!J279)</f>
        <v>0</v>
      </c>
      <c r="K279" s="279">
        <f>SUM(ENERO:DICIEMBRE!K279)</f>
        <v>0</v>
      </c>
      <c r="L279" s="279">
        <f>SUM(ENERO:DICIEMBRE!L279)</f>
        <v>0</v>
      </c>
      <c r="M279" s="279">
        <f>SUM(ENERO:DICIEMBRE!M279)</f>
        <v>0</v>
      </c>
      <c r="N279" s="279">
        <f>SUM(ENERO:DICIEMBRE!N279)</f>
        <v>0</v>
      </c>
      <c r="O279" s="279">
        <f>SUM(ENERO:DICIEMBRE!O279)</f>
        <v>0</v>
      </c>
      <c r="P279" s="279">
        <f>SUM(ENERO:DICIEMBRE!P279)</f>
        <v>0</v>
      </c>
      <c r="Q279" s="279">
        <f>SUM(ENERO:DICIEMBRE!Q279)</f>
        <v>0</v>
      </c>
      <c r="R279" s="279">
        <f>SUM(ENERO:DICIEMBRE!R279)</f>
        <v>0</v>
      </c>
      <c r="S279" s="279">
        <f>SUM(ENERO:DICIEMBRE!S279)</f>
        <v>0</v>
      </c>
    </row>
    <row r="280" spans="1:19" customFormat="1" x14ac:dyDescent="0.25">
      <c r="A280" s="300" t="s">
        <v>273</v>
      </c>
      <c r="B280" s="300">
        <f t="shared" si="59"/>
        <v>0</v>
      </c>
      <c r="C280" s="279">
        <f>SUM(ENERO:DICIEMBRE!C280)</f>
        <v>0</v>
      </c>
      <c r="D280" s="279">
        <f>SUM(ENERO:DICIEMBRE!D280)</f>
        <v>0</v>
      </c>
      <c r="E280" s="279">
        <f>SUM(ENERO:DICIEMBRE!E280)</f>
        <v>0</v>
      </c>
      <c r="F280" s="279">
        <f>SUM(ENERO:DICIEMBRE!F280)</f>
        <v>0</v>
      </c>
      <c r="G280" s="279">
        <f>SUM(ENERO:DICIEMBRE!G280)</f>
        <v>0</v>
      </c>
      <c r="H280" s="279">
        <f>SUM(ENERO:DICIEMBRE!H280)</f>
        <v>0</v>
      </c>
      <c r="I280" s="279">
        <f>SUM(ENERO:DICIEMBRE!I280)</f>
        <v>0</v>
      </c>
      <c r="J280" s="279">
        <f>SUM(ENERO:DICIEMBRE!J280)</f>
        <v>0</v>
      </c>
      <c r="K280" s="279">
        <f>SUM(ENERO:DICIEMBRE!K280)</f>
        <v>0</v>
      </c>
      <c r="L280" s="279">
        <f>SUM(ENERO:DICIEMBRE!L280)</f>
        <v>0</v>
      </c>
      <c r="M280" s="279">
        <f>SUM(ENERO:DICIEMBRE!M280)</f>
        <v>0</v>
      </c>
      <c r="N280" s="279">
        <f>SUM(ENERO:DICIEMBRE!N280)</f>
        <v>0</v>
      </c>
      <c r="O280" s="279">
        <f>SUM(ENERO:DICIEMBRE!O280)</f>
        <v>0</v>
      </c>
      <c r="P280" s="279">
        <f>SUM(ENERO:DICIEMBRE!P280)</f>
        <v>0</v>
      </c>
      <c r="Q280" s="279">
        <f>SUM(ENERO:DICIEMBRE!Q280)</f>
        <v>0</v>
      </c>
      <c r="R280" s="279">
        <f>SUM(ENERO:DICIEMBRE!R280)</f>
        <v>0</v>
      </c>
      <c r="S280" s="279">
        <f>SUM(ENERO:DICIEMBRE!S280)</f>
        <v>0</v>
      </c>
    </row>
    <row r="281" spans="1:19" customFormat="1" x14ac:dyDescent="0.25">
      <c r="A281" s="388" t="s">
        <v>274</v>
      </c>
      <c r="B281" s="300">
        <f t="shared" si="59"/>
        <v>0</v>
      </c>
      <c r="C281" s="279">
        <f>SUM(ENERO:DICIEMBRE!C281)</f>
        <v>0</v>
      </c>
      <c r="D281" s="279">
        <f>SUM(ENERO:DICIEMBRE!D281)</f>
        <v>0</v>
      </c>
      <c r="E281" s="279">
        <f>SUM(ENERO:DICIEMBRE!E281)</f>
        <v>0</v>
      </c>
      <c r="F281" s="279">
        <f>SUM(ENERO:DICIEMBRE!F281)</f>
        <v>0</v>
      </c>
      <c r="G281" s="279">
        <f>SUM(ENERO:DICIEMBRE!G281)</f>
        <v>0</v>
      </c>
      <c r="H281" s="279">
        <f>SUM(ENERO:DICIEMBRE!H281)</f>
        <v>0</v>
      </c>
      <c r="I281" s="279">
        <f>SUM(ENERO:DICIEMBRE!I281)</f>
        <v>0</v>
      </c>
      <c r="J281" s="279">
        <f>SUM(ENERO:DICIEMBRE!J281)</f>
        <v>0</v>
      </c>
      <c r="K281" s="279">
        <f>SUM(ENERO:DICIEMBRE!K281)</f>
        <v>0</v>
      </c>
      <c r="L281" s="279">
        <f>SUM(ENERO:DICIEMBRE!L281)</f>
        <v>0</v>
      </c>
      <c r="M281" s="279">
        <f>SUM(ENERO:DICIEMBRE!M281)</f>
        <v>0</v>
      </c>
      <c r="N281" s="279">
        <f>SUM(ENERO:DICIEMBRE!N281)</f>
        <v>0</v>
      </c>
      <c r="O281" s="279">
        <f>SUM(ENERO:DICIEMBRE!O281)</f>
        <v>0</v>
      </c>
      <c r="P281" s="279">
        <f>SUM(ENERO:DICIEMBRE!P281)</f>
        <v>0</v>
      </c>
      <c r="Q281" s="279">
        <f>SUM(ENERO:DICIEMBRE!Q281)</f>
        <v>0</v>
      </c>
      <c r="R281" s="279">
        <f>SUM(ENERO:DICIEMBRE!R281)</f>
        <v>0</v>
      </c>
      <c r="S281" s="279">
        <f>SUM(ENERO:DICIEMBRE!S281)</f>
        <v>0</v>
      </c>
    </row>
    <row r="282" spans="1:19" customFormat="1" x14ac:dyDescent="0.25">
      <c r="A282" s="388" t="s">
        <v>275</v>
      </c>
      <c r="B282" s="300">
        <f t="shared" si="59"/>
        <v>0</v>
      </c>
      <c r="C282" s="279">
        <f>SUM(ENERO:DICIEMBRE!C282)</f>
        <v>0</v>
      </c>
      <c r="D282" s="279">
        <f>SUM(ENERO:DICIEMBRE!D282)</f>
        <v>0</v>
      </c>
      <c r="E282" s="279">
        <f>SUM(ENERO:DICIEMBRE!E282)</f>
        <v>0</v>
      </c>
      <c r="F282" s="279">
        <f>SUM(ENERO:DICIEMBRE!F282)</f>
        <v>0</v>
      </c>
      <c r="G282" s="279">
        <f>SUM(ENERO:DICIEMBRE!G282)</f>
        <v>0</v>
      </c>
      <c r="H282" s="279">
        <f>SUM(ENERO:DICIEMBRE!H282)</f>
        <v>0</v>
      </c>
      <c r="I282" s="279">
        <f>SUM(ENERO:DICIEMBRE!I282)</f>
        <v>0</v>
      </c>
      <c r="J282" s="279">
        <f>SUM(ENERO:DICIEMBRE!J282)</f>
        <v>0</v>
      </c>
      <c r="K282" s="279">
        <f>SUM(ENERO:DICIEMBRE!K282)</f>
        <v>0</v>
      </c>
      <c r="L282" s="279">
        <f>SUM(ENERO:DICIEMBRE!L282)</f>
        <v>0</v>
      </c>
      <c r="M282" s="279">
        <f>SUM(ENERO:DICIEMBRE!M282)</f>
        <v>0</v>
      </c>
      <c r="N282" s="279">
        <f>SUM(ENERO:DICIEMBRE!N282)</f>
        <v>0</v>
      </c>
      <c r="O282" s="279">
        <f>SUM(ENERO:DICIEMBRE!O282)</f>
        <v>0</v>
      </c>
      <c r="P282" s="279">
        <f>SUM(ENERO:DICIEMBRE!P282)</f>
        <v>0</v>
      </c>
      <c r="Q282" s="279">
        <f>SUM(ENERO:DICIEMBRE!Q282)</f>
        <v>0</v>
      </c>
      <c r="R282" s="279">
        <f>SUM(ENERO:DICIEMBRE!R282)</f>
        <v>0</v>
      </c>
      <c r="S282" s="279">
        <f>SUM(ENERO:DICIEMBRE!S282)</f>
        <v>0</v>
      </c>
    </row>
    <row r="283" spans="1:19" customFormat="1" ht="22.5" x14ac:dyDescent="0.25">
      <c r="A283" s="389" t="s">
        <v>276</v>
      </c>
      <c r="B283" s="300">
        <f t="shared" si="59"/>
        <v>0</v>
      </c>
      <c r="C283" s="279">
        <f>SUM(ENERO:DICIEMBRE!C283)</f>
        <v>0</v>
      </c>
      <c r="D283" s="279">
        <f>SUM(ENERO:DICIEMBRE!D283)</f>
        <v>0</v>
      </c>
      <c r="E283" s="279">
        <f>SUM(ENERO:DICIEMBRE!E283)</f>
        <v>0</v>
      </c>
      <c r="F283" s="279">
        <f>SUM(ENERO:DICIEMBRE!F283)</f>
        <v>0</v>
      </c>
      <c r="G283" s="279">
        <f>SUM(ENERO:DICIEMBRE!G283)</f>
        <v>0</v>
      </c>
      <c r="H283" s="279">
        <f>SUM(ENERO:DICIEMBRE!H283)</f>
        <v>0</v>
      </c>
      <c r="I283" s="279">
        <f>SUM(ENERO:DICIEMBRE!I283)</f>
        <v>0</v>
      </c>
      <c r="J283" s="279">
        <f>SUM(ENERO:DICIEMBRE!J283)</f>
        <v>0</v>
      </c>
      <c r="K283" s="279">
        <f>SUM(ENERO:DICIEMBRE!K283)</f>
        <v>0</v>
      </c>
      <c r="L283" s="279">
        <f>SUM(ENERO:DICIEMBRE!L283)</f>
        <v>0</v>
      </c>
      <c r="M283" s="279">
        <f>SUM(ENERO:DICIEMBRE!M283)</f>
        <v>0</v>
      </c>
      <c r="N283" s="279">
        <f>SUM(ENERO:DICIEMBRE!N283)</f>
        <v>0</v>
      </c>
      <c r="O283" s="279">
        <f>SUM(ENERO:DICIEMBRE!O283)</f>
        <v>0</v>
      </c>
      <c r="P283" s="279">
        <f>SUM(ENERO:DICIEMBRE!P283)</f>
        <v>0</v>
      </c>
      <c r="Q283" s="279">
        <f>SUM(ENERO:DICIEMBRE!Q283)</f>
        <v>0</v>
      </c>
      <c r="R283" s="279">
        <f>SUM(ENERO:DICIEMBRE!R283)</f>
        <v>0</v>
      </c>
      <c r="S283" s="279">
        <f>SUM(ENERO:DICIEMBRE!S283)</f>
        <v>0</v>
      </c>
    </row>
    <row r="284" spans="1:19" customFormat="1" x14ac:dyDescent="0.25">
      <c r="A284" s="388" t="s">
        <v>277</v>
      </c>
      <c r="B284" s="300">
        <f t="shared" si="59"/>
        <v>0</v>
      </c>
      <c r="C284" s="279">
        <f>SUM(ENERO:DICIEMBRE!C284)</f>
        <v>0</v>
      </c>
      <c r="D284" s="279">
        <f>SUM(ENERO:DICIEMBRE!D284)</f>
        <v>0</v>
      </c>
      <c r="E284" s="279">
        <f>SUM(ENERO:DICIEMBRE!E284)</f>
        <v>0</v>
      </c>
      <c r="F284" s="279">
        <f>SUM(ENERO:DICIEMBRE!F284)</f>
        <v>0</v>
      </c>
      <c r="G284" s="279">
        <f>SUM(ENERO:DICIEMBRE!G284)</f>
        <v>0</v>
      </c>
      <c r="H284" s="279">
        <f>SUM(ENERO:DICIEMBRE!H284)</f>
        <v>0</v>
      </c>
      <c r="I284" s="279">
        <f>SUM(ENERO:DICIEMBRE!I284)</f>
        <v>0</v>
      </c>
      <c r="J284" s="279">
        <f>SUM(ENERO:DICIEMBRE!J284)</f>
        <v>0</v>
      </c>
      <c r="K284" s="279">
        <f>SUM(ENERO:DICIEMBRE!K284)</f>
        <v>0</v>
      </c>
      <c r="L284" s="279">
        <f>SUM(ENERO:DICIEMBRE!L284)</f>
        <v>0</v>
      </c>
      <c r="M284" s="279">
        <f>SUM(ENERO:DICIEMBRE!M284)</f>
        <v>0</v>
      </c>
      <c r="N284" s="279">
        <f>SUM(ENERO:DICIEMBRE!N284)</f>
        <v>0</v>
      </c>
      <c r="O284" s="279">
        <f>SUM(ENERO:DICIEMBRE!O284)</f>
        <v>0</v>
      </c>
      <c r="P284" s="279">
        <f>SUM(ENERO:DICIEMBRE!P284)</f>
        <v>0</v>
      </c>
      <c r="Q284" s="279">
        <f>SUM(ENERO:DICIEMBRE!Q284)</f>
        <v>0</v>
      </c>
      <c r="R284" s="279">
        <f>SUM(ENERO:DICIEMBRE!R284)</f>
        <v>0</v>
      </c>
      <c r="S284" s="279">
        <f>SUM(ENERO:DICIEMBRE!S284)</f>
        <v>0</v>
      </c>
    </row>
    <row r="285" spans="1:19" customFormat="1" x14ac:dyDescent="0.25">
      <c r="A285" s="388" t="s">
        <v>278</v>
      </c>
      <c r="B285" s="300">
        <f t="shared" si="59"/>
        <v>0</v>
      </c>
      <c r="C285" s="279">
        <f>SUM(ENERO:DICIEMBRE!C285)</f>
        <v>0</v>
      </c>
      <c r="D285" s="279">
        <f>SUM(ENERO:DICIEMBRE!D285)</f>
        <v>0</v>
      </c>
      <c r="E285" s="279">
        <f>SUM(ENERO:DICIEMBRE!E285)</f>
        <v>0</v>
      </c>
      <c r="F285" s="279">
        <f>SUM(ENERO:DICIEMBRE!F285)</f>
        <v>0</v>
      </c>
      <c r="G285" s="279">
        <f>SUM(ENERO:DICIEMBRE!G285)</f>
        <v>0</v>
      </c>
      <c r="H285" s="279">
        <f>SUM(ENERO:DICIEMBRE!H285)</f>
        <v>0</v>
      </c>
      <c r="I285" s="279">
        <f>SUM(ENERO:DICIEMBRE!I285)</f>
        <v>0</v>
      </c>
      <c r="J285" s="279">
        <f>SUM(ENERO:DICIEMBRE!J285)</f>
        <v>0</v>
      </c>
      <c r="K285" s="279">
        <f>SUM(ENERO:DICIEMBRE!K285)</f>
        <v>0</v>
      </c>
      <c r="L285" s="279">
        <f>SUM(ENERO:DICIEMBRE!L285)</f>
        <v>0</v>
      </c>
      <c r="M285" s="279">
        <f>SUM(ENERO:DICIEMBRE!M285)</f>
        <v>0</v>
      </c>
      <c r="N285" s="279">
        <f>SUM(ENERO:DICIEMBRE!N285)</f>
        <v>0</v>
      </c>
      <c r="O285" s="279">
        <f>SUM(ENERO:DICIEMBRE!O285)</f>
        <v>0</v>
      </c>
      <c r="P285" s="279">
        <f>SUM(ENERO:DICIEMBRE!P285)</f>
        <v>0</v>
      </c>
      <c r="Q285" s="279">
        <f>SUM(ENERO:DICIEMBRE!Q285)</f>
        <v>0</v>
      </c>
      <c r="R285" s="279">
        <f>SUM(ENERO:DICIEMBRE!R285)</f>
        <v>0</v>
      </c>
      <c r="S285" s="279">
        <f>SUM(ENERO:DICIEMBRE!S285)</f>
        <v>0</v>
      </c>
    </row>
    <row r="286" spans="1:19" customFormat="1" x14ac:dyDescent="0.25">
      <c r="A286" s="351" t="s">
        <v>279</v>
      </c>
      <c r="B286" s="302">
        <f t="shared" si="59"/>
        <v>0</v>
      </c>
      <c r="C286" s="279">
        <f>SUM(ENERO:DICIEMBRE!C286)</f>
        <v>0</v>
      </c>
      <c r="D286" s="279">
        <f>SUM(ENERO:DICIEMBRE!D286)</f>
        <v>0</v>
      </c>
      <c r="E286" s="279">
        <f>SUM(ENERO:DICIEMBRE!E286)</f>
        <v>0</v>
      </c>
      <c r="F286" s="279">
        <f>SUM(ENERO:DICIEMBRE!F286)</f>
        <v>0</v>
      </c>
      <c r="G286" s="279">
        <f>SUM(ENERO:DICIEMBRE!G286)</f>
        <v>0</v>
      </c>
      <c r="H286" s="279">
        <f>SUM(ENERO:DICIEMBRE!H286)</f>
        <v>0</v>
      </c>
      <c r="I286" s="279">
        <f>SUM(ENERO:DICIEMBRE!I286)</f>
        <v>0</v>
      </c>
      <c r="J286" s="279">
        <f>SUM(ENERO:DICIEMBRE!J286)</f>
        <v>0</v>
      </c>
      <c r="K286" s="279">
        <f>SUM(ENERO:DICIEMBRE!K286)</f>
        <v>0</v>
      </c>
      <c r="L286" s="279">
        <f>SUM(ENERO:DICIEMBRE!L286)</f>
        <v>0</v>
      </c>
      <c r="M286" s="279">
        <f>SUM(ENERO:DICIEMBRE!M286)</f>
        <v>0</v>
      </c>
      <c r="N286" s="279">
        <f>SUM(ENERO:DICIEMBRE!N286)</f>
        <v>0</v>
      </c>
      <c r="O286" s="279">
        <f>SUM(ENERO:DICIEMBRE!O286)</f>
        <v>0</v>
      </c>
      <c r="P286" s="279">
        <f>SUM(ENERO:DICIEMBRE!P286)</f>
        <v>0</v>
      </c>
      <c r="Q286" s="279">
        <f>SUM(ENERO:DICIEMBRE!Q286)</f>
        <v>0</v>
      </c>
      <c r="R286" s="279">
        <f>SUM(ENERO:DICIEMBRE!R286)</f>
        <v>0</v>
      </c>
      <c r="S286" s="279">
        <f>SUM(ENERO:DICIEMBRE!S286)</f>
        <v>0</v>
      </c>
    </row>
    <row r="287" spans="1:19" customForma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customFormat="1" x14ac:dyDescent="0.25">
      <c r="A288" s="975" t="s">
        <v>281</v>
      </c>
      <c r="B288" s="977" t="s">
        <v>5</v>
      </c>
      <c r="C288" s="979" t="s">
        <v>282</v>
      </c>
      <c r="D288" s="980"/>
      <c r="E288" s="980"/>
      <c r="F288" s="980"/>
      <c r="G288" s="980"/>
      <c r="H288" s="980"/>
      <c r="I288" s="980"/>
      <c r="J288" s="980"/>
      <c r="K288" s="980"/>
      <c r="L288" s="980"/>
      <c r="M288" s="980"/>
      <c r="N288" s="980"/>
      <c r="O288" s="980"/>
      <c r="P288" s="980"/>
      <c r="Q288" s="980"/>
      <c r="R288" s="980"/>
      <c r="S288" s="981"/>
    </row>
    <row r="289" spans="1:19" customFormat="1" x14ac:dyDescent="0.25">
      <c r="A289" s="976"/>
      <c r="B289" s="978"/>
      <c r="C289" s="231" t="s">
        <v>11</v>
      </c>
      <c r="D289" s="232" t="s">
        <v>12</v>
      </c>
      <c r="E289" s="232" t="s">
        <v>13</v>
      </c>
      <c r="F289" s="232" t="s">
        <v>14</v>
      </c>
      <c r="G289" s="232" t="s">
        <v>15</v>
      </c>
      <c r="H289" s="232" t="s">
        <v>16</v>
      </c>
      <c r="I289" s="232" t="s">
        <v>17</v>
      </c>
      <c r="J289" s="232" t="s">
        <v>18</v>
      </c>
      <c r="K289" s="232" t="s">
        <v>19</v>
      </c>
      <c r="L289" s="232" t="s">
        <v>20</v>
      </c>
      <c r="M289" s="232" t="s">
        <v>21</v>
      </c>
      <c r="N289" s="232" t="s">
        <v>22</v>
      </c>
      <c r="O289" s="232" t="s">
        <v>23</v>
      </c>
      <c r="P289" s="232" t="s">
        <v>24</v>
      </c>
      <c r="Q289" s="232" t="s">
        <v>25</v>
      </c>
      <c r="R289" s="232" t="s">
        <v>26</v>
      </c>
      <c r="S289" s="378" t="s">
        <v>27</v>
      </c>
    </row>
    <row r="290" spans="1:19" customFormat="1" x14ac:dyDescent="0.25">
      <c r="A290" s="390" t="s">
        <v>76</v>
      </c>
      <c r="B290" s="382">
        <f t="shared" ref="B290:B310" si="60">SUM(C290:S290)</f>
        <v>4</v>
      </c>
      <c r="C290" s="279">
        <f>SUM(ENERO:DICIEMBRE!C290)</f>
        <v>0</v>
      </c>
      <c r="D290" s="279">
        <f>SUM(ENERO:DICIEMBRE!D290)</f>
        <v>0</v>
      </c>
      <c r="E290" s="279">
        <f>SUM(ENERO:DICIEMBRE!E290)</f>
        <v>0</v>
      </c>
      <c r="F290" s="279">
        <f>SUM(ENERO:DICIEMBRE!F290)</f>
        <v>0</v>
      </c>
      <c r="G290" s="279">
        <f>SUM(ENERO:DICIEMBRE!G290)</f>
        <v>0</v>
      </c>
      <c r="H290" s="279">
        <f>SUM(ENERO:DICIEMBRE!H290)</f>
        <v>0</v>
      </c>
      <c r="I290" s="279">
        <f>SUM(ENERO:DICIEMBRE!I290)</f>
        <v>0</v>
      </c>
      <c r="J290" s="279">
        <f>SUM(ENERO:DICIEMBRE!J290)</f>
        <v>0</v>
      </c>
      <c r="K290" s="279">
        <f>SUM(ENERO:DICIEMBRE!K290)</f>
        <v>0</v>
      </c>
      <c r="L290" s="279">
        <f>SUM(ENERO:DICIEMBRE!L290)</f>
        <v>0</v>
      </c>
      <c r="M290" s="279">
        <f>SUM(ENERO:DICIEMBRE!M290)</f>
        <v>0</v>
      </c>
      <c r="N290" s="279">
        <f>SUM(ENERO:DICIEMBRE!N290)</f>
        <v>0</v>
      </c>
      <c r="O290" s="279">
        <f>SUM(ENERO:DICIEMBRE!O290)</f>
        <v>0</v>
      </c>
      <c r="P290" s="279">
        <f>SUM(ENERO:DICIEMBRE!P290)</f>
        <v>0</v>
      </c>
      <c r="Q290" s="279">
        <f>SUM(ENERO:DICIEMBRE!Q290)</f>
        <v>1</v>
      </c>
      <c r="R290" s="279">
        <f>SUM(ENERO:DICIEMBRE!R290)</f>
        <v>0</v>
      </c>
      <c r="S290" s="279">
        <f>SUM(ENERO:DICIEMBRE!S290)</f>
        <v>3</v>
      </c>
    </row>
    <row r="291" spans="1:19" customFormat="1" x14ac:dyDescent="0.25">
      <c r="A291" s="164" t="s">
        <v>81</v>
      </c>
      <c r="B291" s="382">
        <f t="shared" si="60"/>
        <v>0</v>
      </c>
      <c r="C291" s="279">
        <f>SUM(ENERO:DICIEMBRE!C291)</f>
        <v>0</v>
      </c>
      <c r="D291" s="279">
        <f>SUM(ENERO:DICIEMBRE!D291)</f>
        <v>0</v>
      </c>
      <c r="E291" s="279">
        <f>SUM(ENERO:DICIEMBRE!E291)</f>
        <v>0</v>
      </c>
      <c r="F291" s="279">
        <f>SUM(ENERO:DICIEMBRE!F291)</f>
        <v>0</v>
      </c>
      <c r="G291" s="279">
        <f>SUM(ENERO:DICIEMBRE!G291)</f>
        <v>0</v>
      </c>
      <c r="H291" s="279">
        <f>SUM(ENERO:DICIEMBRE!H291)</f>
        <v>0</v>
      </c>
      <c r="I291" s="279">
        <f>SUM(ENERO:DICIEMBRE!I291)</f>
        <v>0</v>
      </c>
      <c r="J291" s="279">
        <f>SUM(ENERO:DICIEMBRE!J291)</f>
        <v>0</v>
      </c>
      <c r="K291" s="279">
        <f>SUM(ENERO:DICIEMBRE!K291)</f>
        <v>0</v>
      </c>
      <c r="L291" s="279">
        <f>SUM(ENERO:DICIEMBRE!L291)</f>
        <v>0</v>
      </c>
      <c r="M291" s="279">
        <f>SUM(ENERO:DICIEMBRE!M291)</f>
        <v>0</v>
      </c>
      <c r="N291" s="279">
        <f>SUM(ENERO:DICIEMBRE!N291)</f>
        <v>0</v>
      </c>
      <c r="O291" s="279">
        <f>SUM(ENERO:DICIEMBRE!O291)</f>
        <v>0</v>
      </c>
      <c r="P291" s="279">
        <f>SUM(ENERO:DICIEMBRE!P291)</f>
        <v>0</v>
      </c>
      <c r="Q291" s="279">
        <f>SUM(ENERO:DICIEMBRE!Q291)</f>
        <v>0</v>
      </c>
      <c r="R291" s="279">
        <f>SUM(ENERO:DICIEMBRE!R291)</f>
        <v>0</v>
      </c>
      <c r="S291" s="279">
        <f>SUM(ENERO:DICIEMBRE!S291)</f>
        <v>0</v>
      </c>
    </row>
    <row r="292" spans="1:19" customFormat="1" x14ac:dyDescent="0.25">
      <c r="A292" s="349" t="s">
        <v>77</v>
      </c>
      <c r="B292" s="382">
        <f t="shared" si="60"/>
        <v>1</v>
      </c>
      <c r="C292" s="279">
        <f>SUM(ENERO:DICIEMBRE!C292)</f>
        <v>0</v>
      </c>
      <c r="D292" s="279">
        <f>SUM(ENERO:DICIEMBRE!D292)</f>
        <v>0</v>
      </c>
      <c r="E292" s="279">
        <f>SUM(ENERO:DICIEMBRE!E292)</f>
        <v>0</v>
      </c>
      <c r="F292" s="279">
        <f>SUM(ENERO:DICIEMBRE!F292)</f>
        <v>0</v>
      </c>
      <c r="G292" s="279">
        <f>SUM(ENERO:DICIEMBRE!G292)</f>
        <v>0</v>
      </c>
      <c r="H292" s="279">
        <f>SUM(ENERO:DICIEMBRE!H292)</f>
        <v>1</v>
      </c>
      <c r="I292" s="279">
        <f>SUM(ENERO:DICIEMBRE!I292)</f>
        <v>0</v>
      </c>
      <c r="J292" s="279">
        <f>SUM(ENERO:DICIEMBRE!J292)</f>
        <v>0</v>
      </c>
      <c r="K292" s="279">
        <f>SUM(ENERO:DICIEMBRE!K292)</f>
        <v>0</v>
      </c>
      <c r="L292" s="279">
        <f>SUM(ENERO:DICIEMBRE!L292)</f>
        <v>0</v>
      </c>
      <c r="M292" s="279">
        <f>SUM(ENERO:DICIEMBRE!M292)</f>
        <v>0</v>
      </c>
      <c r="N292" s="279">
        <f>SUM(ENERO:DICIEMBRE!N292)</f>
        <v>0</v>
      </c>
      <c r="O292" s="279">
        <f>SUM(ENERO:DICIEMBRE!O292)</f>
        <v>0</v>
      </c>
      <c r="P292" s="279">
        <f>SUM(ENERO:DICIEMBRE!P292)</f>
        <v>0</v>
      </c>
      <c r="Q292" s="279">
        <f>SUM(ENERO:DICIEMBRE!Q292)</f>
        <v>0</v>
      </c>
      <c r="R292" s="279">
        <f>SUM(ENERO:DICIEMBRE!R292)</f>
        <v>0</v>
      </c>
      <c r="S292" s="279">
        <f>SUM(ENERO:DICIEMBRE!S292)</f>
        <v>0</v>
      </c>
    </row>
    <row r="293" spans="1:19" customFormat="1" x14ac:dyDescent="0.25">
      <c r="A293" s="349" t="s">
        <v>75</v>
      </c>
      <c r="B293" s="382">
        <f t="shared" si="60"/>
        <v>75</v>
      </c>
      <c r="C293" s="279">
        <f>SUM(ENERO:DICIEMBRE!C293)</f>
        <v>0</v>
      </c>
      <c r="D293" s="279">
        <f>SUM(ENERO:DICIEMBRE!D293)</f>
        <v>0</v>
      </c>
      <c r="E293" s="279">
        <f>SUM(ENERO:DICIEMBRE!E293)</f>
        <v>0</v>
      </c>
      <c r="F293" s="279">
        <f>SUM(ENERO:DICIEMBRE!F293)</f>
        <v>0</v>
      </c>
      <c r="G293" s="279">
        <f>SUM(ENERO:DICIEMBRE!G293)</f>
        <v>0</v>
      </c>
      <c r="H293" s="279">
        <f>SUM(ENERO:DICIEMBRE!H293)</f>
        <v>0</v>
      </c>
      <c r="I293" s="279">
        <f>SUM(ENERO:DICIEMBRE!I293)</f>
        <v>1</v>
      </c>
      <c r="J293" s="279">
        <f>SUM(ENERO:DICIEMBRE!J293)</f>
        <v>1</v>
      </c>
      <c r="K293" s="279">
        <f>SUM(ENERO:DICIEMBRE!K293)</f>
        <v>2</v>
      </c>
      <c r="L293" s="279">
        <f>SUM(ENERO:DICIEMBRE!L293)</f>
        <v>1</v>
      </c>
      <c r="M293" s="279">
        <f>SUM(ENERO:DICIEMBRE!M293)</f>
        <v>1</v>
      </c>
      <c r="N293" s="279">
        <f>SUM(ENERO:DICIEMBRE!N293)</f>
        <v>2</v>
      </c>
      <c r="O293" s="279">
        <f>SUM(ENERO:DICIEMBRE!O293)</f>
        <v>3</v>
      </c>
      <c r="P293" s="279">
        <f>SUM(ENERO:DICIEMBRE!P293)</f>
        <v>18</v>
      </c>
      <c r="Q293" s="279">
        <f>SUM(ENERO:DICIEMBRE!Q293)</f>
        <v>13</v>
      </c>
      <c r="R293" s="279">
        <f>SUM(ENERO:DICIEMBRE!R293)</f>
        <v>15</v>
      </c>
      <c r="S293" s="279">
        <f>SUM(ENERO:DICIEMBRE!S293)</f>
        <v>18</v>
      </c>
    </row>
    <row r="294" spans="1:19" customFormat="1" x14ac:dyDescent="0.25">
      <c r="A294" s="164" t="s">
        <v>186</v>
      </c>
      <c r="B294" s="382">
        <f t="shared" si="60"/>
        <v>0</v>
      </c>
      <c r="C294" s="279">
        <f>SUM(ENERO:DICIEMBRE!C294)</f>
        <v>0</v>
      </c>
      <c r="D294" s="279">
        <f>SUM(ENERO:DICIEMBRE!D294)</f>
        <v>0</v>
      </c>
      <c r="E294" s="279">
        <f>SUM(ENERO:DICIEMBRE!E294)</f>
        <v>0</v>
      </c>
      <c r="F294" s="279">
        <f>SUM(ENERO:DICIEMBRE!F294)</f>
        <v>0</v>
      </c>
      <c r="G294" s="279">
        <f>SUM(ENERO:DICIEMBRE!G294)</f>
        <v>0</v>
      </c>
      <c r="H294" s="279">
        <f>SUM(ENERO:DICIEMBRE!H294)</f>
        <v>0</v>
      </c>
      <c r="I294" s="279">
        <f>SUM(ENERO:DICIEMBRE!I294)</f>
        <v>0</v>
      </c>
      <c r="J294" s="279">
        <f>SUM(ENERO:DICIEMBRE!J294)</f>
        <v>0</v>
      </c>
      <c r="K294" s="279">
        <f>SUM(ENERO:DICIEMBRE!K294)</f>
        <v>0</v>
      </c>
      <c r="L294" s="279">
        <f>SUM(ENERO:DICIEMBRE!L294)</f>
        <v>0</v>
      </c>
      <c r="M294" s="279">
        <f>SUM(ENERO:DICIEMBRE!M294)</f>
        <v>0</v>
      </c>
      <c r="N294" s="279">
        <f>SUM(ENERO:DICIEMBRE!N294)</f>
        <v>0</v>
      </c>
      <c r="O294" s="279">
        <f>SUM(ENERO:DICIEMBRE!O294)</f>
        <v>0</v>
      </c>
      <c r="P294" s="279">
        <f>SUM(ENERO:DICIEMBRE!P294)</f>
        <v>0</v>
      </c>
      <c r="Q294" s="279">
        <f>SUM(ENERO:DICIEMBRE!Q294)</f>
        <v>0</v>
      </c>
      <c r="R294" s="279">
        <f>SUM(ENERO:DICIEMBRE!R294)</f>
        <v>0</v>
      </c>
      <c r="S294" s="279">
        <f>SUM(ENERO:DICIEMBRE!S294)</f>
        <v>0</v>
      </c>
    </row>
    <row r="295" spans="1:19" customFormat="1" x14ac:dyDescent="0.25">
      <c r="A295" s="165" t="s">
        <v>78</v>
      </c>
      <c r="B295" s="382">
        <f t="shared" si="60"/>
        <v>5</v>
      </c>
      <c r="C295" s="279">
        <f>SUM(ENERO:DICIEMBRE!C295)</f>
        <v>0</v>
      </c>
      <c r="D295" s="279">
        <f>SUM(ENERO:DICIEMBRE!D295)</f>
        <v>0</v>
      </c>
      <c r="E295" s="279">
        <f>SUM(ENERO:DICIEMBRE!E295)</f>
        <v>0</v>
      </c>
      <c r="F295" s="279">
        <f>SUM(ENERO:DICIEMBRE!F295)</f>
        <v>0</v>
      </c>
      <c r="G295" s="279">
        <f>SUM(ENERO:DICIEMBRE!G295)</f>
        <v>0</v>
      </c>
      <c r="H295" s="279">
        <f>SUM(ENERO:DICIEMBRE!H295)</f>
        <v>0</v>
      </c>
      <c r="I295" s="279">
        <f>SUM(ENERO:DICIEMBRE!I295)</f>
        <v>0</v>
      </c>
      <c r="J295" s="279">
        <f>SUM(ENERO:DICIEMBRE!J295)</f>
        <v>0</v>
      </c>
      <c r="K295" s="279">
        <f>SUM(ENERO:DICIEMBRE!K295)</f>
        <v>0</v>
      </c>
      <c r="L295" s="279">
        <f>SUM(ENERO:DICIEMBRE!L295)</f>
        <v>0</v>
      </c>
      <c r="M295" s="279">
        <f>SUM(ENERO:DICIEMBRE!M295)</f>
        <v>0</v>
      </c>
      <c r="N295" s="279">
        <f>SUM(ENERO:DICIEMBRE!N295)</f>
        <v>0</v>
      </c>
      <c r="O295" s="279">
        <f>SUM(ENERO:DICIEMBRE!O295)</f>
        <v>0</v>
      </c>
      <c r="P295" s="279">
        <f>SUM(ENERO:DICIEMBRE!P295)</f>
        <v>0</v>
      </c>
      <c r="Q295" s="279">
        <f>SUM(ENERO:DICIEMBRE!Q295)</f>
        <v>0</v>
      </c>
      <c r="R295" s="279">
        <f>SUM(ENERO:DICIEMBRE!R295)</f>
        <v>2</v>
      </c>
      <c r="S295" s="279">
        <f>SUM(ENERO:DICIEMBRE!S295)</f>
        <v>3</v>
      </c>
    </row>
    <row r="296" spans="1:19" customFormat="1" x14ac:dyDescent="0.25">
      <c r="A296" s="165" t="s">
        <v>283</v>
      </c>
      <c r="B296" s="382">
        <f t="shared" si="60"/>
        <v>0</v>
      </c>
      <c r="C296" s="279">
        <f>SUM(ENERO:DICIEMBRE!C296)</f>
        <v>0</v>
      </c>
      <c r="D296" s="279">
        <f>SUM(ENERO:DICIEMBRE!D296)</f>
        <v>0</v>
      </c>
      <c r="E296" s="279">
        <f>SUM(ENERO:DICIEMBRE!E296)</f>
        <v>0</v>
      </c>
      <c r="F296" s="279">
        <f>SUM(ENERO:DICIEMBRE!F296)</f>
        <v>0</v>
      </c>
      <c r="G296" s="279">
        <f>SUM(ENERO:DICIEMBRE!G296)</f>
        <v>0</v>
      </c>
      <c r="H296" s="279">
        <f>SUM(ENERO:DICIEMBRE!H296)</f>
        <v>0</v>
      </c>
      <c r="I296" s="279">
        <f>SUM(ENERO:DICIEMBRE!I296)</f>
        <v>0</v>
      </c>
      <c r="J296" s="279">
        <f>SUM(ENERO:DICIEMBRE!J296)</f>
        <v>0</v>
      </c>
      <c r="K296" s="279">
        <f>SUM(ENERO:DICIEMBRE!K296)</f>
        <v>0</v>
      </c>
      <c r="L296" s="279">
        <f>SUM(ENERO:DICIEMBRE!L296)</f>
        <v>0</v>
      </c>
      <c r="M296" s="279">
        <f>SUM(ENERO:DICIEMBRE!M296)</f>
        <v>0</v>
      </c>
      <c r="N296" s="279">
        <f>SUM(ENERO:DICIEMBRE!N296)</f>
        <v>0</v>
      </c>
      <c r="O296" s="279">
        <f>SUM(ENERO:DICIEMBRE!O296)</f>
        <v>0</v>
      </c>
      <c r="P296" s="279">
        <f>SUM(ENERO:DICIEMBRE!P296)</f>
        <v>0</v>
      </c>
      <c r="Q296" s="279">
        <f>SUM(ENERO:DICIEMBRE!Q296)</f>
        <v>0</v>
      </c>
      <c r="R296" s="279">
        <f>SUM(ENERO:DICIEMBRE!R296)</f>
        <v>0</v>
      </c>
      <c r="S296" s="279">
        <f>SUM(ENERO:DICIEMBRE!S296)</f>
        <v>0</v>
      </c>
    </row>
    <row r="297" spans="1:19" customFormat="1" x14ac:dyDescent="0.25">
      <c r="A297" s="165" t="s">
        <v>184</v>
      </c>
      <c r="B297" s="382">
        <f t="shared" si="60"/>
        <v>3</v>
      </c>
      <c r="C297" s="279">
        <f>SUM(ENERO:DICIEMBRE!C297)</f>
        <v>0</v>
      </c>
      <c r="D297" s="279">
        <f>SUM(ENERO:DICIEMBRE!D297)</f>
        <v>0</v>
      </c>
      <c r="E297" s="279">
        <f>SUM(ENERO:DICIEMBRE!E297)</f>
        <v>0</v>
      </c>
      <c r="F297" s="279">
        <f>SUM(ENERO:DICIEMBRE!F297)</f>
        <v>0</v>
      </c>
      <c r="G297" s="279">
        <f>SUM(ENERO:DICIEMBRE!G297)</f>
        <v>0</v>
      </c>
      <c r="H297" s="279">
        <f>SUM(ENERO:DICIEMBRE!H297)</f>
        <v>0</v>
      </c>
      <c r="I297" s="279">
        <f>SUM(ENERO:DICIEMBRE!I297)</f>
        <v>0</v>
      </c>
      <c r="J297" s="279">
        <f>SUM(ENERO:DICIEMBRE!J297)</f>
        <v>0</v>
      </c>
      <c r="K297" s="279">
        <f>SUM(ENERO:DICIEMBRE!K297)</f>
        <v>0</v>
      </c>
      <c r="L297" s="279">
        <f>SUM(ENERO:DICIEMBRE!L297)</f>
        <v>0</v>
      </c>
      <c r="M297" s="279">
        <f>SUM(ENERO:DICIEMBRE!M297)</f>
        <v>0</v>
      </c>
      <c r="N297" s="279">
        <f>SUM(ENERO:DICIEMBRE!N297)</f>
        <v>1</v>
      </c>
      <c r="O297" s="279">
        <f>SUM(ENERO:DICIEMBRE!O297)</f>
        <v>0</v>
      </c>
      <c r="P297" s="279">
        <f>SUM(ENERO:DICIEMBRE!P297)</f>
        <v>1</v>
      </c>
      <c r="Q297" s="279">
        <f>SUM(ENERO:DICIEMBRE!Q297)</f>
        <v>1</v>
      </c>
      <c r="R297" s="279">
        <f>SUM(ENERO:DICIEMBRE!R297)</f>
        <v>0</v>
      </c>
      <c r="S297" s="279">
        <f>SUM(ENERO:DICIEMBRE!S297)</f>
        <v>0</v>
      </c>
    </row>
    <row r="298" spans="1:19" customFormat="1" x14ac:dyDescent="0.25">
      <c r="A298" s="164" t="s">
        <v>191</v>
      </c>
      <c r="B298" s="382">
        <f t="shared" si="60"/>
        <v>5</v>
      </c>
      <c r="C298" s="279">
        <f>SUM(ENERO:DICIEMBRE!C298)</f>
        <v>0</v>
      </c>
      <c r="D298" s="279">
        <f>SUM(ENERO:DICIEMBRE!D298)</f>
        <v>0</v>
      </c>
      <c r="E298" s="279">
        <f>SUM(ENERO:DICIEMBRE!E298)</f>
        <v>0</v>
      </c>
      <c r="F298" s="279">
        <f>SUM(ENERO:DICIEMBRE!F298)</f>
        <v>0</v>
      </c>
      <c r="G298" s="279">
        <f>SUM(ENERO:DICIEMBRE!G298)</f>
        <v>0</v>
      </c>
      <c r="H298" s="279">
        <f>SUM(ENERO:DICIEMBRE!H298)</f>
        <v>0</v>
      </c>
      <c r="I298" s="279">
        <f>SUM(ENERO:DICIEMBRE!I298)</f>
        <v>0</v>
      </c>
      <c r="J298" s="279">
        <f>SUM(ENERO:DICIEMBRE!J298)</f>
        <v>0</v>
      </c>
      <c r="K298" s="279">
        <f>SUM(ENERO:DICIEMBRE!K298)</f>
        <v>0</v>
      </c>
      <c r="L298" s="279">
        <f>SUM(ENERO:DICIEMBRE!L298)</f>
        <v>0</v>
      </c>
      <c r="M298" s="279">
        <f>SUM(ENERO:DICIEMBRE!M298)</f>
        <v>0</v>
      </c>
      <c r="N298" s="279">
        <f>SUM(ENERO:DICIEMBRE!N298)</f>
        <v>0</v>
      </c>
      <c r="O298" s="279">
        <f>SUM(ENERO:DICIEMBRE!O298)</f>
        <v>0</v>
      </c>
      <c r="P298" s="279">
        <f>SUM(ENERO:DICIEMBRE!P298)</f>
        <v>2</v>
      </c>
      <c r="Q298" s="279">
        <f>SUM(ENERO:DICIEMBRE!Q298)</f>
        <v>2</v>
      </c>
      <c r="R298" s="279">
        <f>SUM(ENERO:DICIEMBRE!R298)</f>
        <v>1</v>
      </c>
      <c r="S298" s="279">
        <f>SUM(ENERO:DICIEMBRE!S298)</f>
        <v>0</v>
      </c>
    </row>
    <row r="299" spans="1:19" customFormat="1" x14ac:dyDescent="0.25">
      <c r="A299" s="165" t="s">
        <v>284</v>
      </c>
      <c r="B299" s="382">
        <f t="shared" si="60"/>
        <v>1</v>
      </c>
      <c r="C299" s="279">
        <f>SUM(ENERO:DICIEMBRE!C299)</f>
        <v>0</v>
      </c>
      <c r="D299" s="279">
        <f>SUM(ENERO:DICIEMBRE!D299)</f>
        <v>0</v>
      </c>
      <c r="E299" s="279">
        <f>SUM(ENERO:DICIEMBRE!E299)</f>
        <v>0</v>
      </c>
      <c r="F299" s="279">
        <f>SUM(ENERO:DICIEMBRE!F299)</f>
        <v>0</v>
      </c>
      <c r="G299" s="279">
        <f>SUM(ENERO:DICIEMBRE!G299)</f>
        <v>0</v>
      </c>
      <c r="H299" s="279">
        <f>SUM(ENERO:DICIEMBRE!H299)</f>
        <v>0</v>
      </c>
      <c r="I299" s="279">
        <f>SUM(ENERO:DICIEMBRE!I299)</f>
        <v>0</v>
      </c>
      <c r="J299" s="279">
        <f>SUM(ENERO:DICIEMBRE!J299)</f>
        <v>0</v>
      </c>
      <c r="K299" s="279">
        <f>SUM(ENERO:DICIEMBRE!K299)</f>
        <v>0</v>
      </c>
      <c r="L299" s="279">
        <f>SUM(ENERO:DICIEMBRE!L299)</f>
        <v>0</v>
      </c>
      <c r="M299" s="279">
        <f>SUM(ENERO:DICIEMBRE!M299)</f>
        <v>1</v>
      </c>
      <c r="N299" s="279">
        <f>SUM(ENERO:DICIEMBRE!N299)</f>
        <v>0</v>
      </c>
      <c r="O299" s="279">
        <f>SUM(ENERO:DICIEMBRE!O299)</f>
        <v>0</v>
      </c>
      <c r="P299" s="279">
        <f>SUM(ENERO:DICIEMBRE!P299)</f>
        <v>0</v>
      </c>
      <c r="Q299" s="279">
        <f>SUM(ENERO:DICIEMBRE!Q299)</f>
        <v>0</v>
      </c>
      <c r="R299" s="279">
        <f>SUM(ENERO:DICIEMBRE!R299)</f>
        <v>0</v>
      </c>
      <c r="S299" s="279">
        <f>SUM(ENERO:DICIEMBRE!S299)</f>
        <v>0</v>
      </c>
    </row>
    <row r="300" spans="1:19" customFormat="1" x14ac:dyDescent="0.25">
      <c r="A300" s="164" t="s">
        <v>85</v>
      </c>
      <c r="B300" s="382">
        <f t="shared" si="60"/>
        <v>50</v>
      </c>
      <c r="C300" s="279">
        <f>SUM(ENERO:DICIEMBRE!C300)</f>
        <v>0</v>
      </c>
      <c r="D300" s="279">
        <f>SUM(ENERO:DICIEMBRE!D300)</f>
        <v>0</v>
      </c>
      <c r="E300" s="279">
        <f>SUM(ENERO:DICIEMBRE!E300)</f>
        <v>0</v>
      </c>
      <c r="F300" s="279">
        <f>SUM(ENERO:DICIEMBRE!F300)</f>
        <v>0</v>
      </c>
      <c r="G300" s="279">
        <f>SUM(ENERO:DICIEMBRE!G300)</f>
        <v>0</v>
      </c>
      <c r="H300" s="279">
        <f>SUM(ENERO:DICIEMBRE!H300)</f>
        <v>0</v>
      </c>
      <c r="I300" s="279">
        <f>SUM(ENERO:DICIEMBRE!I300)</f>
        <v>0</v>
      </c>
      <c r="J300" s="279">
        <f>SUM(ENERO:DICIEMBRE!J300)</f>
        <v>0</v>
      </c>
      <c r="K300" s="279">
        <f>SUM(ENERO:DICIEMBRE!K300)</f>
        <v>1</v>
      </c>
      <c r="L300" s="279">
        <f>SUM(ENERO:DICIEMBRE!L300)</f>
        <v>4</v>
      </c>
      <c r="M300" s="279">
        <f>SUM(ENERO:DICIEMBRE!M300)</f>
        <v>2</v>
      </c>
      <c r="N300" s="279">
        <f>SUM(ENERO:DICIEMBRE!N300)</f>
        <v>4</v>
      </c>
      <c r="O300" s="279">
        <f>SUM(ENERO:DICIEMBRE!O300)</f>
        <v>3</v>
      </c>
      <c r="P300" s="279">
        <f>SUM(ENERO:DICIEMBRE!P300)</f>
        <v>13</v>
      </c>
      <c r="Q300" s="279">
        <f>SUM(ENERO:DICIEMBRE!Q300)</f>
        <v>10</v>
      </c>
      <c r="R300" s="279">
        <f>SUM(ENERO:DICIEMBRE!R300)</f>
        <v>7</v>
      </c>
      <c r="S300" s="279">
        <f>SUM(ENERO:DICIEMBRE!S300)</f>
        <v>6</v>
      </c>
    </row>
    <row r="301" spans="1:19" customFormat="1" x14ac:dyDescent="0.25">
      <c r="A301" s="165" t="s">
        <v>195</v>
      </c>
      <c r="B301" s="382">
        <f t="shared" si="60"/>
        <v>69</v>
      </c>
      <c r="C301" s="279">
        <f>SUM(ENERO:DICIEMBRE!C301)</f>
        <v>0</v>
      </c>
      <c r="D301" s="279">
        <f>SUM(ENERO:DICIEMBRE!D301)</f>
        <v>0</v>
      </c>
      <c r="E301" s="279">
        <f>SUM(ENERO:DICIEMBRE!E301)</f>
        <v>0</v>
      </c>
      <c r="F301" s="279">
        <f>SUM(ENERO:DICIEMBRE!F301)</f>
        <v>0</v>
      </c>
      <c r="G301" s="279">
        <f>SUM(ENERO:DICIEMBRE!G301)</f>
        <v>0</v>
      </c>
      <c r="H301" s="279">
        <f>SUM(ENERO:DICIEMBRE!H301)</f>
        <v>0</v>
      </c>
      <c r="I301" s="279">
        <f>SUM(ENERO:DICIEMBRE!I301)</f>
        <v>0</v>
      </c>
      <c r="J301" s="279">
        <f>SUM(ENERO:DICIEMBRE!J301)</f>
        <v>0</v>
      </c>
      <c r="K301" s="279">
        <f>SUM(ENERO:DICIEMBRE!K301)</f>
        <v>0</v>
      </c>
      <c r="L301" s="279">
        <f>SUM(ENERO:DICIEMBRE!L301)</f>
        <v>0</v>
      </c>
      <c r="M301" s="279">
        <f>SUM(ENERO:DICIEMBRE!M301)</f>
        <v>1</v>
      </c>
      <c r="N301" s="279">
        <f>SUM(ENERO:DICIEMBRE!N301)</f>
        <v>1</v>
      </c>
      <c r="O301" s="279">
        <f>SUM(ENERO:DICIEMBRE!O301)</f>
        <v>1</v>
      </c>
      <c r="P301" s="279">
        <f>SUM(ENERO:DICIEMBRE!P301)</f>
        <v>9</v>
      </c>
      <c r="Q301" s="279">
        <f>SUM(ENERO:DICIEMBRE!Q301)</f>
        <v>11</v>
      </c>
      <c r="R301" s="279">
        <f>SUM(ENERO:DICIEMBRE!R301)</f>
        <v>18</v>
      </c>
      <c r="S301" s="279">
        <f>SUM(ENERO:DICIEMBRE!S301)</f>
        <v>28</v>
      </c>
    </row>
    <row r="302" spans="1:19" customFormat="1" x14ac:dyDescent="0.25">
      <c r="A302" s="164" t="s">
        <v>86</v>
      </c>
      <c r="B302" s="382">
        <f t="shared" si="60"/>
        <v>0</v>
      </c>
      <c r="C302" s="279">
        <f>SUM(ENERO:DICIEMBRE!C302)</f>
        <v>0</v>
      </c>
      <c r="D302" s="279">
        <f>SUM(ENERO:DICIEMBRE!D302)</f>
        <v>0</v>
      </c>
      <c r="E302" s="279">
        <f>SUM(ENERO:DICIEMBRE!E302)</f>
        <v>0</v>
      </c>
      <c r="F302" s="279">
        <f>SUM(ENERO:DICIEMBRE!F302)</f>
        <v>0</v>
      </c>
      <c r="G302" s="279">
        <f>SUM(ENERO:DICIEMBRE!G302)</f>
        <v>0</v>
      </c>
      <c r="H302" s="279">
        <f>SUM(ENERO:DICIEMBRE!H302)</f>
        <v>0</v>
      </c>
      <c r="I302" s="279">
        <f>SUM(ENERO:DICIEMBRE!I302)</f>
        <v>0</v>
      </c>
      <c r="J302" s="279">
        <f>SUM(ENERO:DICIEMBRE!J302)</f>
        <v>0</v>
      </c>
      <c r="K302" s="279">
        <f>SUM(ENERO:DICIEMBRE!K302)</f>
        <v>0</v>
      </c>
      <c r="L302" s="279">
        <f>SUM(ENERO:DICIEMBRE!L302)</f>
        <v>0</v>
      </c>
      <c r="M302" s="279">
        <f>SUM(ENERO:DICIEMBRE!M302)</f>
        <v>0</v>
      </c>
      <c r="N302" s="279">
        <f>SUM(ENERO:DICIEMBRE!N302)</f>
        <v>0</v>
      </c>
      <c r="O302" s="279">
        <f>SUM(ENERO:DICIEMBRE!O302)</f>
        <v>0</v>
      </c>
      <c r="P302" s="279">
        <f>SUM(ENERO:DICIEMBRE!P302)</f>
        <v>0</v>
      </c>
      <c r="Q302" s="279">
        <f>SUM(ENERO:DICIEMBRE!Q302)</f>
        <v>0</v>
      </c>
      <c r="R302" s="279">
        <f>SUM(ENERO:DICIEMBRE!R302)</f>
        <v>0</v>
      </c>
      <c r="S302" s="279">
        <f>SUM(ENERO:DICIEMBRE!S302)</f>
        <v>0</v>
      </c>
    </row>
    <row r="303" spans="1:19" customFormat="1" x14ac:dyDescent="0.25">
      <c r="A303" s="165" t="s">
        <v>285</v>
      </c>
      <c r="B303" s="382">
        <f t="shared" si="60"/>
        <v>1383</v>
      </c>
      <c r="C303" s="279">
        <f>SUM(ENERO:DICIEMBRE!C303)</f>
        <v>0</v>
      </c>
      <c r="D303" s="279">
        <f>SUM(ENERO:DICIEMBRE!D303)</f>
        <v>0</v>
      </c>
      <c r="E303" s="279">
        <f>SUM(ENERO:DICIEMBRE!E303)</f>
        <v>0</v>
      </c>
      <c r="F303" s="279">
        <f>SUM(ENERO:DICIEMBRE!F303)</f>
        <v>0</v>
      </c>
      <c r="G303" s="279">
        <f>SUM(ENERO:DICIEMBRE!G303)</f>
        <v>0</v>
      </c>
      <c r="H303" s="279">
        <f>SUM(ENERO:DICIEMBRE!H303)</f>
        <v>0</v>
      </c>
      <c r="I303" s="279">
        <f>SUM(ENERO:DICIEMBRE!I303)</f>
        <v>0</v>
      </c>
      <c r="J303" s="279">
        <f>SUM(ENERO:DICIEMBRE!J303)</f>
        <v>0</v>
      </c>
      <c r="K303" s="279">
        <f>SUM(ENERO:DICIEMBRE!K303)</f>
        <v>0</v>
      </c>
      <c r="L303" s="279">
        <f>SUM(ENERO:DICIEMBRE!L303)</f>
        <v>0</v>
      </c>
      <c r="M303" s="279">
        <f>SUM(ENERO:DICIEMBRE!M303)</f>
        <v>0</v>
      </c>
      <c r="N303" s="279">
        <f>SUM(ENERO:DICIEMBRE!N303)</f>
        <v>0</v>
      </c>
      <c r="O303" s="279">
        <f>SUM(ENERO:DICIEMBRE!O303)</f>
        <v>0</v>
      </c>
      <c r="P303" s="279">
        <f>SUM(ENERO:DICIEMBRE!P303)</f>
        <v>125</v>
      </c>
      <c r="Q303" s="279">
        <f>SUM(ENERO:DICIEMBRE!Q303)</f>
        <v>272</v>
      </c>
      <c r="R303" s="279">
        <f>SUM(ENERO:DICIEMBRE!R303)</f>
        <v>381</v>
      </c>
      <c r="S303" s="279">
        <f>SUM(ENERO:DICIEMBRE!S303)</f>
        <v>605</v>
      </c>
    </row>
    <row r="304" spans="1:19" customFormat="1" x14ac:dyDescent="0.25">
      <c r="A304" s="165" t="s">
        <v>286</v>
      </c>
      <c r="B304" s="382">
        <f t="shared" si="60"/>
        <v>3649</v>
      </c>
      <c r="C304" s="279">
        <f>SUM(ENERO:DICIEMBRE!C304)</f>
        <v>37</v>
      </c>
      <c r="D304" s="279">
        <f>SUM(ENERO:DICIEMBRE!D304)</f>
        <v>220</v>
      </c>
      <c r="E304" s="279">
        <f>SUM(ENERO:DICIEMBRE!E304)</f>
        <v>248</v>
      </c>
      <c r="F304" s="279">
        <f>SUM(ENERO:DICIEMBRE!F304)</f>
        <v>61</v>
      </c>
      <c r="G304" s="279">
        <f>SUM(ENERO:DICIEMBRE!G304)</f>
        <v>10</v>
      </c>
      <c r="H304" s="279">
        <f>SUM(ENERO:DICIEMBRE!H304)</f>
        <v>7</v>
      </c>
      <c r="I304" s="279">
        <f>SUM(ENERO:DICIEMBRE!I304)</f>
        <v>5</v>
      </c>
      <c r="J304" s="279">
        <f>SUM(ENERO:DICIEMBRE!J304)</f>
        <v>7</v>
      </c>
      <c r="K304" s="279">
        <f>SUM(ENERO:DICIEMBRE!K304)</f>
        <v>9</v>
      </c>
      <c r="L304" s="279">
        <f>SUM(ENERO:DICIEMBRE!L304)</f>
        <v>18</v>
      </c>
      <c r="M304" s="279">
        <f>SUM(ENERO:DICIEMBRE!M304)</f>
        <v>40</v>
      </c>
      <c r="N304" s="279">
        <f>SUM(ENERO:DICIEMBRE!N304)</f>
        <v>68</v>
      </c>
      <c r="O304" s="279">
        <f>SUM(ENERO:DICIEMBRE!O304)</f>
        <v>115</v>
      </c>
      <c r="P304" s="279">
        <f>SUM(ENERO:DICIEMBRE!P304)</f>
        <v>922</v>
      </c>
      <c r="Q304" s="279">
        <f>SUM(ENERO:DICIEMBRE!Q304)</f>
        <v>795</v>
      </c>
      <c r="R304" s="279">
        <f>SUM(ENERO:DICIEMBRE!R304)</f>
        <v>601</v>
      </c>
      <c r="S304" s="279">
        <f>SUM(ENERO:DICIEMBRE!S304)</f>
        <v>486</v>
      </c>
    </row>
    <row r="305" spans="1:19" customFormat="1" x14ac:dyDescent="0.25">
      <c r="A305" s="164" t="s">
        <v>87</v>
      </c>
      <c r="B305" s="382">
        <f t="shared" si="60"/>
        <v>0</v>
      </c>
      <c r="C305" s="279">
        <f>SUM(ENERO:DICIEMBRE!C305)</f>
        <v>0</v>
      </c>
      <c r="D305" s="279">
        <f>SUM(ENERO:DICIEMBRE!D305)</f>
        <v>0</v>
      </c>
      <c r="E305" s="279">
        <f>SUM(ENERO:DICIEMBRE!E305)</f>
        <v>0</v>
      </c>
      <c r="F305" s="279">
        <f>SUM(ENERO:DICIEMBRE!F305)</f>
        <v>0</v>
      </c>
      <c r="G305" s="279">
        <f>SUM(ENERO:DICIEMBRE!G305)</f>
        <v>0</v>
      </c>
      <c r="H305" s="279">
        <f>SUM(ENERO:DICIEMBRE!H305)</f>
        <v>0</v>
      </c>
      <c r="I305" s="279">
        <f>SUM(ENERO:DICIEMBRE!I305)</f>
        <v>0</v>
      </c>
      <c r="J305" s="279">
        <f>SUM(ENERO:DICIEMBRE!J305)</f>
        <v>0</v>
      </c>
      <c r="K305" s="279">
        <f>SUM(ENERO:DICIEMBRE!K305)</f>
        <v>0</v>
      </c>
      <c r="L305" s="279">
        <f>SUM(ENERO:DICIEMBRE!L305)</f>
        <v>0</v>
      </c>
      <c r="M305" s="279">
        <f>SUM(ENERO:DICIEMBRE!M305)</f>
        <v>0</v>
      </c>
      <c r="N305" s="279">
        <f>SUM(ENERO:DICIEMBRE!N305)</f>
        <v>0</v>
      </c>
      <c r="O305" s="279">
        <f>SUM(ENERO:DICIEMBRE!O305)</f>
        <v>0</v>
      </c>
      <c r="P305" s="279">
        <f>SUM(ENERO:DICIEMBRE!P305)</f>
        <v>0</v>
      </c>
      <c r="Q305" s="279">
        <f>SUM(ENERO:DICIEMBRE!Q305)</f>
        <v>0</v>
      </c>
      <c r="R305" s="279">
        <f>SUM(ENERO:DICIEMBRE!R305)</f>
        <v>0</v>
      </c>
      <c r="S305" s="279">
        <f>SUM(ENERO:DICIEMBRE!S305)</f>
        <v>0</v>
      </c>
    </row>
    <row r="306" spans="1:19" customFormat="1" x14ac:dyDescent="0.25">
      <c r="A306" s="323" t="s">
        <v>188</v>
      </c>
      <c r="B306" s="382">
        <f t="shared" si="60"/>
        <v>10</v>
      </c>
      <c r="C306" s="279">
        <f>SUM(ENERO:DICIEMBRE!C306)</f>
        <v>0</v>
      </c>
      <c r="D306" s="279">
        <f>SUM(ENERO:DICIEMBRE!D306)</f>
        <v>0</v>
      </c>
      <c r="E306" s="279">
        <f>SUM(ENERO:DICIEMBRE!E306)</f>
        <v>0</v>
      </c>
      <c r="F306" s="279">
        <f>SUM(ENERO:DICIEMBRE!F306)</f>
        <v>0</v>
      </c>
      <c r="G306" s="279">
        <f>SUM(ENERO:DICIEMBRE!G306)</f>
        <v>0</v>
      </c>
      <c r="H306" s="279">
        <f>SUM(ENERO:DICIEMBRE!H306)</f>
        <v>0</v>
      </c>
      <c r="I306" s="279">
        <f>SUM(ENERO:DICIEMBRE!I306)</f>
        <v>0</v>
      </c>
      <c r="J306" s="279">
        <f>SUM(ENERO:DICIEMBRE!J306)</f>
        <v>0</v>
      </c>
      <c r="K306" s="279">
        <f>SUM(ENERO:DICIEMBRE!K306)</f>
        <v>0</v>
      </c>
      <c r="L306" s="279">
        <f>SUM(ENERO:DICIEMBRE!L306)</f>
        <v>3</v>
      </c>
      <c r="M306" s="279">
        <f>SUM(ENERO:DICIEMBRE!M306)</f>
        <v>0</v>
      </c>
      <c r="N306" s="279">
        <f>SUM(ENERO:DICIEMBRE!N306)</f>
        <v>0</v>
      </c>
      <c r="O306" s="279">
        <f>SUM(ENERO:DICIEMBRE!O306)</f>
        <v>0</v>
      </c>
      <c r="P306" s="279">
        <f>SUM(ENERO:DICIEMBRE!P306)</f>
        <v>1</v>
      </c>
      <c r="Q306" s="279">
        <f>SUM(ENERO:DICIEMBRE!Q306)</f>
        <v>2</v>
      </c>
      <c r="R306" s="279">
        <f>SUM(ENERO:DICIEMBRE!R306)</f>
        <v>4</v>
      </c>
      <c r="S306" s="279">
        <f>SUM(ENERO:DICIEMBRE!S306)</f>
        <v>0</v>
      </c>
    </row>
    <row r="307" spans="1:19" customFormat="1" x14ac:dyDescent="0.25">
      <c r="A307" s="262" t="s">
        <v>287</v>
      </c>
      <c r="B307" s="382">
        <f t="shared" si="60"/>
        <v>14</v>
      </c>
      <c r="C307" s="279">
        <f>SUM(ENERO:DICIEMBRE!C307)</f>
        <v>0</v>
      </c>
      <c r="D307" s="279">
        <f>SUM(ENERO:DICIEMBRE!D307)</f>
        <v>0</v>
      </c>
      <c r="E307" s="279">
        <f>SUM(ENERO:DICIEMBRE!E307)</f>
        <v>0</v>
      </c>
      <c r="F307" s="279">
        <f>SUM(ENERO:DICIEMBRE!F307)</f>
        <v>0</v>
      </c>
      <c r="G307" s="279">
        <f>SUM(ENERO:DICIEMBRE!G307)</f>
        <v>0</v>
      </c>
      <c r="H307" s="279">
        <f>SUM(ENERO:DICIEMBRE!H307)</f>
        <v>0</v>
      </c>
      <c r="I307" s="279">
        <f>SUM(ENERO:DICIEMBRE!I307)</f>
        <v>0</v>
      </c>
      <c r="J307" s="279">
        <f>SUM(ENERO:DICIEMBRE!J307)</f>
        <v>0</v>
      </c>
      <c r="K307" s="279">
        <f>SUM(ENERO:DICIEMBRE!K307)</f>
        <v>0</v>
      </c>
      <c r="L307" s="279">
        <f>SUM(ENERO:DICIEMBRE!L307)</f>
        <v>0</v>
      </c>
      <c r="M307" s="279">
        <f>SUM(ENERO:DICIEMBRE!M307)</f>
        <v>1</v>
      </c>
      <c r="N307" s="279">
        <f>SUM(ENERO:DICIEMBRE!N307)</f>
        <v>0</v>
      </c>
      <c r="O307" s="279">
        <f>SUM(ENERO:DICIEMBRE!O307)</f>
        <v>0</v>
      </c>
      <c r="P307" s="279">
        <f>SUM(ENERO:DICIEMBRE!P307)</f>
        <v>2</v>
      </c>
      <c r="Q307" s="279">
        <f>SUM(ENERO:DICIEMBRE!Q307)</f>
        <v>2</v>
      </c>
      <c r="R307" s="279">
        <f>SUM(ENERO:DICIEMBRE!R307)</f>
        <v>2</v>
      </c>
      <c r="S307" s="279">
        <f>SUM(ENERO:DICIEMBRE!S307)</f>
        <v>7</v>
      </c>
    </row>
    <row r="308" spans="1:19" customFormat="1" x14ac:dyDescent="0.25">
      <c r="A308" s="262" t="s">
        <v>73</v>
      </c>
      <c r="B308" s="382">
        <f t="shared" si="60"/>
        <v>0</v>
      </c>
      <c r="C308" s="279">
        <f>SUM(ENERO:DICIEMBRE!C308)</f>
        <v>0</v>
      </c>
      <c r="D308" s="279">
        <f>SUM(ENERO:DICIEMBRE!D308)</f>
        <v>0</v>
      </c>
      <c r="E308" s="279">
        <f>SUM(ENERO:DICIEMBRE!E308)</f>
        <v>0</v>
      </c>
      <c r="F308" s="279">
        <f>SUM(ENERO:DICIEMBRE!F308)</f>
        <v>0</v>
      </c>
      <c r="G308" s="279">
        <f>SUM(ENERO:DICIEMBRE!G308)</f>
        <v>0</v>
      </c>
      <c r="H308" s="279">
        <f>SUM(ENERO:DICIEMBRE!H308)</f>
        <v>0</v>
      </c>
      <c r="I308" s="279">
        <f>SUM(ENERO:DICIEMBRE!I308)</f>
        <v>0</v>
      </c>
      <c r="J308" s="279">
        <f>SUM(ENERO:DICIEMBRE!J308)</f>
        <v>0</v>
      </c>
      <c r="K308" s="279">
        <f>SUM(ENERO:DICIEMBRE!K308)</f>
        <v>0</v>
      </c>
      <c r="L308" s="279">
        <f>SUM(ENERO:DICIEMBRE!L308)</f>
        <v>0</v>
      </c>
      <c r="M308" s="279">
        <f>SUM(ENERO:DICIEMBRE!M308)</f>
        <v>0</v>
      </c>
      <c r="N308" s="279">
        <f>SUM(ENERO:DICIEMBRE!N308)</f>
        <v>0</v>
      </c>
      <c r="O308" s="279">
        <f>SUM(ENERO:DICIEMBRE!O308)</f>
        <v>0</v>
      </c>
      <c r="P308" s="279">
        <f>SUM(ENERO:DICIEMBRE!P308)</f>
        <v>0</v>
      </c>
      <c r="Q308" s="279">
        <f>SUM(ENERO:DICIEMBRE!Q308)</f>
        <v>0</v>
      </c>
      <c r="R308" s="279">
        <f>SUM(ENERO:DICIEMBRE!R308)</f>
        <v>0</v>
      </c>
      <c r="S308" s="279">
        <f>SUM(ENERO:DICIEMBRE!S308)</f>
        <v>0</v>
      </c>
    </row>
    <row r="309" spans="1:19" customFormat="1" x14ac:dyDescent="0.25">
      <c r="A309" s="262" t="s">
        <v>192</v>
      </c>
      <c r="B309" s="391">
        <f t="shared" si="60"/>
        <v>1</v>
      </c>
      <c r="C309" s="279">
        <f>SUM(ENERO:DICIEMBRE!C309)</f>
        <v>0</v>
      </c>
      <c r="D309" s="279">
        <f>SUM(ENERO:DICIEMBRE!D309)</f>
        <v>0</v>
      </c>
      <c r="E309" s="279">
        <f>SUM(ENERO:DICIEMBRE!E309)</f>
        <v>0</v>
      </c>
      <c r="F309" s="279">
        <f>SUM(ENERO:DICIEMBRE!F309)</f>
        <v>0</v>
      </c>
      <c r="G309" s="279">
        <f>SUM(ENERO:DICIEMBRE!G309)</f>
        <v>0</v>
      </c>
      <c r="H309" s="279">
        <f>SUM(ENERO:DICIEMBRE!H309)</f>
        <v>0</v>
      </c>
      <c r="I309" s="279">
        <f>SUM(ENERO:DICIEMBRE!I309)</f>
        <v>0</v>
      </c>
      <c r="J309" s="279">
        <f>SUM(ENERO:DICIEMBRE!J309)</f>
        <v>0</v>
      </c>
      <c r="K309" s="279">
        <f>SUM(ENERO:DICIEMBRE!K309)</f>
        <v>0</v>
      </c>
      <c r="L309" s="279">
        <f>SUM(ENERO:DICIEMBRE!L309)</f>
        <v>0</v>
      </c>
      <c r="M309" s="279">
        <f>SUM(ENERO:DICIEMBRE!M309)</f>
        <v>0</v>
      </c>
      <c r="N309" s="279">
        <f>SUM(ENERO:DICIEMBRE!N309)</f>
        <v>0</v>
      </c>
      <c r="O309" s="279">
        <f>SUM(ENERO:DICIEMBRE!O309)</f>
        <v>0</v>
      </c>
      <c r="P309" s="279">
        <f>SUM(ENERO:DICIEMBRE!P309)</f>
        <v>1</v>
      </c>
      <c r="Q309" s="279">
        <f>SUM(ENERO:DICIEMBRE!Q309)</f>
        <v>0</v>
      </c>
      <c r="R309" s="279">
        <f>SUM(ENERO:DICIEMBRE!R309)</f>
        <v>0</v>
      </c>
      <c r="S309" s="279">
        <f>SUM(ENERO:DICIEMBRE!S309)</f>
        <v>0</v>
      </c>
    </row>
    <row r="310" spans="1:19" customFormat="1" x14ac:dyDescent="0.25">
      <c r="A310" s="392" t="s">
        <v>288</v>
      </c>
      <c r="B310" s="393">
        <f t="shared" si="60"/>
        <v>393</v>
      </c>
      <c r="C310" s="279">
        <f>SUM(ENERO:DICIEMBRE!C310)</f>
        <v>0</v>
      </c>
      <c r="D310" s="279">
        <f>SUM(ENERO:DICIEMBRE!D310)</f>
        <v>0</v>
      </c>
      <c r="E310" s="279">
        <f>SUM(ENERO:DICIEMBRE!E310)</f>
        <v>0</v>
      </c>
      <c r="F310" s="279">
        <f>SUM(ENERO:DICIEMBRE!F310)</f>
        <v>0</v>
      </c>
      <c r="G310" s="279">
        <f>SUM(ENERO:DICIEMBRE!G310)</f>
        <v>0</v>
      </c>
      <c r="H310" s="279">
        <f>SUM(ENERO:DICIEMBRE!H310)</f>
        <v>0</v>
      </c>
      <c r="I310" s="279">
        <f>SUM(ENERO:DICIEMBRE!I310)</f>
        <v>1</v>
      </c>
      <c r="J310" s="279">
        <f>SUM(ENERO:DICIEMBRE!J310)</f>
        <v>0</v>
      </c>
      <c r="K310" s="279">
        <f>SUM(ENERO:DICIEMBRE!K310)</f>
        <v>1</v>
      </c>
      <c r="L310" s="279">
        <f>SUM(ENERO:DICIEMBRE!L310)</f>
        <v>10</v>
      </c>
      <c r="M310" s="279">
        <f>SUM(ENERO:DICIEMBRE!M310)</f>
        <v>4</v>
      </c>
      <c r="N310" s="279">
        <f>SUM(ENERO:DICIEMBRE!N310)</f>
        <v>8</v>
      </c>
      <c r="O310" s="279">
        <f>SUM(ENERO:DICIEMBRE!O310)</f>
        <v>30</v>
      </c>
      <c r="P310" s="279">
        <f>SUM(ENERO:DICIEMBRE!P310)</f>
        <v>66</v>
      </c>
      <c r="Q310" s="279">
        <f>SUM(ENERO:DICIEMBRE!Q310)</f>
        <v>72</v>
      </c>
      <c r="R310" s="279">
        <f>SUM(ENERO:DICIEMBRE!R310)</f>
        <v>71</v>
      </c>
      <c r="S310" s="279">
        <f>SUM(ENERO:DICIEMBRE!S310)</f>
        <v>130</v>
      </c>
    </row>
    <row r="351" spans="1:2" customFormat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199243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00000000-0002-0000-0000-000000000000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00000000-0002-0000-0000-000001000000}">
      <formula1>0</formula1>
      <formula2>1E+30</formula2>
    </dataValidation>
    <dataValidation allowBlank="1" sqref="CA6:CE6 CL53 CA53:CE53 CL6 CA29:CF52" xr:uid="{00000000-0002-0000-0000-000002000000}"/>
    <dataValidation type="whole" operator="greaterThanOrEqual" allowBlank="1" showInputMessage="1" showErrorMessage="1" error="Valor no Permitido" sqref="C122:K124 C254:S256 C260:S286 C65:Z68 B108:E112 C117:H118 C73:Z76 C128:L143 C200:X206 C211:X214 B218:B221 B224:B248 C56:H60 B13:AS24 B80:E97 B100:E105 E46:AP52 E149:AO183 C188:X195 E29:AP44 C290:S310" xr:uid="{00000000-0002-0000-0000-000003000000}">
      <formula1>0</formula1>
    </dataValidation>
    <dataValidation allowBlank="1" showInputMessage="1" showErrorMessage="1" error="Valor no Permitido" sqref="T64 T72" xr:uid="{00000000-0002-0000-0000-000004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",[2]NOMBRE!B2, " (",[2]NOMBRE!C2,[2]NOMBRE!D2,[2]NOMBRE!E2,[2]NOMBRE!F2,[2]NOMBRE!G2,")")</f>
        <v>COMUNA: LINARES (07401)</v>
      </c>
    </row>
    <row r="3" spans="1:95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5" x14ac:dyDescent="0.25">
      <c r="A4" s="1" t="str">
        <f>CONCATENATE("MES: ",[2]NOMBRE!B6, " (",[2]NOMBRE!C6,[2]NOMBRE!D6,")")</f>
        <v>MES: ENERO (01)</v>
      </c>
    </row>
    <row r="5" spans="1:95" x14ac:dyDescent="0.25">
      <c r="A5" s="1" t="str">
        <f>CONCATENATE("AÑO: ",[2]NOMBRE!B7)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075" t="s">
        <v>4</v>
      </c>
      <c r="B10" s="1108" t="s">
        <v>5</v>
      </c>
      <c r="C10" s="1109"/>
      <c r="D10" s="1110"/>
      <c r="E10" s="1077" t="s">
        <v>6</v>
      </c>
      <c r="F10" s="1078"/>
      <c r="G10" s="1078"/>
      <c r="H10" s="1078"/>
      <c r="I10" s="1078"/>
      <c r="J10" s="1078"/>
      <c r="K10" s="1078"/>
      <c r="L10" s="1078"/>
      <c r="M10" s="1078"/>
      <c r="N10" s="1078"/>
      <c r="O10" s="1078"/>
      <c r="P10" s="1078"/>
      <c r="Q10" s="1078"/>
      <c r="R10" s="1078"/>
      <c r="S10" s="1078"/>
      <c r="T10" s="1078"/>
      <c r="U10" s="1078"/>
      <c r="V10" s="1078"/>
      <c r="W10" s="1078"/>
      <c r="X10" s="1078"/>
      <c r="Y10" s="1078"/>
      <c r="Z10" s="1078"/>
      <c r="AA10" s="1078"/>
      <c r="AB10" s="1078"/>
      <c r="AC10" s="1078"/>
      <c r="AD10" s="1078"/>
      <c r="AE10" s="1078"/>
      <c r="AF10" s="1078"/>
      <c r="AG10" s="1078"/>
      <c r="AH10" s="1078"/>
      <c r="AI10" s="1078"/>
      <c r="AJ10" s="1078"/>
      <c r="AK10" s="1078"/>
      <c r="AL10" s="1115"/>
      <c r="AM10" s="1127" t="s">
        <v>7</v>
      </c>
      <c r="AN10" s="1078"/>
      <c r="AO10" s="1078"/>
      <c r="AP10" s="1115"/>
      <c r="AQ10" s="1128" t="s">
        <v>8</v>
      </c>
      <c r="AR10" s="1129" t="s">
        <v>9</v>
      </c>
      <c r="AS10" s="1110" t="s">
        <v>10</v>
      </c>
    </row>
    <row r="11" spans="1:95" ht="15" customHeight="1" x14ac:dyDescent="0.25">
      <c r="A11" s="1071"/>
      <c r="B11" s="1072"/>
      <c r="C11" s="1073"/>
      <c r="D11" s="1069"/>
      <c r="E11" s="1096" t="s">
        <v>11</v>
      </c>
      <c r="F11" s="1101"/>
      <c r="G11" s="1096" t="s">
        <v>12</v>
      </c>
      <c r="H11" s="1101"/>
      <c r="I11" s="1096" t="s">
        <v>13</v>
      </c>
      <c r="J11" s="1101"/>
      <c r="K11" s="1096" t="s">
        <v>14</v>
      </c>
      <c r="L11" s="1101"/>
      <c r="M11" s="1096" t="s">
        <v>15</v>
      </c>
      <c r="N11" s="1101"/>
      <c r="O11" s="1096" t="s">
        <v>16</v>
      </c>
      <c r="P11" s="1101"/>
      <c r="Q11" s="1096" t="s">
        <v>17</v>
      </c>
      <c r="R11" s="1101"/>
      <c r="S11" s="1096" t="s">
        <v>18</v>
      </c>
      <c r="T11" s="1101"/>
      <c r="U11" s="1096" t="s">
        <v>19</v>
      </c>
      <c r="V11" s="1101"/>
      <c r="W11" s="1096" t="s">
        <v>20</v>
      </c>
      <c r="X11" s="1101"/>
      <c r="Y11" s="1096" t="s">
        <v>21</v>
      </c>
      <c r="Z11" s="1101"/>
      <c r="AA11" s="1096" t="s">
        <v>22</v>
      </c>
      <c r="AB11" s="1101"/>
      <c r="AC11" s="1096" t="s">
        <v>23</v>
      </c>
      <c r="AD11" s="1101"/>
      <c r="AE11" s="1096" t="s">
        <v>24</v>
      </c>
      <c r="AF11" s="1101"/>
      <c r="AG11" s="1096" t="s">
        <v>25</v>
      </c>
      <c r="AH11" s="1101"/>
      <c r="AI11" s="1096" t="s">
        <v>26</v>
      </c>
      <c r="AJ11" s="1101"/>
      <c r="AK11" s="1077" t="s">
        <v>27</v>
      </c>
      <c r="AL11" s="1115"/>
      <c r="AM11" s="1128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471" t="s">
        <v>32</v>
      </c>
      <c r="C12" s="464" t="s">
        <v>33</v>
      </c>
      <c r="D12" s="468" t="s">
        <v>34</v>
      </c>
      <c r="E12" s="471" t="s">
        <v>33</v>
      </c>
      <c r="F12" s="468" t="s">
        <v>34</v>
      </c>
      <c r="G12" s="471" t="s">
        <v>33</v>
      </c>
      <c r="H12" s="468" t="s">
        <v>34</v>
      </c>
      <c r="I12" s="471" t="s">
        <v>33</v>
      </c>
      <c r="J12" s="468" t="s">
        <v>34</v>
      </c>
      <c r="K12" s="471" t="s">
        <v>33</v>
      </c>
      <c r="L12" s="468" t="s">
        <v>34</v>
      </c>
      <c r="M12" s="471" t="s">
        <v>33</v>
      </c>
      <c r="N12" s="468" t="s">
        <v>34</v>
      </c>
      <c r="O12" s="471" t="s">
        <v>33</v>
      </c>
      <c r="P12" s="468" t="s">
        <v>34</v>
      </c>
      <c r="Q12" s="471" t="s">
        <v>33</v>
      </c>
      <c r="R12" s="468" t="s">
        <v>34</v>
      </c>
      <c r="S12" s="471" t="s">
        <v>33</v>
      </c>
      <c r="T12" s="468" t="s">
        <v>34</v>
      </c>
      <c r="U12" s="471" t="s">
        <v>33</v>
      </c>
      <c r="V12" s="468" t="s">
        <v>34</v>
      </c>
      <c r="W12" s="471" t="s">
        <v>33</v>
      </c>
      <c r="X12" s="468" t="s">
        <v>34</v>
      </c>
      <c r="Y12" s="471" t="s">
        <v>33</v>
      </c>
      <c r="Z12" s="468" t="s">
        <v>34</v>
      </c>
      <c r="AA12" s="471" t="s">
        <v>33</v>
      </c>
      <c r="AB12" s="468" t="s">
        <v>34</v>
      </c>
      <c r="AC12" s="471" t="s">
        <v>33</v>
      </c>
      <c r="AD12" s="468" t="s">
        <v>34</v>
      </c>
      <c r="AE12" s="471" t="s">
        <v>33</v>
      </c>
      <c r="AF12" s="468" t="s">
        <v>34</v>
      </c>
      <c r="AG12" s="471" t="s">
        <v>33</v>
      </c>
      <c r="AH12" s="468" t="s">
        <v>34</v>
      </c>
      <c r="AI12" s="471" t="s">
        <v>33</v>
      </c>
      <c r="AJ12" s="468" t="s">
        <v>34</v>
      </c>
      <c r="AK12" s="471" t="s">
        <v>33</v>
      </c>
      <c r="AL12" s="469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495" t="s">
        <v>35</v>
      </c>
      <c r="B13" s="479">
        <f t="shared" ref="B13:B24" si="0">SUM(C13:D13)</f>
        <v>0</v>
      </c>
      <c r="C13" s="496">
        <f t="shared" ref="C13:D24" si="1">SUM(E13,G13,I13,K13,M13,O13,Q13,S13,U13,W13,Y13,AA13,AC13,AE13,AG13,AI13,AK13)</f>
        <v>0</v>
      </c>
      <c r="D13" s="480">
        <f t="shared" si="1"/>
        <v>0</v>
      </c>
      <c r="E13" s="472"/>
      <c r="F13" s="473"/>
      <c r="G13" s="472"/>
      <c r="H13" s="497"/>
      <c r="I13" s="472"/>
      <c r="J13" s="497"/>
      <c r="K13" s="472"/>
      <c r="L13" s="497"/>
      <c r="M13" s="472"/>
      <c r="N13" s="497"/>
      <c r="O13" s="472"/>
      <c r="P13" s="497"/>
      <c r="Q13" s="472"/>
      <c r="R13" s="497"/>
      <c r="S13" s="472"/>
      <c r="T13" s="497"/>
      <c r="U13" s="472"/>
      <c r="V13" s="497"/>
      <c r="W13" s="472"/>
      <c r="X13" s="497"/>
      <c r="Y13" s="472"/>
      <c r="Z13" s="497"/>
      <c r="AA13" s="472"/>
      <c r="AB13" s="497"/>
      <c r="AC13" s="472"/>
      <c r="AD13" s="497"/>
      <c r="AE13" s="472"/>
      <c r="AF13" s="497"/>
      <c r="AG13" s="472"/>
      <c r="AH13" s="497"/>
      <c r="AI13" s="472"/>
      <c r="AJ13" s="497"/>
      <c r="AK13" s="472"/>
      <c r="AL13" s="498"/>
      <c r="AM13" s="475"/>
      <c r="AN13" s="404"/>
      <c r="AO13" s="404"/>
      <c r="AP13" s="474"/>
      <c r="AQ13" s="475"/>
      <c r="AR13" s="404"/>
      <c r="AS13" s="473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495" t="s">
        <v>41</v>
      </c>
      <c r="B19" s="68">
        <f t="shared" si="0"/>
        <v>0</v>
      </c>
      <c r="C19" s="83">
        <f t="shared" si="1"/>
        <v>0</v>
      </c>
      <c r="D19" s="480">
        <f t="shared" si="1"/>
        <v>0</v>
      </c>
      <c r="E19" s="479">
        <f t="shared" ref="E19:AS19" si="9">SUM(E20:E24)</f>
        <v>0</v>
      </c>
      <c r="F19" s="480">
        <f t="shared" si="9"/>
        <v>0</v>
      </c>
      <c r="G19" s="479">
        <f t="shared" si="9"/>
        <v>0</v>
      </c>
      <c r="H19" s="483">
        <f t="shared" si="9"/>
        <v>0</v>
      </c>
      <c r="I19" s="479">
        <f t="shared" si="9"/>
        <v>0</v>
      </c>
      <c r="J19" s="483">
        <f t="shared" si="9"/>
        <v>0</v>
      </c>
      <c r="K19" s="479">
        <f t="shared" si="9"/>
        <v>0</v>
      </c>
      <c r="L19" s="483">
        <f t="shared" si="9"/>
        <v>0</v>
      </c>
      <c r="M19" s="479">
        <f t="shared" si="9"/>
        <v>0</v>
      </c>
      <c r="N19" s="483">
        <f t="shared" si="9"/>
        <v>0</v>
      </c>
      <c r="O19" s="479">
        <f t="shared" si="9"/>
        <v>0</v>
      </c>
      <c r="P19" s="483">
        <f t="shared" si="9"/>
        <v>0</v>
      </c>
      <c r="Q19" s="479">
        <f t="shared" si="9"/>
        <v>0</v>
      </c>
      <c r="R19" s="483">
        <f t="shared" si="9"/>
        <v>0</v>
      </c>
      <c r="S19" s="479">
        <f t="shared" si="9"/>
        <v>0</v>
      </c>
      <c r="T19" s="483">
        <f t="shared" si="9"/>
        <v>0</v>
      </c>
      <c r="U19" s="479">
        <f t="shared" si="9"/>
        <v>0</v>
      </c>
      <c r="V19" s="483">
        <f t="shared" si="9"/>
        <v>0</v>
      </c>
      <c r="W19" s="479">
        <f t="shared" si="9"/>
        <v>0</v>
      </c>
      <c r="X19" s="483">
        <f t="shared" si="9"/>
        <v>0</v>
      </c>
      <c r="Y19" s="479">
        <f t="shared" si="9"/>
        <v>0</v>
      </c>
      <c r="Z19" s="483">
        <f t="shared" si="9"/>
        <v>0</v>
      </c>
      <c r="AA19" s="479">
        <f t="shared" si="9"/>
        <v>0</v>
      </c>
      <c r="AB19" s="483">
        <f t="shared" si="9"/>
        <v>0</v>
      </c>
      <c r="AC19" s="479">
        <f t="shared" si="9"/>
        <v>0</v>
      </c>
      <c r="AD19" s="483">
        <f t="shared" si="9"/>
        <v>0</v>
      </c>
      <c r="AE19" s="479">
        <f t="shared" si="9"/>
        <v>0</v>
      </c>
      <c r="AF19" s="483">
        <f t="shared" si="9"/>
        <v>0</v>
      </c>
      <c r="AG19" s="479">
        <f t="shared" si="9"/>
        <v>0</v>
      </c>
      <c r="AH19" s="483">
        <f t="shared" si="9"/>
        <v>0</v>
      </c>
      <c r="AI19" s="479">
        <f t="shared" si="9"/>
        <v>0</v>
      </c>
      <c r="AJ19" s="483">
        <f t="shared" si="9"/>
        <v>0</v>
      </c>
      <c r="AK19" s="479">
        <f t="shared" si="9"/>
        <v>0</v>
      </c>
      <c r="AL19" s="499">
        <f t="shared" si="9"/>
        <v>0</v>
      </c>
      <c r="AM19" s="482">
        <f t="shared" si="9"/>
        <v>0</v>
      </c>
      <c r="AN19" s="405">
        <f t="shared" si="9"/>
        <v>0</v>
      </c>
      <c r="AO19" s="405">
        <f t="shared" si="9"/>
        <v>0</v>
      </c>
      <c r="AP19" s="500">
        <f t="shared" si="9"/>
        <v>0</v>
      </c>
      <c r="AQ19" s="482">
        <f t="shared" si="9"/>
        <v>0</v>
      </c>
      <c r="AR19" s="405">
        <f t="shared" si="9"/>
        <v>0</v>
      </c>
      <c r="AS19" s="480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395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396"/>
      <c r="AN20" s="66"/>
      <c r="AO20" s="66"/>
      <c r="AP20" s="96"/>
      <c r="AQ20" s="396"/>
      <c r="AR20" s="501"/>
      <c r="AS20" s="397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126" t="s">
        <v>48</v>
      </c>
      <c r="B26" s="1108" t="s">
        <v>5</v>
      </c>
      <c r="C26" s="1109"/>
      <c r="D26" s="1110"/>
      <c r="E26" s="1077" t="s">
        <v>6</v>
      </c>
      <c r="F26" s="1078"/>
      <c r="G26" s="1078"/>
      <c r="H26" s="1078"/>
      <c r="I26" s="1078"/>
      <c r="J26" s="1078"/>
      <c r="K26" s="1078"/>
      <c r="L26" s="1078"/>
      <c r="M26" s="1078"/>
      <c r="N26" s="1078"/>
      <c r="O26" s="1078"/>
      <c r="P26" s="1078"/>
      <c r="Q26" s="1078"/>
      <c r="R26" s="1078"/>
      <c r="S26" s="1078"/>
      <c r="T26" s="1078"/>
      <c r="U26" s="1078"/>
      <c r="V26" s="1078"/>
      <c r="W26" s="1078"/>
      <c r="X26" s="1078"/>
      <c r="Y26" s="1078"/>
      <c r="Z26" s="1078"/>
      <c r="AA26" s="1078"/>
      <c r="AB26" s="1078"/>
      <c r="AC26" s="1078"/>
      <c r="AD26" s="1078"/>
      <c r="AE26" s="1078"/>
      <c r="AF26" s="1078"/>
      <c r="AG26" s="1078"/>
      <c r="AH26" s="1078"/>
      <c r="AI26" s="1078"/>
      <c r="AJ26" s="1078"/>
      <c r="AK26" s="1078"/>
      <c r="AL26" s="1115"/>
      <c r="AM26" s="1127" t="s">
        <v>49</v>
      </c>
      <c r="AN26" s="1078"/>
      <c r="AO26" s="1078"/>
      <c r="AP26" s="1079"/>
      <c r="BZ26" s="2"/>
      <c r="DI26"/>
    </row>
    <row r="27" spans="1:113" ht="15" customHeight="1" x14ac:dyDescent="0.25">
      <c r="A27" s="1061"/>
      <c r="B27" s="1027"/>
      <c r="C27" s="1028"/>
      <c r="D27" s="1029"/>
      <c r="E27" s="1096" t="s">
        <v>50</v>
      </c>
      <c r="F27" s="1101"/>
      <c r="G27" s="1096" t="s">
        <v>51</v>
      </c>
      <c r="H27" s="1101"/>
      <c r="I27" s="1096" t="s">
        <v>52</v>
      </c>
      <c r="J27" s="1101"/>
      <c r="K27" s="1096" t="s">
        <v>53</v>
      </c>
      <c r="L27" s="1101"/>
      <c r="M27" s="1096" t="s">
        <v>54</v>
      </c>
      <c r="N27" s="1101"/>
      <c r="O27" s="1096" t="s">
        <v>55</v>
      </c>
      <c r="P27" s="1101"/>
      <c r="Q27" s="1096" t="s">
        <v>56</v>
      </c>
      <c r="R27" s="1101"/>
      <c r="S27" s="1096" t="s">
        <v>57</v>
      </c>
      <c r="T27" s="1101"/>
      <c r="U27" s="1096" t="s">
        <v>58</v>
      </c>
      <c r="V27" s="1101"/>
      <c r="W27" s="1096" t="s">
        <v>59</v>
      </c>
      <c r="X27" s="1101"/>
      <c r="Y27" s="1096" t="s">
        <v>60</v>
      </c>
      <c r="Z27" s="1101"/>
      <c r="AA27" s="1096" t="s">
        <v>61</v>
      </c>
      <c r="AB27" s="1101"/>
      <c r="AC27" s="1096" t="s">
        <v>62</v>
      </c>
      <c r="AD27" s="1101"/>
      <c r="AE27" s="1096" t="s">
        <v>63</v>
      </c>
      <c r="AF27" s="1101"/>
      <c r="AG27" s="1096" t="s">
        <v>64</v>
      </c>
      <c r="AH27" s="1101"/>
      <c r="AI27" s="1096" t="s">
        <v>65</v>
      </c>
      <c r="AJ27" s="1101"/>
      <c r="AK27" s="1077" t="s">
        <v>27</v>
      </c>
      <c r="AL27" s="1078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471" t="s">
        <v>32</v>
      </c>
      <c r="C28" s="464" t="s">
        <v>33</v>
      </c>
      <c r="D28" s="468" t="s">
        <v>34</v>
      </c>
      <c r="E28" s="471" t="s">
        <v>33</v>
      </c>
      <c r="F28" s="468" t="s">
        <v>34</v>
      </c>
      <c r="G28" s="471" t="s">
        <v>33</v>
      </c>
      <c r="H28" s="468" t="s">
        <v>34</v>
      </c>
      <c r="I28" s="471" t="s">
        <v>33</v>
      </c>
      <c r="J28" s="468" t="s">
        <v>34</v>
      </c>
      <c r="K28" s="471" t="s">
        <v>33</v>
      </c>
      <c r="L28" s="468" t="s">
        <v>34</v>
      </c>
      <c r="M28" s="464" t="s">
        <v>33</v>
      </c>
      <c r="N28" s="468" t="s">
        <v>34</v>
      </c>
      <c r="O28" s="471" t="s">
        <v>33</v>
      </c>
      <c r="P28" s="468" t="s">
        <v>34</v>
      </c>
      <c r="Q28" s="471" t="s">
        <v>33</v>
      </c>
      <c r="R28" s="468" t="s">
        <v>34</v>
      </c>
      <c r="S28" s="471" t="s">
        <v>33</v>
      </c>
      <c r="T28" s="468" t="s">
        <v>34</v>
      </c>
      <c r="U28" s="471" t="s">
        <v>33</v>
      </c>
      <c r="V28" s="468" t="s">
        <v>34</v>
      </c>
      <c r="W28" s="471" t="s">
        <v>33</v>
      </c>
      <c r="X28" s="468" t="s">
        <v>34</v>
      </c>
      <c r="Y28" s="471" t="s">
        <v>33</v>
      </c>
      <c r="Z28" s="468" t="s">
        <v>34</v>
      </c>
      <c r="AA28" s="471" t="s">
        <v>33</v>
      </c>
      <c r="AB28" s="468" t="s">
        <v>34</v>
      </c>
      <c r="AC28" s="471" t="s">
        <v>33</v>
      </c>
      <c r="AD28" s="468" t="s">
        <v>34</v>
      </c>
      <c r="AE28" s="471" t="s">
        <v>33</v>
      </c>
      <c r="AF28" s="468" t="s">
        <v>34</v>
      </c>
      <c r="AG28" s="471" t="s">
        <v>33</v>
      </c>
      <c r="AH28" s="468" t="s">
        <v>34</v>
      </c>
      <c r="AI28" s="471" t="s">
        <v>33</v>
      </c>
      <c r="AJ28" s="468" t="s">
        <v>34</v>
      </c>
      <c r="AK28" s="471" t="s">
        <v>33</v>
      </c>
      <c r="AL28" s="502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503" t="s">
        <v>67</v>
      </c>
      <c r="B29" s="504">
        <f>SUM(C29:D29)</f>
        <v>0</v>
      </c>
      <c r="C29" s="398">
        <f>+E29+G29+I29+K29+M29+O29+Q29+S29+U29+W29+Y29+AA29+AC29+AE29+AG29+AI29+AK29</f>
        <v>0</v>
      </c>
      <c r="D29" s="399">
        <f>+F29+H29+J29+L29+N29+P29+R29+T29+V29+X29+Z29+AB29+AD29+AF29+AH29+AJ29+AL29</f>
        <v>0</v>
      </c>
      <c r="E29" s="505"/>
      <c r="F29" s="506"/>
      <c r="G29" s="505"/>
      <c r="H29" s="507"/>
      <c r="I29" s="505"/>
      <c r="J29" s="507"/>
      <c r="K29" s="505"/>
      <c r="L29" s="506"/>
      <c r="M29" s="508"/>
      <c r="N29" s="507"/>
      <c r="O29" s="508"/>
      <c r="P29" s="507"/>
      <c r="Q29" s="508"/>
      <c r="R29" s="507"/>
      <c r="S29" s="508"/>
      <c r="T29" s="507"/>
      <c r="U29" s="508"/>
      <c r="V29" s="507"/>
      <c r="W29" s="508"/>
      <c r="X29" s="507"/>
      <c r="Y29" s="508"/>
      <c r="Z29" s="507"/>
      <c r="AA29" s="508"/>
      <c r="AB29" s="507"/>
      <c r="AC29" s="508"/>
      <c r="AD29" s="507"/>
      <c r="AE29" s="508"/>
      <c r="AF29" s="507"/>
      <c r="AG29" s="508"/>
      <c r="AH29" s="507"/>
      <c r="AI29" s="508"/>
      <c r="AJ29" s="507"/>
      <c r="AK29" s="508"/>
      <c r="AL29" s="509"/>
      <c r="AM29" s="510"/>
      <c r="AN29" s="508"/>
      <c r="AO29" s="508"/>
      <c r="AP29" s="507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165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080" t="s">
        <v>92</v>
      </c>
      <c r="B54" s="1075" t="s">
        <v>93</v>
      </c>
      <c r="C54" s="1078" t="s">
        <v>49</v>
      </c>
      <c r="D54" s="1078"/>
      <c r="E54" s="1078"/>
      <c r="F54" s="1115"/>
      <c r="G54" s="1125" t="s">
        <v>94</v>
      </c>
      <c r="H54" s="1086"/>
    </row>
    <row r="55" spans="1:113" ht="31.5" x14ac:dyDescent="0.25">
      <c r="A55" s="984"/>
      <c r="B55" s="976"/>
      <c r="C55" s="471" t="s">
        <v>28</v>
      </c>
      <c r="D55" s="197" t="s">
        <v>29</v>
      </c>
      <c r="E55" s="198" t="s">
        <v>30</v>
      </c>
      <c r="F55" s="199" t="s">
        <v>31</v>
      </c>
      <c r="G55" s="487" t="s">
        <v>95</v>
      </c>
      <c r="H55" s="484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492" t="s">
        <v>5</v>
      </c>
      <c r="B61" s="511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080" t="s">
        <v>92</v>
      </c>
      <c r="B63" s="1110" t="s">
        <v>93</v>
      </c>
      <c r="C63" s="1123" t="s">
        <v>103</v>
      </c>
      <c r="D63" s="1123"/>
      <c r="E63" s="1123"/>
      <c r="F63" s="1123"/>
      <c r="G63" s="1123"/>
      <c r="H63" s="1123"/>
      <c r="I63" s="1123"/>
      <c r="J63" s="1123"/>
      <c r="K63" s="1123"/>
      <c r="L63" s="1123"/>
      <c r="M63" s="1123"/>
      <c r="N63" s="1123"/>
      <c r="O63" s="1123"/>
      <c r="P63" s="1123"/>
      <c r="Q63" s="1123"/>
      <c r="R63" s="1123"/>
      <c r="S63" s="1124"/>
      <c r="T63" s="1078" t="s">
        <v>49</v>
      </c>
      <c r="U63" s="1078"/>
      <c r="V63" s="1078"/>
      <c r="W63" s="1079"/>
      <c r="X63" s="1089" t="s">
        <v>104</v>
      </c>
      <c r="Y63" s="1116"/>
      <c r="Z63" s="1090"/>
    </row>
    <row r="64" spans="1:113" ht="31.5" x14ac:dyDescent="0.25">
      <c r="A64" s="984"/>
      <c r="B64" s="1029"/>
      <c r="C64" s="485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486" t="s">
        <v>27</v>
      </c>
      <c r="T64" s="471" t="s">
        <v>66</v>
      </c>
      <c r="U64" s="464" t="s">
        <v>29</v>
      </c>
      <c r="V64" s="411" t="s">
        <v>30</v>
      </c>
      <c r="W64" s="411" t="s">
        <v>31</v>
      </c>
      <c r="X64" s="488" t="s">
        <v>105</v>
      </c>
      <c r="Y64" s="411" t="s">
        <v>106</v>
      </c>
      <c r="Z64" s="468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492" t="s">
        <v>5</v>
      </c>
      <c r="B69" s="512">
        <f>SUM(B65:B68)</f>
        <v>0</v>
      </c>
      <c r="C69" s="489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490">
        <f t="shared" si="31"/>
        <v>0</v>
      </c>
      <c r="T69" s="513">
        <f t="shared" si="31"/>
        <v>0</v>
      </c>
      <c r="U69" s="412">
        <f t="shared" si="31"/>
        <v>0</v>
      </c>
      <c r="V69" s="412">
        <f t="shared" si="31"/>
        <v>0</v>
      </c>
      <c r="W69" s="514">
        <f t="shared" si="31"/>
        <v>0</v>
      </c>
      <c r="X69" s="489">
        <f t="shared" si="31"/>
        <v>0</v>
      </c>
      <c r="Y69" s="412">
        <f t="shared" si="31"/>
        <v>0</v>
      </c>
      <c r="Z69" s="514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080" t="s">
        <v>92</v>
      </c>
      <c r="B71" s="1075" t="s">
        <v>93</v>
      </c>
      <c r="C71" s="1123" t="s">
        <v>103</v>
      </c>
      <c r="D71" s="1123"/>
      <c r="E71" s="1123"/>
      <c r="F71" s="1123"/>
      <c r="G71" s="1123"/>
      <c r="H71" s="1123"/>
      <c r="I71" s="1123"/>
      <c r="J71" s="1123"/>
      <c r="K71" s="1123"/>
      <c r="L71" s="1123"/>
      <c r="M71" s="1123"/>
      <c r="N71" s="1123"/>
      <c r="O71" s="1123"/>
      <c r="P71" s="1123"/>
      <c r="Q71" s="1123"/>
      <c r="R71" s="1123"/>
      <c r="S71" s="1124"/>
      <c r="T71" s="1077" t="s">
        <v>49</v>
      </c>
      <c r="U71" s="1078"/>
      <c r="V71" s="1078"/>
      <c r="W71" s="1079"/>
      <c r="X71" s="1089" t="s">
        <v>104</v>
      </c>
      <c r="Y71" s="1116"/>
      <c r="Z71" s="1090"/>
    </row>
    <row r="72" spans="1:95" ht="31.5" x14ac:dyDescent="0.25">
      <c r="A72" s="984"/>
      <c r="B72" s="976"/>
      <c r="C72" s="485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486" t="s">
        <v>27</v>
      </c>
      <c r="T72" s="471" t="s">
        <v>66</v>
      </c>
      <c r="U72" s="464" t="s">
        <v>29</v>
      </c>
      <c r="V72" s="411" t="s">
        <v>30</v>
      </c>
      <c r="W72" s="411" t="s">
        <v>31</v>
      </c>
      <c r="X72" s="488" t="s">
        <v>105</v>
      </c>
      <c r="Y72" s="411" t="s">
        <v>106</v>
      </c>
      <c r="Z72" s="468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492" t="s">
        <v>5</v>
      </c>
      <c r="B77" s="512">
        <f>SUM(B73:B76)</f>
        <v>0</v>
      </c>
      <c r="C77" s="489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490">
        <f>SUM(S73:S76)</f>
        <v>0</v>
      </c>
      <c r="T77" s="515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516">
        <f t="shared" si="36"/>
        <v>0</v>
      </c>
      <c r="X77" s="517">
        <f t="shared" si="36"/>
        <v>0</v>
      </c>
      <c r="Y77" s="413">
        <f t="shared" si="36"/>
        <v>0</v>
      </c>
      <c r="Z77" s="518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493" t="s">
        <v>109</v>
      </c>
      <c r="B79" s="471" t="s">
        <v>66</v>
      </c>
      <c r="C79" s="464" t="s">
        <v>29</v>
      </c>
      <c r="D79" s="411" t="s">
        <v>30</v>
      </c>
      <c r="E79" s="466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493" t="s">
        <v>5</v>
      </c>
      <c r="B97" s="517">
        <f>SUM(B80:B96)</f>
        <v>0</v>
      </c>
      <c r="C97" s="516">
        <f>SUM(C80:C96)</f>
        <v>0</v>
      </c>
      <c r="D97" s="413">
        <f>SUM(D80:D96)</f>
        <v>0</v>
      </c>
      <c r="E97" s="519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520" t="s">
        <v>92</v>
      </c>
      <c r="B99" s="411" t="s">
        <v>66</v>
      </c>
      <c r="C99" s="464" t="s">
        <v>29</v>
      </c>
      <c r="D99" s="411" t="s">
        <v>30</v>
      </c>
      <c r="E99" s="466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491" t="s">
        <v>5</v>
      </c>
      <c r="B105" s="516">
        <f>SUM(B100:B104)</f>
        <v>0</v>
      </c>
      <c r="C105" s="516">
        <f>SUM(C100:C104)</f>
        <v>0</v>
      </c>
      <c r="D105" s="413">
        <f>SUM(D100:D104)</f>
        <v>0</v>
      </c>
      <c r="E105" s="519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520" t="s">
        <v>92</v>
      </c>
      <c r="B107" s="411" t="s">
        <v>66</v>
      </c>
      <c r="C107" s="464" t="s">
        <v>29</v>
      </c>
      <c r="D107" s="411" t="s">
        <v>30</v>
      </c>
      <c r="E107" s="466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491" t="s">
        <v>5</v>
      </c>
      <c r="B113" s="516">
        <f>SUM(B108:B112)</f>
        <v>0</v>
      </c>
      <c r="C113" s="516">
        <f>SUM(C108:C112)</f>
        <v>0</v>
      </c>
      <c r="D113" s="413">
        <f>SUM(D108:D112)</f>
        <v>0</v>
      </c>
      <c r="E113" s="519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114" t="s">
        <v>135</v>
      </c>
      <c r="B115" s="1107" t="s">
        <v>5</v>
      </c>
      <c r="C115" s="1077" t="s">
        <v>49</v>
      </c>
      <c r="D115" s="1078"/>
      <c r="E115" s="1078"/>
      <c r="F115" s="1115"/>
      <c r="G115" s="1116" t="s">
        <v>136</v>
      </c>
      <c r="H115" s="1090"/>
    </row>
    <row r="116" spans="1:93" ht="24.75" customHeight="1" x14ac:dyDescent="0.25">
      <c r="A116" s="1034"/>
      <c r="B116" s="1023"/>
      <c r="C116" s="471" t="s">
        <v>66</v>
      </c>
      <c r="D116" s="464" t="s">
        <v>29</v>
      </c>
      <c r="E116" s="411" t="s">
        <v>30</v>
      </c>
      <c r="F116" s="494" t="s">
        <v>31</v>
      </c>
      <c r="G116" s="465" t="s">
        <v>105</v>
      </c>
      <c r="H116" s="468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462"/>
      <c r="F119" s="432"/>
      <c r="G119" s="463"/>
      <c r="H119" s="403"/>
      <c r="I119" s="292"/>
      <c r="J119" s="292"/>
      <c r="K119" s="292"/>
    </row>
    <row r="120" spans="1:93" x14ac:dyDescent="0.25">
      <c r="A120" s="1080" t="s">
        <v>140</v>
      </c>
      <c r="B120" s="1075" t="s">
        <v>5</v>
      </c>
      <c r="C120" s="1117" t="s">
        <v>141</v>
      </c>
      <c r="D120" s="1118"/>
      <c r="E120" s="1119"/>
      <c r="F120" s="1120" t="s">
        <v>142</v>
      </c>
      <c r="G120" s="1121" t="s">
        <v>143</v>
      </c>
      <c r="H120" s="1122" t="s">
        <v>49</v>
      </c>
      <c r="I120" s="1078"/>
      <c r="J120" s="1078"/>
      <c r="K120" s="1079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120"/>
      <c r="G121" s="1121"/>
      <c r="H121" s="450" t="s">
        <v>66</v>
      </c>
      <c r="I121" s="411" t="s">
        <v>29</v>
      </c>
      <c r="J121" s="411" t="s">
        <v>30</v>
      </c>
      <c r="K121" s="434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080" t="s">
        <v>151</v>
      </c>
      <c r="B126" s="1075" t="s">
        <v>152</v>
      </c>
      <c r="C126" s="1096" t="s">
        <v>153</v>
      </c>
      <c r="D126" s="1101"/>
      <c r="E126" s="1096" t="s">
        <v>154</v>
      </c>
      <c r="F126" s="1101"/>
      <c r="G126" s="1096" t="s">
        <v>155</v>
      </c>
      <c r="H126" s="1101"/>
      <c r="I126" s="1096" t="s">
        <v>156</v>
      </c>
      <c r="J126" s="1113"/>
      <c r="K126" s="1103" t="s">
        <v>157</v>
      </c>
      <c r="L126" s="1090"/>
    </row>
    <row r="127" spans="1:93" ht="31.5" x14ac:dyDescent="0.25">
      <c r="A127" s="984"/>
      <c r="B127" s="976"/>
      <c r="C127" s="435" t="s">
        <v>158</v>
      </c>
      <c r="D127" s="468" t="s">
        <v>159</v>
      </c>
      <c r="E127" s="435" t="s">
        <v>158</v>
      </c>
      <c r="F127" s="468" t="s">
        <v>159</v>
      </c>
      <c r="G127" s="435" t="s">
        <v>158</v>
      </c>
      <c r="H127" s="400" t="s">
        <v>159</v>
      </c>
      <c r="I127" s="435" t="s">
        <v>158</v>
      </c>
      <c r="J127" s="469" t="s">
        <v>159</v>
      </c>
      <c r="K127" s="450" t="s">
        <v>105</v>
      </c>
      <c r="L127" s="468" t="s">
        <v>106</v>
      </c>
    </row>
    <row r="128" spans="1:93" x14ac:dyDescent="0.25">
      <c r="A128" s="1104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105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106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106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106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106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104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458" t="s">
        <v>172</v>
      </c>
      <c r="B143" s="458" t="s">
        <v>163</v>
      </c>
      <c r="C143" s="443"/>
      <c r="D143" s="473"/>
      <c r="E143" s="443"/>
      <c r="F143" s="473"/>
      <c r="G143" s="443"/>
      <c r="H143" s="473"/>
      <c r="I143" s="443"/>
      <c r="J143" s="474"/>
      <c r="K143" s="446"/>
      <c r="L143" s="473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107" t="s">
        <v>175</v>
      </c>
      <c r="B146" s="1108" t="s">
        <v>5</v>
      </c>
      <c r="C146" s="1109"/>
      <c r="D146" s="1110"/>
      <c r="E146" s="1111" t="s">
        <v>6</v>
      </c>
      <c r="F146" s="1112"/>
      <c r="G146" s="1112"/>
      <c r="H146" s="1112"/>
      <c r="I146" s="1112"/>
      <c r="J146" s="1112"/>
      <c r="K146" s="1112"/>
      <c r="L146" s="1112"/>
      <c r="M146" s="1112"/>
      <c r="N146" s="1112"/>
      <c r="O146" s="1112"/>
      <c r="P146" s="1112"/>
      <c r="Q146" s="1112"/>
      <c r="R146" s="1112"/>
      <c r="S146" s="1112"/>
      <c r="T146" s="1112"/>
      <c r="U146" s="1112"/>
      <c r="V146" s="1112"/>
      <c r="W146" s="1112"/>
      <c r="X146" s="1112"/>
      <c r="Y146" s="1112"/>
      <c r="Z146" s="1112"/>
      <c r="AA146" s="1112"/>
      <c r="AB146" s="1112"/>
      <c r="AC146" s="1112"/>
      <c r="AD146" s="1112"/>
      <c r="AE146" s="1112"/>
      <c r="AF146" s="1112"/>
      <c r="AG146" s="1112"/>
      <c r="AH146" s="1112"/>
      <c r="AI146" s="1112"/>
      <c r="AJ146" s="1112"/>
      <c r="AK146" s="1112"/>
      <c r="AL146" s="1112"/>
      <c r="AM146" s="1097" t="s">
        <v>176</v>
      </c>
      <c r="AN146" s="1098"/>
      <c r="AO146" s="1099"/>
    </row>
    <row r="147" spans="1:113" x14ac:dyDescent="0.25">
      <c r="A147" s="1022"/>
      <c r="B147" s="1027"/>
      <c r="C147" s="1028"/>
      <c r="D147" s="1029"/>
      <c r="E147" s="1095" t="s">
        <v>11</v>
      </c>
      <c r="F147" s="1095"/>
      <c r="G147" s="1095" t="s">
        <v>12</v>
      </c>
      <c r="H147" s="1095"/>
      <c r="I147" s="1095" t="s">
        <v>13</v>
      </c>
      <c r="J147" s="1095"/>
      <c r="K147" s="1100" t="s">
        <v>14</v>
      </c>
      <c r="L147" s="1100"/>
      <c r="M147" s="1101" t="s">
        <v>15</v>
      </c>
      <c r="N147" s="1096"/>
      <c r="O147" s="1095" t="s">
        <v>16</v>
      </c>
      <c r="P147" s="1095"/>
      <c r="Q147" s="1095" t="s">
        <v>17</v>
      </c>
      <c r="R147" s="1095"/>
      <c r="S147" s="1095" t="s">
        <v>18</v>
      </c>
      <c r="T147" s="1095"/>
      <c r="U147" s="1095" t="s">
        <v>19</v>
      </c>
      <c r="V147" s="1095"/>
      <c r="W147" s="1095" t="s">
        <v>20</v>
      </c>
      <c r="X147" s="1095"/>
      <c r="Y147" s="1095" t="s">
        <v>21</v>
      </c>
      <c r="Z147" s="1095"/>
      <c r="AA147" s="1095" t="s">
        <v>22</v>
      </c>
      <c r="AB147" s="1095"/>
      <c r="AC147" s="1095" t="s">
        <v>23</v>
      </c>
      <c r="AD147" s="1096"/>
      <c r="AE147" s="1095" t="s">
        <v>24</v>
      </c>
      <c r="AF147" s="1095"/>
      <c r="AG147" s="1095" t="s">
        <v>25</v>
      </c>
      <c r="AH147" s="1095"/>
      <c r="AI147" s="1095" t="s">
        <v>26</v>
      </c>
      <c r="AJ147" s="1095"/>
      <c r="AK147" s="1079" t="s">
        <v>27</v>
      </c>
      <c r="AL147" s="1077"/>
      <c r="AM147" s="1102" t="s">
        <v>177</v>
      </c>
      <c r="AN147" s="1011" t="s">
        <v>178</v>
      </c>
      <c r="AO147" s="1012"/>
    </row>
    <row r="148" spans="1:113" ht="31.5" x14ac:dyDescent="0.25">
      <c r="A148" s="1023"/>
      <c r="B148" s="454" t="s">
        <v>32</v>
      </c>
      <c r="C148" s="423" t="s">
        <v>33</v>
      </c>
      <c r="D148" s="468" t="s">
        <v>34</v>
      </c>
      <c r="E148" s="401" t="s">
        <v>33</v>
      </c>
      <c r="F148" s="476" t="s">
        <v>34</v>
      </c>
      <c r="G148" s="401" t="s">
        <v>33</v>
      </c>
      <c r="H148" s="476" t="s">
        <v>34</v>
      </c>
      <c r="I148" s="401" t="s">
        <v>33</v>
      </c>
      <c r="J148" s="476" t="s">
        <v>34</v>
      </c>
      <c r="K148" s="401" t="s">
        <v>33</v>
      </c>
      <c r="L148" s="476" t="s">
        <v>34</v>
      </c>
      <c r="M148" s="402" t="s">
        <v>33</v>
      </c>
      <c r="N148" s="477" t="s">
        <v>34</v>
      </c>
      <c r="O148" s="401" t="s">
        <v>33</v>
      </c>
      <c r="P148" s="476" t="s">
        <v>34</v>
      </c>
      <c r="Q148" s="401" t="s">
        <v>33</v>
      </c>
      <c r="R148" s="476" t="s">
        <v>34</v>
      </c>
      <c r="S148" s="401" t="s">
        <v>33</v>
      </c>
      <c r="T148" s="476" t="s">
        <v>34</v>
      </c>
      <c r="U148" s="401" t="s">
        <v>33</v>
      </c>
      <c r="V148" s="476" t="s">
        <v>34</v>
      </c>
      <c r="W148" s="401" t="s">
        <v>33</v>
      </c>
      <c r="X148" s="476" t="s">
        <v>34</v>
      </c>
      <c r="Y148" s="401" t="s">
        <v>33</v>
      </c>
      <c r="Z148" s="476" t="s">
        <v>34</v>
      </c>
      <c r="AA148" s="401" t="s">
        <v>33</v>
      </c>
      <c r="AB148" s="476" t="s">
        <v>34</v>
      </c>
      <c r="AC148" s="401" t="s">
        <v>33</v>
      </c>
      <c r="AD148" s="477" t="s">
        <v>34</v>
      </c>
      <c r="AE148" s="401" t="s">
        <v>33</v>
      </c>
      <c r="AF148" s="476" t="s">
        <v>34</v>
      </c>
      <c r="AG148" s="401" t="s">
        <v>33</v>
      </c>
      <c r="AH148" s="476" t="s">
        <v>34</v>
      </c>
      <c r="AI148" s="401" t="s">
        <v>33</v>
      </c>
      <c r="AJ148" s="476" t="s">
        <v>34</v>
      </c>
      <c r="AK148" s="402" t="s">
        <v>33</v>
      </c>
      <c r="AL148" s="477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301</v>
      </c>
      <c r="C149" s="321">
        <f t="shared" ref="C149:D177" si="39">E149+G149+I149+K149+M149+O149+Q149+S149+U149+W149+Y149+AA149+AC149+AE149+AG149+AI149+AK149</f>
        <v>163</v>
      </c>
      <c r="D149" s="425">
        <f t="shared" si="39"/>
        <v>138</v>
      </c>
      <c r="E149" s="416">
        <v>36</v>
      </c>
      <c r="F149" s="299">
        <v>23</v>
      </c>
      <c r="G149" s="416">
        <v>14</v>
      </c>
      <c r="H149" s="299">
        <v>4</v>
      </c>
      <c r="I149" s="416">
        <v>9</v>
      </c>
      <c r="J149" s="299">
        <v>4</v>
      </c>
      <c r="K149" s="416">
        <v>1</v>
      </c>
      <c r="L149" s="299">
        <v>1</v>
      </c>
      <c r="M149" s="417">
        <v>1</v>
      </c>
      <c r="N149" s="426">
        <v>2</v>
      </c>
      <c r="O149" s="416">
        <v>0</v>
      </c>
      <c r="P149" s="299">
        <v>1</v>
      </c>
      <c r="Q149" s="416">
        <v>6</v>
      </c>
      <c r="R149" s="299">
        <v>3</v>
      </c>
      <c r="S149" s="416">
        <v>3</v>
      </c>
      <c r="T149" s="299">
        <v>2</v>
      </c>
      <c r="U149" s="416">
        <v>4</v>
      </c>
      <c r="V149" s="299">
        <v>5</v>
      </c>
      <c r="W149" s="416">
        <v>4</v>
      </c>
      <c r="X149" s="299">
        <v>3</v>
      </c>
      <c r="Y149" s="416">
        <v>5</v>
      </c>
      <c r="Z149" s="299">
        <v>3</v>
      </c>
      <c r="AA149" s="416">
        <v>5</v>
      </c>
      <c r="AB149" s="299">
        <v>7</v>
      </c>
      <c r="AC149" s="416">
        <v>9</v>
      </c>
      <c r="AD149" s="426">
        <v>8</v>
      </c>
      <c r="AE149" s="416">
        <v>15</v>
      </c>
      <c r="AF149" s="299">
        <v>22</v>
      </c>
      <c r="AG149" s="416">
        <v>11</v>
      </c>
      <c r="AH149" s="299">
        <v>8</v>
      </c>
      <c r="AI149" s="416">
        <v>14</v>
      </c>
      <c r="AJ149" s="299">
        <v>18</v>
      </c>
      <c r="AK149" s="417">
        <v>26</v>
      </c>
      <c r="AL149" s="426">
        <v>24</v>
      </c>
      <c r="AM149" s="418">
        <v>141</v>
      </c>
      <c r="AN149" s="281">
        <v>39</v>
      </c>
      <c r="AO149" s="299">
        <v>121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0</v>
      </c>
      <c r="C150" s="321">
        <f t="shared" si="39"/>
        <v>0</v>
      </c>
      <c r="D150" s="324">
        <f t="shared" si="39"/>
        <v>0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0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43</v>
      </c>
      <c r="C151" s="321">
        <f t="shared" si="39"/>
        <v>23</v>
      </c>
      <c r="D151" s="324">
        <f t="shared" si="39"/>
        <v>20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2</v>
      </c>
      <c r="S151" s="51">
        <v>0</v>
      </c>
      <c r="T151" s="52">
        <v>0</v>
      </c>
      <c r="U151" s="51">
        <v>1</v>
      </c>
      <c r="V151" s="52">
        <v>0</v>
      </c>
      <c r="W151" s="51">
        <v>1</v>
      </c>
      <c r="X151" s="52">
        <v>0</v>
      </c>
      <c r="Y151" s="51">
        <v>0</v>
      </c>
      <c r="Z151" s="52">
        <v>0</v>
      </c>
      <c r="AA151" s="51">
        <v>0</v>
      </c>
      <c r="AB151" s="52">
        <v>0</v>
      </c>
      <c r="AC151" s="51">
        <v>1</v>
      </c>
      <c r="AD151" s="325">
        <v>2</v>
      </c>
      <c r="AE151" s="51">
        <v>6</v>
      </c>
      <c r="AF151" s="52">
        <v>6</v>
      </c>
      <c r="AG151" s="51">
        <v>2</v>
      </c>
      <c r="AH151" s="52">
        <v>0</v>
      </c>
      <c r="AI151" s="51">
        <v>3</v>
      </c>
      <c r="AJ151" s="52">
        <v>5</v>
      </c>
      <c r="AK151" s="241">
        <v>9</v>
      </c>
      <c r="AL151" s="325">
        <v>5</v>
      </c>
      <c r="AM151" s="54">
        <v>10</v>
      </c>
      <c r="AN151" s="55">
        <v>9</v>
      </c>
      <c r="AO151" s="52">
        <v>24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2</v>
      </c>
      <c r="C152" s="321">
        <f t="shared" si="39"/>
        <v>0</v>
      </c>
      <c r="D152" s="324">
        <f t="shared" si="39"/>
        <v>2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1</v>
      </c>
      <c r="AG152" s="51">
        <v>0</v>
      </c>
      <c r="AH152" s="52">
        <v>0</v>
      </c>
      <c r="AI152" s="51">
        <v>0</v>
      </c>
      <c r="AJ152" s="52">
        <v>0</v>
      </c>
      <c r="AK152" s="241">
        <v>0</v>
      </c>
      <c r="AL152" s="325">
        <v>1</v>
      </c>
      <c r="AM152" s="54">
        <v>1</v>
      </c>
      <c r="AN152" s="55">
        <v>1</v>
      </c>
      <c r="AO152" s="52">
        <v>0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0</v>
      </c>
      <c r="C154" s="321">
        <f t="shared" si="39"/>
        <v>0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4</v>
      </c>
      <c r="C157" s="321">
        <f t="shared" si="39"/>
        <v>3</v>
      </c>
      <c r="D157" s="324">
        <f t="shared" si="39"/>
        <v>1</v>
      </c>
      <c r="E157" s="51">
        <v>0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1</v>
      </c>
      <c r="R157" s="52">
        <v>0</v>
      </c>
      <c r="S157" s="51">
        <v>0</v>
      </c>
      <c r="T157" s="52">
        <v>0</v>
      </c>
      <c r="U157" s="51">
        <v>0</v>
      </c>
      <c r="V157" s="52">
        <v>0</v>
      </c>
      <c r="W157" s="51">
        <v>0</v>
      </c>
      <c r="X157" s="52">
        <v>0</v>
      </c>
      <c r="Y157" s="51">
        <v>1</v>
      </c>
      <c r="Z157" s="52">
        <v>0</v>
      </c>
      <c r="AA157" s="51">
        <v>0</v>
      </c>
      <c r="AB157" s="52">
        <v>0</v>
      </c>
      <c r="AC157" s="51">
        <v>0</v>
      </c>
      <c r="AD157" s="325">
        <v>0</v>
      </c>
      <c r="AE157" s="51">
        <v>0</v>
      </c>
      <c r="AF157" s="52">
        <v>0</v>
      </c>
      <c r="AG157" s="51">
        <v>1</v>
      </c>
      <c r="AH157" s="52">
        <v>0</v>
      </c>
      <c r="AI157" s="51">
        <v>0</v>
      </c>
      <c r="AJ157" s="52">
        <v>1</v>
      </c>
      <c r="AK157" s="241">
        <v>0</v>
      </c>
      <c r="AL157" s="325">
        <v>0</v>
      </c>
      <c r="AM157" s="54">
        <v>2</v>
      </c>
      <c r="AN157" s="55">
        <v>2</v>
      </c>
      <c r="AO157" s="52">
        <v>0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28</v>
      </c>
      <c r="C158" s="321">
        <f t="shared" si="39"/>
        <v>22</v>
      </c>
      <c r="D158" s="324">
        <f t="shared" si="39"/>
        <v>6</v>
      </c>
      <c r="E158" s="51">
        <v>12</v>
      </c>
      <c r="F158" s="52">
        <v>4</v>
      </c>
      <c r="G158" s="51">
        <v>8</v>
      </c>
      <c r="H158" s="52">
        <v>0</v>
      </c>
      <c r="I158" s="51">
        <v>2</v>
      </c>
      <c r="J158" s="52">
        <v>2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28</v>
      </c>
      <c r="AN158" s="55">
        <v>0</v>
      </c>
      <c r="AO158" s="52">
        <v>0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2</v>
      </c>
      <c r="C159" s="321">
        <f t="shared" si="39"/>
        <v>1</v>
      </c>
      <c r="D159" s="324">
        <f t="shared" si="39"/>
        <v>1</v>
      </c>
      <c r="E159" s="51">
        <v>0</v>
      </c>
      <c r="F159" s="52">
        <v>0</v>
      </c>
      <c r="G159" s="51">
        <v>0</v>
      </c>
      <c r="H159" s="52">
        <v>1</v>
      </c>
      <c r="I159" s="51">
        <v>1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2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22</v>
      </c>
      <c r="C160" s="321">
        <f t="shared" si="39"/>
        <v>11</v>
      </c>
      <c r="D160" s="324">
        <f t="shared" si="39"/>
        <v>11</v>
      </c>
      <c r="E160" s="51">
        <v>11</v>
      </c>
      <c r="F160" s="52">
        <v>11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3</v>
      </c>
      <c r="AN160" s="55">
        <v>0</v>
      </c>
      <c r="AO160" s="52">
        <v>19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0</v>
      </c>
      <c r="C161" s="321">
        <f t="shared" si="39"/>
        <v>0</v>
      </c>
      <c r="D161" s="324">
        <f t="shared" si="39"/>
        <v>0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0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1</v>
      </c>
      <c r="C162" s="321">
        <f t="shared" si="39"/>
        <v>1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1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1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37</v>
      </c>
      <c r="C163" s="321">
        <f t="shared" si="39"/>
        <v>18</v>
      </c>
      <c r="D163" s="324">
        <f t="shared" si="39"/>
        <v>19</v>
      </c>
      <c r="E163" s="51">
        <v>2</v>
      </c>
      <c r="F163" s="52">
        <v>0</v>
      </c>
      <c r="G163" s="51">
        <v>1</v>
      </c>
      <c r="H163" s="52">
        <v>2</v>
      </c>
      <c r="I163" s="51">
        <v>1</v>
      </c>
      <c r="J163" s="52">
        <v>0</v>
      </c>
      <c r="K163" s="51">
        <v>1</v>
      </c>
      <c r="L163" s="52">
        <v>0</v>
      </c>
      <c r="M163" s="241">
        <v>0</v>
      </c>
      <c r="N163" s="325">
        <v>1</v>
      </c>
      <c r="O163" s="51">
        <v>0</v>
      </c>
      <c r="P163" s="52">
        <v>1</v>
      </c>
      <c r="Q163" s="51">
        <v>0</v>
      </c>
      <c r="R163" s="52">
        <v>0</v>
      </c>
      <c r="S163" s="51">
        <v>0</v>
      </c>
      <c r="T163" s="52">
        <v>0</v>
      </c>
      <c r="U163" s="51">
        <v>1</v>
      </c>
      <c r="V163" s="52">
        <v>2</v>
      </c>
      <c r="W163" s="51">
        <v>0</v>
      </c>
      <c r="X163" s="52">
        <v>0</v>
      </c>
      <c r="Y163" s="51">
        <v>1</v>
      </c>
      <c r="Z163" s="52">
        <v>0</v>
      </c>
      <c r="AA163" s="51">
        <v>2</v>
      </c>
      <c r="AB163" s="52">
        <v>2</v>
      </c>
      <c r="AC163" s="51">
        <v>1</v>
      </c>
      <c r="AD163" s="325">
        <v>0</v>
      </c>
      <c r="AE163" s="51">
        <v>3</v>
      </c>
      <c r="AF163" s="52">
        <v>3</v>
      </c>
      <c r="AG163" s="51">
        <v>1</v>
      </c>
      <c r="AH163" s="52">
        <v>3</v>
      </c>
      <c r="AI163" s="51">
        <v>1</v>
      </c>
      <c r="AJ163" s="52">
        <v>1</v>
      </c>
      <c r="AK163" s="241">
        <v>3</v>
      </c>
      <c r="AL163" s="325">
        <v>4</v>
      </c>
      <c r="AM163" s="54">
        <v>5</v>
      </c>
      <c r="AN163" s="55">
        <v>7</v>
      </c>
      <c r="AO163" s="52">
        <v>25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5</v>
      </c>
      <c r="C164" s="321">
        <f t="shared" si="39"/>
        <v>2</v>
      </c>
      <c r="D164" s="324">
        <f t="shared" si="39"/>
        <v>3</v>
      </c>
      <c r="E164" s="51">
        <v>1</v>
      </c>
      <c r="F164" s="52">
        <v>1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1</v>
      </c>
      <c r="T164" s="52">
        <v>0</v>
      </c>
      <c r="U164" s="51">
        <v>0</v>
      </c>
      <c r="V164" s="52">
        <v>0</v>
      </c>
      <c r="W164" s="51">
        <v>0</v>
      </c>
      <c r="X164" s="52">
        <v>0</v>
      </c>
      <c r="Y164" s="51">
        <v>0</v>
      </c>
      <c r="Z164" s="52">
        <v>0</v>
      </c>
      <c r="AA164" s="51">
        <v>0</v>
      </c>
      <c r="AB164" s="52">
        <v>0</v>
      </c>
      <c r="AC164" s="51">
        <v>0</v>
      </c>
      <c r="AD164" s="325">
        <v>0</v>
      </c>
      <c r="AE164" s="51">
        <v>0</v>
      </c>
      <c r="AF164" s="52">
        <v>0</v>
      </c>
      <c r="AG164" s="51">
        <v>0</v>
      </c>
      <c r="AH164" s="52">
        <v>1</v>
      </c>
      <c r="AI164" s="51">
        <v>0</v>
      </c>
      <c r="AJ164" s="52">
        <v>0</v>
      </c>
      <c r="AK164" s="241">
        <v>0</v>
      </c>
      <c r="AL164" s="325">
        <v>1</v>
      </c>
      <c r="AM164" s="54">
        <v>0</v>
      </c>
      <c r="AN164" s="55">
        <v>0</v>
      </c>
      <c r="AO164" s="52">
        <v>5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1</v>
      </c>
      <c r="C167" s="321">
        <f t="shared" si="39"/>
        <v>0</v>
      </c>
      <c r="D167" s="324">
        <f t="shared" si="39"/>
        <v>1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1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1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53</v>
      </c>
      <c r="C168" s="321">
        <f t="shared" si="39"/>
        <v>25</v>
      </c>
      <c r="D168" s="324">
        <f t="shared" si="39"/>
        <v>28</v>
      </c>
      <c r="E168" s="51">
        <v>0</v>
      </c>
      <c r="F168" s="52">
        <v>0</v>
      </c>
      <c r="G168" s="51">
        <v>1</v>
      </c>
      <c r="H168" s="52">
        <v>1</v>
      </c>
      <c r="I168" s="51">
        <v>2</v>
      </c>
      <c r="J168" s="52">
        <v>1</v>
      </c>
      <c r="K168" s="51">
        <v>0</v>
      </c>
      <c r="L168" s="52">
        <v>1</v>
      </c>
      <c r="M168" s="241">
        <v>1</v>
      </c>
      <c r="N168" s="325">
        <v>0</v>
      </c>
      <c r="O168" s="51">
        <v>0</v>
      </c>
      <c r="P168" s="52">
        <v>0</v>
      </c>
      <c r="Q168" s="51">
        <v>4</v>
      </c>
      <c r="R168" s="52">
        <v>1</v>
      </c>
      <c r="S168" s="51">
        <v>0</v>
      </c>
      <c r="T168" s="52">
        <v>1</v>
      </c>
      <c r="U168" s="51">
        <v>1</v>
      </c>
      <c r="V168" s="52">
        <v>2</v>
      </c>
      <c r="W168" s="51">
        <v>1</v>
      </c>
      <c r="X168" s="52">
        <v>1</v>
      </c>
      <c r="Y168" s="51">
        <v>2</v>
      </c>
      <c r="Z168" s="52">
        <v>1</v>
      </c>
      <c r="AA168" s="51">
        <v>1</v>
      </c>
      <c r="AB168" s="52">
        <v>3</v>
      </c>
      <c r="AC168" s="51">
        <v>3</v>
      </c>
      <c r="AD168" s="325">
        <v>3</v>
      </c>
      <c r="AE168" s="51">
        <v>0</v>
      </c>
      <c r="AF168" s="52">
        <v>2</v>
      </c>
      <c r="AG168" s="51">
        <v>0</v>
      </c>
      <c r="AH168" s="52">
        <v>3</v>
      </c>
      <c r="AI168" s="51">
        <v>4</v>
      </c>
      <c r="AJ168" s="52">
        <v>4</v>
      </c>
      <c r="AK168" s="241">
        <v>5</v>
      </c>
      <c r="AL168" s="325">
        <v>4</v>
      </c>
      <c r="AM168" s="54">
        <v>41</v>
      </c>
      <c r="AN168" s="55">
        <v>1</v>
      </c>
      <c r="AO168" s="52">
        <v>11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12</v>
      </c>
      <c r="C169" s="321">
        <f t="shared" si="39"/>
        <v>8</v>
      </c>
      <c r="D169" s="324">
        <f t="shared" si="39"/>
        <v>4</v>
      </c>
      <c r="E169" s="51">
        <v>0</v>
      </c>
      <c r="F169" s="52">
        <v>0</v>
      </c>
      <c r="G169" s="51">
        <v>0</v>
      </c>
      <c r="H169" s="52">
        <v>0</v>
      </c>
      <c r="I169" s="51">
        <v>1</v>
      </c>
      <c r="J169" s="52">
        <v>0</v>
      </c>
      <c r="K169" s="51">
        <v>0</v>
      </c>
      <c r="L169" s="52">
        <v>0</v>
      </c>
      <c r="M169" s="241">
        <v>0</v>
      </c>
      <c r="N169" s="325">
        <v>0</v>
      </c>
      <c r="O169" s="51">
        <v>0</v>
      </c>
      <c r="P169" s="52">
        <v>0</v>
      </c>
      <c r="Q169" s="51">
        <v>1</v>
      </c>
      <c r="R169" s="52">
        <v>0</v>
      </c>
      <c r="S169" s="51">
        <v>1</v>
      </c>
      <c r="T169" s="52">
        <v>0</v>
      </c>
      <c r="U169" s="51">
        <v>1</v>
      </c>
      <c r="V169" s="52">
        <v>0</v>
      </c>
      <c r="W169" s="51">
        <v>1</v>
      </c>
      <c r="X169" s="52">
        <v>0</v>
      </c>
      <c r="Y169" s="51">
        <v>0</v>
      </c>
      <c r="Z169" s="52">
        <v>0</v>
      </c>
      <c r="AA169" s="51">
        <v>1</v>
      </c>
      <c r="AB169" s="52">
        <v>1</v>
      </c>
      <c r="AC169" s="51">
        <v>1</v>
      </c>
      <c r="AD169" s="325">
        <v>0</v>
      </c>
      <c r="AE169" s="51">
        <v>1</v>
      </c>
      <c r="AF169" s="52">
        <v>2</v>
      </c>
      <c r="AG169" s="51">
        <v>0</v>
      </c>
      <c r="AH169" s="52">
        <v>0</v>
      </c>
      <c r="AI169" s="51">
        <v>0</v>
      </c>
      <c r="AJ169" s="52">
        <v>1</v>
      </c>
      <c r="AK169" s="241">
        <v>0</v>
      </c>
      <c r="AL169" s="325">
        <v>0</v>
      </c>
      <c r="AM169" s="54">
        <v>2</v>
      </c>
      <c r="AN169" s="55">
        <v>8</v>
      </c>
      <c r="AO169" s="52">
        <v>2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20</v>
      </c>
      <c r="C170" s="321">
        <f t="shared" si="39"/>
        <v>10</v>
      </c>
      <c r="D170" s="324">
        <f t="shared" si="39"/>
        <v>10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0</v>
      </c>
      <c r="Z170" s="52">
        <v>0</v>
      </c>
      <c r="AA170" s="51">
        <v>0</v>
      </c>
      <c r="AB170" s="52">
        <v>0</v>
      </c>
      <c r="AC170" s="51">
        <v>1</v>
      </c>
      <c r="AD170" s="325">
        <v>1</v>
      </c>
      <c r="AE170" s="51">
        <v>2</v>
      </c>
      <c r="AF170" s="52">
        <v>2</v>
      </c>
      <c r="AG170" s="51">
        <v>2</v>
      </c>
      <c r="AH170" s="52">
        <v>0</v>
      </c>
      <c r="AI170" s="51">
        <v>1</v>
      </c>
      <c r="AJ170" s="52">
        <v>4</v>
      </c>
      <c r="AK170" s="241">
        <v>4</v>
      </c>
      <c r="AL170" s="325">
        <v>3</v>
      </c>
      <c r="AM170" s="54">
        <v>20</v>
      </c>
      <c r="AN170" s="55">
        <v>0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0</v>
      </c>
      <c r="C171" s="321">
        <f t="shared" si="39"/>
        <v>0</v>
      </c>
      <c r="D171" s="324">
        <f t="shared" si="39"/>
        <v>0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0</v>
      </c>
      <c r="AO171" s="52">
        <v>0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13</v>
      </c>
      <c r="C172" s="321">
        <f t="shared" si="39"/>
        <v>10</v>
      </c>
      <c r="D172" s="324">
        <f t="shared" si="39"/>
        <v>3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1</v>
      </c>
      <c r="W172" s="51">
        <v>0</v>
      </c>
      <c r="X172" s="52">
        <v>0</v>
      </c>
      <c r="Y172" s="51">
        <v>0</v>
      </c>
      <c r="Z172" s="52">
        <v>0</v>
      </c>
      <c r="AA172" s="51">
        <v>0</v>
      </c>
      <c r="AB172" s="52">
        <v>0</v>
      </c>
      <c r="AC172" s="51">
        <v>1</v>
      </c>
      <c r="AD172" s="325">
        <v>0</v>
      </c>
      <c r="AE172" s="51">
        <v>1</v>
      </c>
      <c r="AF172" s="52">
        <v>1</v>
      </c>
      <c r="AG172" s="51">
        <v>4</v>
      </c>
      <c r="AH172" s="52">
        <v>0</v>
      </c>
      <c r="AI172" s="51">
        <v>1</v>
      </c>
      <c r="AJ172" s="52">
        <v>0</v>
      </c>
      <c r="AK172" s="241">
        <v>3</v>
      </c>
      <c r="AL172" s="325">
        <v>1</v>
      </c>
      <c r="AM172" s="54">
        <v>8</v>
      </c>
      <c r="AN172" s="55">
        <v>0</v>
      </c>
      <c r="AO172" s="52">
        <v>5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0</v>
      </c>
      <c r="C173" s="321">
        <f t="shared" si="39"/>
        <v>0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0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7</v>
      </c>
      <c r="C176" s="321">
        <f t="shared" si="39"/>
        <v>5</v>
      </c>
      <c r="D176" s="324">
        <f t="shared" si="39"/>
        <v>2</v>
      </c>
      <c r="E176" s="51">
        <v>2</v>
      </c>
      <c r="F176" s="52">
        <v>1</v>
      </c>
      <c r="G176" s="51">
        <v>3</v>
      </c>
      <c r="H176" s="52">
        <v>0</v>
      </c>
      <c r="I176" s="51">
        <v>0</v>
      </c>
      <c r="J176" s="52">
        <v>1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7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51</v>
      </c>
      <c r="C177" s="321">
        <f t="shared" si="39"/>
        <v>24</v>
      </c>
      <c r="D177" s="324">
        <f t="shared" si="39"/>
        <v>27</v>
      </c>
      <c r="E177" s="92">
        <v>8</v>
      </c>
      <c r="F177" s="93">
        <v>6</v>
      </c>
      <c r="G177" s="92">
        <v>1</v>
      </c>
      <c r="H177" s="93">
        <v>0</v>
      </c>
      <c r="I177" s="92">
        <v>1</v>
      </c>
      <c r="J177" s="93">
        <v>0</v>
      </c>
      <c r="K177" s="92">
        <v>0</v>
      </c>
      <c r="L177" s="93">
        <v>0</v>
      </c>
      <c r="M177" s="327">
        <v>0</v>
      </c>
      <c r="N177" s="328">
        <v>1</v>
      </c>
      <c r="O177" s="92">
        <v>0</v>
      </c>
      <c r="P177" s="93">
        <v>0</v>
      </c>
      <c r="Q177" s="92">
        <v>0</v>
      </c>
      <c r="R177" s="93">
        <v>0</v>
      </c>
      <c r="S177" s="92">
        <v>1</v>
      </c>
      <c r="T177" s="93">
        <v>1</v>
      </c>
      <c r="U177" s="92">
        <v>0</v>
      </c>
      <c r="V177" s="93">
        <v>0</v>
      </c>
      <c r="W177" s="92">
        <v>1</v>
      </c>
      <c r="X177" s="93">
        <v>2</v>
      </c>
      <c r="Y177" s="92">
        <v>1</v>
      </c>
      <c r="Z177" s="93">
        <v>1</v>
      </c>
      <c r="AA177" s="92">
        <v>1</v>
      </c>
      <c r="AB177" s="93">
        <v>1</v>
      </c>
      <c r="AC177" s="92">
        <v>1</v>
      </c>
      <c r="AD177" s="328">
        <v>2</v>
      </c>
      <c r="AE177" s="92">
        <v>2</v>
      </c>
      <c r="AF177" s="93">
        <v>5</v>
      </c>
      <c r="AG177" s="92">
        <v>1</v>
      </c>
      <c r="AH177" s="93">
        <v>1</v>
      </c>
      <c r="AI177" s="92">
        <v>4</v>
      </c>
      <c r="AJ177" s="93">
        <v>2</v>
      </c>
      <c r="AK177" s="327">
        <v>2</v>
      </c>
      <c r="AL177" s="328">
        <v>5</v>
      </c>
      <c r="AM177" s="65">
        <v>13</v>
      </c>
      <c r="AN177" s="66">
        <v>11</v>
      </c>
      <c r="AO177" s="93">
        <v>27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460" t="s">
        <v>199</v>
      </c>
      <c r="B178" s="455">
        <f>SUM(B179:B183)</f>
        <v>226</v>
      </c>
      <c r="C178" s="427">
        <f t="shared" ref="C178:AO178" si="43">SUM(C179:C183)</f>
        <v>112</v>
      </c>
      <c r="D178" s="478">
        <f t="shared" si="43"/>
        <v>114</v>
      </c>
      <c r="E178" s="442">
        <f t="shared" si="43"/>
        <v>15</v>
      </c>
      <c r="F178" s="480">
        <f t="shared" si="43"/>
        <v>16</v>
      </c>
      <c r="G178" s="442">
        <f t="shared" si="43"/>
        <v>2</v>
      </c>
      <c r="H178" s="480">
        <f t="shared" si="43"/>
        <v>4</v>
      </c>
      <c r="I178" s="442">
        <f t="shared" si="43"/>
        <v>3</v>
      </c>
      <c r="J178" s="480">
        <f t="shared" si="43"/>
        <v>6</v>
      </c>
      <c r="K178" s="442">
        <f t="shared" si="43"/>
        <v>1</v>
      </c>
      <c r="L178" s="480">
        <f t="shared" si="43"/>
        <v>1</v>
      </c>
      <c r="M178" s="442">
        <f t="shared" si="43"/>
        <v>5</v>
      </c>
      <c r="N178" s="481">
        <f t="shared" si="43"/>
        <v>4</v>
      </c>
      <c r="O178" s="442">
        <f t="shared" si="43"/>
        <v>1</v>
      </c>
      <c r="P178" s="480">
        <f t="shared" si="43"/>
        <v>1</v>
      </c>
      <c r="Q178" s="442">
        <f t="shared" si="43"/>
        <v>2</v>
      </c>
      <c r="R178" s="480">
        <f t="shared" si="43"/>
        <v>1</v>
      </c>
      <c r="S178" s="442">
        <f t="shared" si="43"/>
        <v>5</v>
      </c>
      <c r="T178" s="480">
        <f t="shared" si="43"/>
        <v>3</v>
      </c>
      <c r="U178" s="442">
        <f t="shared" si="43"/>
        <v>4</v>
      </c>
      <c r="V178" s="480">
        <f t="shared" si="43"/>
        <v>2</v>
      </c>
      <c r="W178" s="442">
        <f t="shared" si="43"/>
        <v>3</v>
      </c>
      <c r="X178" s="480">
        <f t="shared" si="43"/>
        <v>0</v>
      </c>
      <c r="Y178" s="442">
        <f t="shared" si="43"/>
        <v>2</v>
      </c>
      <c r="Z178" s="480">
        <f t="shared" si="43"/>
        <v>6</v>
      </c>
      <c r="AA178" s="442">
        <f t="shared" si="43"/>
        <v>5</v>
      </c>
      <c r="AB178" s="480">
        <f t="shared" si="43"/>
        <v>9</v>
      </c>
      <c r="AC178" s="442">
        <f t="shared" si="43"/>
        <v>8</v>
      </c>
      <c r="AD178" s="481">
        <f t="shared" si="43"/>
        <v>8</v>
      </c>
      <c r="AE178" s="442">
        <f t="shared" si="43"/>
        <v>14</v>
      </c>
      <c r="AF178" s="480">
        <f t="shared" si="43"/>
        <v>14</v>
      </c>
      <c r="AG178" s="442">
        <f t="shared" si="43"/>
        <v>9</v>
      </c>
      <c r="AH178" s="480">
        <f t="shared" si="43"/>
        <v>11</v>
      </c>
      <c r="AI178" s="442">
        <f t="shared" si="43"/>
        <v>21</v>
      </c>
      <c r="AJ178" s="480">
        <f t="shared" si="43"/>
        <v>14</v>
      </c>
      <c r="AK178" s="481">
        <f t="shared" si="43"/>
        <v>12</v>
      </c>
      <c r="AL178" s="437">
        <f t="shared" si="43"/>
        <v>14</v>
      </c>
      <c r="AM178" s="438">
        <f t="shared" si="43"/>
        <v>41</v>
      </c>
      <c r="AN178" s="405">
        <f t="shared" si="43"/>
        <v>72</v>
      </c>
      <c r="AO178" s="439">
        <f t="shared" si="43"/>
        <v>113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172</v>
      </c>
      <c r="C179" s="321">
        <f t="shared" ref="C179:D183" si="44">E179+G179+I179+K179+M179+O179+Q179+S179+U179+W179+Y179+AA179+AC179+AE179+AG179+AI179+AK179</f>
        <v>83</v>
      </c>
      <c r="D179" s="324">
        <f t="shared" si="44"/>
        <v>89</v>
      </c>
      <c r="E179" s="37">
        <v>14</v>
      </c>
      <c r="F179" s="39">
        <v>16</v>
      </c>
      <c r="G179" s="37">
        <v>2</v>
      </c>
      <c r="H179" s="39">
        <v>3</v>
      </c>
      <c r="I179" s="37">
        <v>3</v>
      </c>
      <c r="J179" s="39">
        <v>6</v>
      </c>
      <c r="K179" s="37">
        <v>1</v>
      </c>
      <c r="L179" s="39">
        <v>1</v>
      </c>
      <c r="M179" s="238">
        <v>3</v>
      </c>
      <c r="N179" s="338">
        <v>3</v>
      </c>
      <c r="O179" s="37">
        <v>1</v>
      </c>
      <c r="P179" s="39">
        <v>0</v>
      </c>
      <c r="Q179" s="37">
        <v>2</v>
      </c>
      <c r="R179" s="39">
        <v>1</v>
      </c>
      <c r="S179" s="37">
        <v>3</v>
      </c>
      <c r="T179" s="39">
        <v>1</v>
      </c>
      <c r="U179" s="37">
        <v>2</v>
      </c>
      <c r="V179" s="39">
        <v>1</v>
      </c>
      <c r="W179" s="37">
        <v>2</v>
      </c>
      <c r="X179" s="39">
        <v>0</v>
      </c>
      <c r="Y179" s="37">
        <v>1</v>
      </c>
      <c r="Z179" s="39">
        <v>5</v>
      </c>
      <c r="AA179" s="37">
        <v>2</v>
      </c>
      <c r="AB179" s="39">
        <v>7</v>
      </c>
      <c r="AC179" s="37">
        <v>3</v>
      </c>
      <c r="AD179" s="338">
        <v>5</v>
      </c>
      <c r="AE179" s="37">
        <v>11</v>
      </c>
      <c r="AF179" s="39">
        <v>11</v>
      </c>
      <c r="AG179" s="37">
        <v>7</v>
      </c>
      <c r="AH179" s="39">
        <v>7</v>
      </c>
      <c r="AI179" s="37">
        <v>17</v>
      </c>
      <c r="AJ179" s="39">
        <v>13</v>
      </c>
      <c r="AK179" s="238">
        <v>9</v>
      </c>
      <c r="AL179" s="338">
        <v>9</v>
      </c>
      <c r="AM179" s="41">
        <v>32</v>
      </c>
      <c r="AN179" s="42">
        <v>39</v>
      </c>
      <c r="AO179" s="39">
        <v>101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0</v>
      </c>
      <c r="C180" s="321">
        <f t="shared" si="44"/>
        <v>0</v>
      </c>
      <c r="D180" s="324">
        <f t="shared" si="44"/>
        <v>0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0</v>
      </c>
      <c r="X180" s="52">
        <v>0</v>
      </c>
      <c r="Y180" s="51">
        <v>0</v>
      </c>
      <c r="Z180" s="52">
        <v>0</v>
      </c>
      <c r="AA180" s="51">
        <v>0</v>
      </c>
      <c r="AB180" s="52">
        <v>0</v>
      </c>
      <c r="AC180" s="51">
        <v>0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0</v>
      </c>
      <c r="AL180" s="325">
        <v>0</v>
      </c>
      <c r="AM180" s="54">
        <v>0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12</v>
      </c>
      <c r="C181" s="321">
        <f t="shared" si="44"/>
        <v>7</v>
      </c>
      <c r="D181" s="324">
        <f t="shared" si="44"/>
        <v>5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0</v>
      </c>
      <c r="R181" s="52">
        <v>0</v>
      </c>
      <c r="S181" s="51">
        <v>0</v>
      </c>
      <c r="T181" s="52">
        <v>1</v>
      </c>
      <c r="U181" s="51">
        <v>1</v>
      </c>
      <c r="V181" s="52">
        <v>1</v>
      </c>
      <c r="W181" s="51">
        <v>0</v>
      </c>
      <c r="X181" s="52">
        <v>0</v>
      </c>
      <c r="Y181" s="51">
        <v>0</v>
      </c>
      <c r="Z181" s="52">
        <v>0</v>
      </c>
      <c r="AA181" s="51">
        <v>1</v>
      </c>
      <c r="AB181" s="52">
        <v>0</v>
      </c>
      <c r="AC181" s="51">
        <v>3</v>
      </c>
      <c r="AD181" s="325">
        <v>1</v>
      </c>
      <c r="AE181" s="51">
        <v>1</v>
      </c>
      <c r="AF181" s="52">
        <v>0</v>
      </c>
      <c r="AG181" s="51">
        <v>0</v>
      </c>
      <c r="AH181" s="52">
        <v>0</v>
      </c>
      <c r="AI181" s="51">
        <v>0</v>
      </c>
      <c r="AJ181" s="52">
        <v>0</v>
      </c>
      <c r="AK181" s="241">
        <v>1</v>
      </c>
      <c r="AL181" s="325">
        <v>2</v>
      </c>
      <c r="AM181" s="54">
        <v>0</v>
      </c>
      <c r="AN181" s="55">
        <v>8</v>
      </c>
      <c r="AO181" s="52">
        <v>4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2</v>
      </c>
      <c r="C182" s="321">
        <f t="shared" si="44"/>
        <v>1</v>
      </c>
      <c r="D182" s="324">
        <f t="shared" si="44"/>
        <v>1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1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1</v>
      </c>
      <c r="AI182" s="51">
        <v>0</v>
      </c>
      <c r="AJ182" s="52">
        <v>0</v>
      </c>
      <c r="AK182" s="241">
        <v>0</v>
      </c>
      <c r="AL182" s="325">
        <v>0</v>
      </c>
      <c r="AM182" s="54">
        <v>2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40</v>
      </c>
      <c r="C183" s="342">
        <f t="shared" si="44"/>
        <v>21</v>
      </c>
      <c r="D183" s="343">
        <f t="shared" si="44"/>
        <v>19</v>
      </c>
      <c r="E183" s="244">
        <v>1</v>
      </c>
      <c r="F183" s="272">
        <v>0</v>
      </c>
      <c r="G183" s="244">
        <v>0</v>
      </c>
      <c r="H183" s="272">
        <v>1</v>
      </c>
      <c r="I183" s="244">
        <v>0</v>
      </c>
      <c r="J183" s="272">
        <v>0</v>
      </c>
      <c r="K183" s="244">
        <v>0</v>
      </c>
      <c r="L183" s="272">
        <v>0</v>
      </c>
      <c r="M183" s="243">
        <v>2</v>
      </c>
      <c r="N183" s="344">
        <v>1</v>
      </c>
      <c r="O183" s="244">
        <v>0</v>
      </c>
      <c r="P183" s="272">
        <v>1</v>
      </c>
      <c r="Q183" s="244">
        <v>0</v>
      </c>
      <c r="R183" s="272">
        <v>0</v>
      </c>
      <c r="S183" s="244">
        <v>2</v>
      </c>
      <c r="T183" s="272">
        <v>1</v>
      </c>
      <c r="U183" s="244">
        <v>1</v>
      </c>
      <c r="V183" s="272">
        <v>0</v>
      </c>
      <c r="W183" s="244">
        <v>0</v>
      </c>
      <c r="X183" s="272">
        <v>0</v>
      </c>
      <c r="Y183" s="244">
        <v>1</v>
      </c>
      <c r="Z183" s="272">
        <v>1</v>
      </c>
      <c r="AA183" s="244">
        <v>2</v>
      </c>
      <c r="AB183" s="272">
        <v>2</v>
      </c>
      <c r="AC183" s="244">
        <v>2</v>
      </c>
      <c r="AD183" s="344">
        <v>2</v>
      </c>
      <c r="AE183" s="244">
        <v>2</v>
      </c>
      <c r="AF183" s="272">
        <v>3</v>
      </c>
      <c r="AG183" s="244">
        <v>2</v>
      </c>
      <c r="AH183" s="272">
        <v>3</v>
      </c>
      <c r="AI183" s="244">
        <v>4</v>
      </c>
      <c r="AJ183" s="272">
        <v>1</v>
      </c>
      <c r="AK183" s="243">
        <v>2</v>
      </c>
      <c r="AL183" s="344">
        <v>3</v>
      </c>
      <c r="AM183" s="78">
        <v>7</v>
      </c>
      <c r="AN183" s="81">
        <v>25</v>
      </c>
      <c r="AO183" s="272">
        <v>8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080" t="s">
        <v>92</v>
      </c>
      <c r="B185" s="1081" t="s">
        <v>5</v>
      </c>
      <c r="C185" s="1082" t="s">
        <v>103</v>
      </c>
      <c r="D185" s="1083"/>
      <c r="E185" s="1083"/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084"/>
      <c r="T185" s="1086" t="s">
        <v>176</v>
      </c>
      <c r="U185" s="1091"/>
      <c r="V185" s="1091"/>
      <c r="W185" s="1091"/>
      <c r="X185" s="1091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092" t="s">
        <v>177</v>
      </c>
      <c r="U186" s="1093"/>
      <c r="V186" s="1094"/>
      <c r="W186" s="1089" t="s">
        <v>202</v>
      </c>
      <c r="X186" s="1090"/>
      <c r="CE186"/>
      <c r="CK186" s="2"/>
      <c r="DI186"/>
    </row>
    <row r="187" spans="1:113" ht="31.5" x14ac:dyDescent="0.25">
      <c r="A187" s="984"/>
      <c r="B187" s="987"/>
      <c r="C187" s="451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486" t="s">
        <v>27</v>
      </c>
      <c r="T187" s="440" t="s">
        <v>203</v>
      </c>
      <c r="U187" s="428" t="s">
        <v>204</v>
      </c>
      <c r="V187" s="441" t="s">
        <v>205</v>
      </c>
      <c r="W187" s="452" t="s">
        <v>179</v>
      </c>
      <c r="X187" s="441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252</v>
      </c>
      <c r="C188" s="51">
        <v>19</v>
      </c>
      <c r="D188" s="55">
        <v>13</v>
      </c>
      <c r="E188" s="55">
        <v>9</v>
      </c>
      <c r="F188" s="55">
        <v>2</v>
      </c>
      <c r="G188" s="55">
        <v>3</v>
      </c>
      <c r="H188" s="55">
        <v>1</v>
      </c>
      <c r="I188" s="55">
        <v>9</v>
      </c>
      <c r="J188" s="55">
        <v>5</v>
      </c>
      <c r="K188" s="55">
        <v>9</v>
      </c>
      <c r="L188" s="55">
        <v>7</v>
      </c>
      <c r="M188" s="55">
        <v>8</v>
      </c>
      <c r="N188" s="55">
        <v>12</v>
      </c>
      <c r="O188" s="55">
        <v>17</v>
      </c>
      <c r="P188" s="55">
        <v>37</v>
      </c>
      <c r="Q188" s="55">
        <v>19</v>
      </c>
      <c r="R188" s="55">
        <v>32</v>
      </c>
      <c r="S188" s="56">
        <v>50</v>
      </c>
      <c r="T188" s="54">
        <v>127</v>
      </c>
      <c r="U188" s="55">
        <v>0</v>
      </c>
      <c r="V188" s="52">
        <v>0</v>
      </c>
      <c r="W188" s="51">
        <v>39</v>
      </c>
      <c r="X188" s="52">
        <v>86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0</v>
      </c>
      <c r="C189" s="51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6"/>
      <c r="T189" s="54"/>
      <c r="U189" s="55"/>
      <c r="V189" s="52"/>
      <c r="W189" s="51"/>
      <c r="X189" s="52"/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49</v>
      </c>
      <c r="C190" s="51">
        <v>40</v>
      </c>
      <c r="D190" s="55">
        <v>5</v>
      </c>
      <c r="E190" s="55">
        <v>4</v>
      </c>
      <c r="F190" s="55">
        <v>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0</v>
      </c>
      <c r="N190" s="55">
        <v>0</v>
      </c>
      <c r="O190" s="55">
        <v>0</v>
      </c>
      <c r="P190" s="55">
        <v>0</v>
      </c>
      <c r="Q190" s="55">
        <v>0</v>
      </c>
      <c r="R190" s="55">
        <v>0</v>
      </c>
      <c r="S190" s="56">
        <v>0</v>
      </c>
      <c r="T190" s="54">
        <v>14</v>
      </c>
      <c r="U190" s="55"/>
      <c r="V190" s="52"/>
      <c r="W190" s="51"/>
      <c r="X190" s="52">
        <v>35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461">
        <f t="shared" ref="B195:X195" si="50">SUM(B188:B194)</f>
        <v>301</v>
      </c>
      <c r="C195" s="453">
        <f t="shared" si="50"/>
        <v>59</v>
      </c>
      <c r="D195" s="412">
        <f t="shared" si="50"/>
        <v>18</v>
      </c>
      <c r="E195" s="412">
        <f t="shared" si="50"/>
        <v>13</v>
      </c>
      <c r="F195" s="412">
        <f t="shared" si="50"/>
        <v>2</v>
      </c>
      <c r="G195" s="412">
        <f t="shared" si="50"/>
        <v>3</v>
      </c>
      <c r="H195" s="412">
        <f t="shared" si="50"/>
        <v>1</v>
      </c>
      <c r="I195" s="412">
        <f t="shared" si="50"/>
        <v>9</v>
      </c>
      <c r="J195" s="412">
        <f t="shared" si="50"/>
        <v>5</v>
      </c>
      <c r="K195" s="412">
        <f t="shared" si="50"/>
        <v>9</v>
      </c>
      <c r="L195" s="412">
        <f t="shared" si="50"/>
        <v>7</v>
      </c>
      <c r="M195" s="412">
        <f t="shared" si="50"/>
        <v>8</v>
      </c>
      <c r="N195" s="412">
        <f t="shared" si="50"/>
        <v>12</v>
      </c>
      <c r="O195" s="412">
        <f t="shared" si="50"/>
        <v>17</v>
      </c>
      <c r="P195" s="412">
        <f t="shared" si="50"/>
        <v>37</v>
      </c>
      <c r="Q195" s="412">
        <f t="shared" si="50"/>
        <v>19</v>
      </c>
      <c r="R195" s="412">
        <f t="shared" si="50"/>
        <v>32</v>
      </c>
      <c r="S195" s="490">
        <f t="shared" si="50"/>
        <v>50</v>
      </c>
      <c r="T195" s="355">
        <f t="shared" si="50"/>
        <v>141</v>
      </c>
      <c r="U195" s="356">
        <f t="shared" si="50"/>
        <v>0</v>
      </c>
      <c r="V195" s="357">
        <f t="shared" si="50"/>
        <v>0</v>
      </c>
      <c r="W195" s="358">
        <f t="shared" si="50"/>
        <v>39</v>
      </c>
      <c r="X195" s="357">
        <f t="shared" si="50"/>
        <v>121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080" t="s">
        <v>92</v>
      </c>
      <c r="B197" s="1081" t="s">
        <v>5</v>
      </c>
      <c r="C197" s="1082" t="s">
        <v>103</v>
      </c>
      <c r="D197" s="1083"/>
      <c r="E197" s="1083"/>
      <c r="F197" s="1083"/>
      <c r="G197" s="1083"/>
      <c r="H197" s="1083"/>
      <c r="I197" s="1083"/>
      <c r="J197" s="1083"/>
      <c r="K197" s="1083"/>
      <c r="L197" s="1083"/>
      <c r="M197" s="1083"/>
      <c r="N197" s="1083"/>
      <c r="O197" s="1083"/>
      <c r="P197" s="1083"/>
      <c r="Q197" s="1083"/>
      <c r="R197" s="1083"/>
      <c r="S197" s="1084"/>
      <c r="T197" s="1085" t="s">
        <v>176</v>
      </c>
      <c r="U197" s="1085"/>
      <c r="V197" s="1085"/>
      <c r="W197" s="1085"/>
      <c r="X197" s="1086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087" t="s">
        <v>177</v>
      </c>
      <c r="U198" s="1087"/>
      <c r="V198" s="1088"/>
      <c r="W198" s="1089" t="s">
        <v>202</v>
      </c>
      <c r="X198" s="1090"/>
      <c r="CE198"/>
      <c r="CK198" s="2"/>
      <c r="DI198"/>
    </row>
    <row r="199" spans="1:113" ht="31.5" x14ac:dyDescent="0.25">
      <c r="A199" s="984"/>
      <c r="B199" s="987"/>
      <c r="C199" s="451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486" t="s">
        <v>27</v>
      </c>
      <c r="T199" s="440" t="s">
        <v>203</v>
      </c>
      <c r="U199" s="428" t="s">
        <v>204</v>
      </c>
      <c r="V199" s="441" t="s">
        <v>205</v>
      </c>
      <c r="W199" s="452" t="s">
        <v>179</v>
      </c>
      <c r="X199" s="441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82</v>
      </c>
      <c r="C200" s="51">
        <v>12</v>
      </c>
      <c r="D200" s="55">
        <v>2</v>
      </c>
      <c r="E200" s="55">
        <v>7</v>
      </c>
      <c r="F200" s="55">
        <v>1</v>
      </c>
      <c r="G200" s="55">
        <v>0</v>
      </c>
      <c r="H200" s="55">
        <v>1</v>
      </c>
      <c r="I200" s="55">
        <v>0</v>
      </c>
      <c r="J200" s="55">
        <v>4</v>
      </c>
      <c r="K200" s="55">
        <v>5</v>
      </c>
      <c r="L200" s="55">
        <v>1</v>
      </c>
      <c r="M200" s="55">
        <v>3</v>
      </c>
      <c r="N200" s="55">
        <v>8</v>
      </c>
      <c r="O200" s="55">
        <v>7</v>
      </c>
      <c r="P200" s="55">
        <v>10</v>
      </c>
      <c r="Q200" s="55">
        <v>16</v>
      </c>
      <c r="R200" s="55">
        <v>1</v>
      </c>
      <c r="S200" s="56">
        <v>4</v>
      </c>
      <c r="T200" s="418">
        <v>82</v>
      </c>
      <c r="U200" s="281"/>
      <c r="V200" s="299"/>
      <c r="W200" s="416"/>
      <c r="X200" s="299"/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8</v>
      </c>
      <c r="C201" s="51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1</v>
      </c>
      <c r="I201" s="55">
        <v>1</v>
      </c>
      <c r="J201" s="55">
        <v>0</v>
      </c>
      <c r="K201" s="55">
        <v>0</v>
      </c>
      <c r="L201" s="55">
        <v>0</v>
      </c>
      <c r="M201" s="55">
        <v>2</v>
      </c>
      <c r="N201" s="55">
        <v>2</v>
      </c>
      <c r="O201" s="55">
        <v>0</v>
      </c>
      <c r="P201" s="55">
        <v>0</v>
      </c>
      <c r="Q201" s="55">
        <v>0</v>
      </c>
      <c r="R201" s="55">
        <v>2</v>
      </c>
      <c r="S201" s="56">
        <v>0</v>
      </c>
      <c r="T201" s="54">
        <v>8</v>
      </c>
      <c r="U201" s="55"/>
      <c r="V201" s="52"/>
      <c r="W201" s="51"/>
      <c r="X201" s="52"/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457" t="s">
        <v>5</v>
      </c>
      <c r="B206" s="461">
        <f t="shared" ref="B206:X206" si="55">SUM(B200:B205)</f>
        <v>90</v>
      </c>
      <c r="C206" s="453">
        <f t="shared" si="55"/>
        <v>12</v>
      </c>
      <c r="D206" s="412">
        <f t="shared" si="55"/>
        <v>2</v>
      </c>
      <c r="E206" s="412">
        <f t="shared" si="55"/>
        <v>7</v>
      </c>
      <c r="F206" s="412">
        <f t="shared" si="55"/>
        <v>1</v>
      </c>
      <c r="G206" s="412">
        <f t="shared" si="55"/>
        <v>0</v>
      </c>
      <c r="H206" s="412">
        <f t="shared" si="55"/>
        <v>2</v>
      </c>
      <c r="I206" s="412">
        <f t="shared" si="55"/>
        <v>1</v>
      </c>
      <c r="J206" s="412">
        <f t="shared" si="55"/>
        <v>4</v>
      </c>
      <c r="K206" s="412">
        <f t="shared" si="55"/>
        <v>5</v>
      </c>
      <c r="L206" s="412">
        <f t="shared" si="55"/>
        <v>1</v>
      </c>
      <c r="M206" s="412">
        <f t="shared" si="55"/>
        <v>5</v>
      </c>
      <c r="N206" s="412">
        <f t="shared" si="55"/>
        <v>10</v>
      </c>
      <c r="O206" s="412">
        <f t="shared" si="55"/>
        <v>7</v>
      </c>
      <c r="P206" s="412">
        <f t="shared" si="55"/>
        <v>10</v>
      </c>
      <c r="Q206" s="412">
        <f t="shared" si="55"/>
        <v>16</v>
      </c>
      <c r="R206" s="412">
        <f t="shared" si="55"/>
        <v>3</v>
      </c>
      <c r="S206" s="490">
        <f t="shared" si="55"/>
        <v>4</v>
      </c>
      <c r="T206" s="360">
        <f t="shared" si="55"/>
        <v>90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080" t="s">
        <v>92</v>
      </c>
      <c r="B208" s="1081" t="s">
        <v>5</v>
      </c>
      <c r="C208" s="1082" t="s">
        <v>103</v>
      </c>
      <c r="D208" s="1083"/>
      <c r="E208" s="1083"/>
      <c r="F208" s="1083"/>
      <c r="G208" s="1083"/>
      <c r="H208" s="1083"/>
      <c r="I208" s="1083"/>
      <c r="J208" s="1083"/>
      <c r="K208" s="1083"/>
      <c r="L208" s="1083"/>
      <c r="M208" s="1083"/>
      <c r="N208" s="1083"/>
      <c r="O208" s="1083"/>
      <c r="P208" s="1083"/>
      <c r="Q208" s="1083"/>
      <c r="R208" s="1083"/>
      <c r="S208" s="1084"/>
      <c r="T208" s="1085" t="s">
        <v>176</v>
      </c>
      <c r="U208" s="1085"/>
      <c r="V208" s="1085"/>
      <c r="W208" s="1085"/>
      <c r="X208" s="1086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087" t="s">
        <v>177</v>
      </c>
      <c r="U209" s="1087"/>
      <c r="V209" s="1088"/>
      <c r="W209" s="1089" t="s">
        <v>202</v>
      </c>
      <c r="X209" s="1090"/>
      <c r="CE209"/>
      <c r="CK209" s="2"/>
      <c r="DI209"/>
    </row>
    <row r="210" spans="1:113" ht="31.5" x14ac:dyDescent="0.25">
      <c r="A210" s="984"/>
      <c r="B210" s="987"/>
      <c r="C210" s="451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486" t="s">
        <v>27</v>
      </c>
      <c r="T210" s="440" t="s">
        <v>203</v>
      </c>
      <c r="U210" s="428" t="s">
        <v>204</v>
      </c>
      <c r="V210" s="441" t="s">
        <v>205</v>
      </c>
      <c r="W210" s="452" t="s">
        <v>179</v>
      </c>
      <c r="X210" s="441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3717</v>
      </c>
      <c r="C211" s="51">
        <v>65</v>
      </c>
      <c r="D211" s="55">
        <v>42</v>
      </c>
      <c r="E211" s="55">
        <v>64</v>
      </c>
      <c r="F211" s="55">
        <v>58</v>
      </c>
      <c r="G211" s="55">
        <v>131</v>
      </c>
      <c r="H211" s="55">
        <v>10</v>
      </c>
      <c r="I211" s="55">
        <v>55</v>
      </c>
      <c r="J211" s="55">
        <v>201</v>
      </c>
      <c r="K211" s="55">
        <v>206</v>
      </c>
      <c r="L211" s="55">
        <v>153</v>
      </c>
      <c r="M211" s="55">
        <v>244</v>
      </c>
      <c r="N211" s="55">
        <v>506</v>
      </c>
      <c r="O211" s="55">
        <v>301</v>
      </c>
      <c r="P211" s="55">
        <v>675</v>
      </c>
      <c r="Q211" s="55">
        <v>273</v>
      </c>
      <c r="R211" s="55">
        <v>348</v>
      </c>
      <c r="S211" s="56">
        <v>385</v>
      </c>
      <c r="T211" s="41">
        <v>851</v>
      </c>
      <c r="U211" s="42">
        <v>0</v>
      </c>
      <c r="V211" s="39">
        <v>0</v>
      </c>
      <c r="W211" s="37">
        <v>1932</v>
      </c>
      <c r="X211" s="39">
        <v>934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263</v>
      </c>
      <c r="C212" s="51">
        <v>0</v>
      </c>
      <c r="D212" s="55">
        <v>0</v>
      </c>
      <c r="E212" s="55">
        <v>0</v>
      </c>
      <c r="F212" s="55">
        <v>0</v>
      </c>
      <c r="G212" s="55">
        <v>9</v>
      </c>
      <c r="H212" s="55">
        <v>1</v>
      </c>
      <c r="I212" s="55">
        <v>7</v>
      </c>
      <c r="J212" s="55">
        <v>10</v>
      </c>
      <c r="K212" s="55">
        <v>5</v>
      </c>
      <c r="L212" s="55">
        <v>10</v>
      </c>
      <c r="M212" s="55">
        <v>35</v>
      </c>
      <c r="N212" s="55">
        <v>41</v>
      </c>
      <c r="O212" s="55">
        <v>14</v>
      </c>
      <c r="P212" s="55">
        <v>66</v>
      </c>
      <c r="Q212" s="55">
        <v>20</v>
      </c>
      <c r="R212" s="55">
        <v>31</v>
      </c>
      <c r="S212" s="56">
        <v>14</v>
      </c>
      <c r="T212" s="54">
        <v>92</v>
      </c>
      <c r="U212" s="55">
        <v>0</v>
      </c>
      <c r="V212" s="52">
        <v>0</v>
      </c>
      <c r="W212" s="51">
        <v>171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530</v>
      </c>
      <c r="C213" s="51">
        <v>103</v>
      </c>
      <c r="D213" s="55">
        <v>22</v>
      </c>
      <c r="E213" s="55">
        <v>20</v>
      </c>
      <c r="F213" s="55">
        <v>0</v>
      </c>
      <c r="G213" s="55">
        <v>15</v>
      </c>
      <c r="H213" s="55">
        <v>0</v>
      </c>
      <c r="I213" s="55">
        <v>2</v>
      </c>
      <c r="J213" s="55">
        <v>8</v>
      </c>
      <c r="K213" s="55">
        <v>2</v>
      </c>
      <c r="L213" s="55">
        <v>2</v>
      </c>
      <c r="M213" s="55">
        <v>29</v>
      </c>
      <c r="N213" s="55">
        <v>81</v>
      </c>
      <c r="O213" s="55">
        <v>8</v>
      </c>
      <c r="P213" s="55">
        <v>77</v>
      </c>
      <c r="Q213" s="55">
        <v>49</v>
      </c>
      <c r="R213" s="55">
        <v>47</v>
      </c>
      <c r="S213" s="56">
        <v>65</v>
      </c>
      <c r="T213" s="54">
        <v>33</v>
      </c>
      <c r="U213" s="55">
        <v>0</v>
      </c>
      <c r="V213" s="52">
        <v>0</v>
      </c>
      <c r="W213" s="51">
        <v>205</v>
      </c>
      <c r="X213" s="52">
        <v>292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0"/>
      <c r="T214" s="78"/>
      <c r="U214" s="81"/>
      <c r="V214" s="272"/>
      <c r="W214" s="244"/>
      <c r="X214" s="272"/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492" t="s">
        <v>5</v>
      </c>
      <c r="B215" s="352">
        <f>SUM(B211:B214)</f>
        <v>4510</v>
      </c>
      <c r="C215" s="364">
        <f t="shared" ref="C215:X215" si="58">SUM(C211:C214)</f>
        <v>168</v>
      </c>
      <c r="D215" s="365">
        <f t="shared" si="58"/>
        <v>64</v>
      </c>
      <c r="E215" s="365">
        <f t="shared" si="58"/>
        <v>84</v>
      </c>
      <c r="F215" s="365">
        <f t="shared" si="58"/>
        <v>58</v>
      </c>
      <c r="G215" s="365">
        <f t="shared" si="58"/>
        <v>155</v>
      </c>
      <c r="H215" s="365">
        <f t="shared" si="58"/>
        <v>11</v>
      </c>
      <c r="I215" s="365">
        <f t="shared" si="58"/>
        <v>64</v>
      </c>
      <c r="J215" s="365">
        <f t="shared" si="58"/>
        <v>219</v>
      </c>
      <c r="K215" s="365">
        <f t="shared" si="58"/>
        <v>213</v>
      </c>
      <c r="L215" s="365">
        <f t="shared" si="58"/>
        <v>165</v>
      </c>
      <c r="M215" s="365">
        <f t="shared" si="58"/>
        <v>308</v>
      </c>
      <c r="N215" s="365">
        <f t="shared" si="58"/>
        <v>628</v>
      </c>
      <c r="O215" s="365">
        <f t="shared" si="58"/>
        <v>323</v>
      </c>
      <c r="P215" s="365">
        <f t="shared" si="58"/>
        <v>818</v>
      </c>
      <c r="Q215" s="365">
        <f t="shared" si="58"/>
        <v>342</v>
      </c>
      <c r="R215" s="365">
        <f t="shared" si="58"/>
        <v>426</v>
      </c>
      <c r="S215" s="366">
        <f t="shared" si="58"/>
        <v>464</v>
      </c>
      <c r="T215" s="360">
        <f t="shared" si="58"/>
        <v>976</v>
      </c>
      <c r="U215" s="361">
        <f t="shared" si="58"/>
        <v>0</v>
      </c>
      <c r="V215" s="362">
        <f t="shared" si="58"/>
        <v>0</v>
      </c>
      <c r="W215" s="363">
        <f t="shared" si="58"/>
        <v>2308</v>
      </c>
      <c r="X215" s="362">
        <f t="shared" si="58"/>
        <v>1226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456" t="s">
        <v>214</v>
      </c>
      <c r="B217" s="459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467" t="s">
        <v>109</v>
      </c>
      <c r="B223" s="459" t="s">
        <v>5</v>
      </c>
    </row>
    <row r="224" spans="1:113" x14ac:dyDescent="0.25">
      <c r="A224" s="370" t="s">
        <v>220</v>
      </c>
      <c r="B224" s="371">
        <v>2953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2357</v>
      </c>
    </row>
    <row r="227" spans="1:2" ht="24" customHeight="1" x14ac:dyDescent="0.25">
      <c r="A227" s="375" t="s">
        <v>223</v>
      </c>
      <c r="B227" s="371">
        <v>292</v>
      </c>
    </row>
    <row r="228" spans="1:2" x14ac:dyDescent="0.25">
      <c r="A228" s="370" t="s">
        <v>224</v>
      </c>
      <c r="B228" s="371">
        <v>25</v>
      </c>
    </row>
    <row r="229" spans="1:2" x14ac:dyDescent="0.25">
      <c r="A229" s="370" t="s">
        <v>225</v>
      </c>
      <c r="B229" s="371">
        <v>0</v>
      </c>
    </row>
    <row r="230" spans="1:2" x14ac:dyDescent="0.25">
      <c r="A230" s="370" t="s">
        <v>226</v>
      </c>
      <c r="B230" s="371">
        <v>195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96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451</v>
      </c>
    </row>
    <row r="241" spans="1:19" x14ac:dyDescent="0.25">
      <c r="A241" s="370" t="s">
        <v>237</v>
      </c>
      <c r="B241" s="371">
        <v>97</v>
      </c>
    </row>
    <row r="242" spans="1:19" x14ac:dyDescent="0.25">
      <c r="A242" s="370" t="s">
        <v>125</v>
      </c>
      <c r="B242" s="371">
        <v>153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2</v>
      </c>
    </row>
    <row r="246" spans="1:19" x14ac:dyDescent="0.25">
      <c r="A246" s="370" t="s">
        <v>241</v>
      </c>
      <c r="B246" s="371">
        <v>1418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8039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075" t="s">
        <v>246</v>
      </c>
      <c r="B252" s="1076" t="s">
        <v>5</v>
      </c>
      <c r="C252" s="1077" t="s">
        <v>103</v>
      </c>
      <c r="D252" s="1078"/>
      <c r="E252" s="1078"/>
      <c r="F252" s="1078"/>
      <c r="G252" s="1078"/>
      <c r="H252" s="1078"/>
      <c r="I252" s="1078"/>
      <c r="J252" s="1078"/>
      <c r="K252" s="1078"/>
      <c r="L252" s="1078"/>
      <c r="M252" s="1078"/>
      <c r="N252" s="1078"/>
      <c r="O252" s="1078"/>
      <c r="P252" s="1078"/>
      <c r="Q252" s="1078"/>
      <c r="R252" s="1078"/>
      <c r="S252" s="1079"/>
    </row>
    <row r="253" spans="1:19" x14ac:dyDescent="0.25">
      <c r="A253" s="976"/>
      <c r="B253" s="978"/>
      <c r="C253" s="451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470" t="s">
        <v>27</v>
      </c>
    </row>
    <row r="254" spans="1:19" x14ac:dyDescent="0.25">
      <c r="A254" s="429" t="s">
        <v>247</v>
      </c>
      <c r="B254" s="430">
        <f>SUM(C254:S254)</f>
        <v>429</v>
      </c>
      <c r="C254" s="416">
        <v>4</v>
      </c>
      <c r="D254" s="281">
        <v>16</v>
      </c>
      <c r="E254" s="281">
        <v>25</v>
      </c>
      <c r="F254" s="281">
        <v>6</v>
      </c>
      <c r="G254" s="281">
        <v>1</v>
      </c>
      <c r="H254" s="281">
        <v>1</v>
      </c>
      <c r="I254" s="281">
        <v>2</v>
      </c>
      <c r="J254" s="281">
        <v>0</v>
      </c>
      <c r="K254" s="281">
        <v>1</v>
      </c>
      <c r="L254" s="281">
        <v>1</v>
      </c>
      <c r="M254" s="281">
        <v>0</v>
      </c>
      <c r="N254" s="281">
        <v>1</v>
      </c>
      <c r="O254" s="281">
        <v>6</v>
      </c>
      <c r="P254" s="281">
        <v>83</v>
      </c>
      <c r="Q254" s="281">
        <v>80</v>
      </c>
      <c r="R254" s="281">
        <v>91</v>
      </c>
      <c r="S254" s="299">
        <v>111</v>
      </c>
    </row>
    <row r="255" spans="1:19" x14ac:dyDescent="0.25">
      <c r="A255" s="381" t="s">
        <v>248</v>
      </c>
      <c r="B255" s="382">
        <f>SUM(C255:S255)</f>
        <v>429</v>
      </c>
      <c r="C255" s="51">
        <v>4</v>
      </c>
      <c r="D255" s="55">
        <v>16</v>
      </c>
      <c r="E255" s="55">
        <v>25</v>
      </c>
      <c r="F255" s="55">
        <v>6</v>
      </c>
      <c r="G255" s="55">
        <v>1</v>
      </c>
      <c r="H255" s="55">
        <v>1</v>
      </c>
      <c r="I255" s="55">
        <v>2</v>
      </c>
      <c r="J255" s="55">
        <v>0</v>
      </c>
      <c r="K255" s="55">
        <v>1</v>
      </c>
      <c r="L255" s="55">
        <v>1</v>
      </c>
      <c r="M255" s="55">
        <v>0</v>
      </c>
      <c r="N255" s="55">
        <v>1</v>
      </c>
      <c r="O255" s="55">
        <v>6</v>
      </c>
      <c r="P255" s="55">
        <v>83</v>
      </c>
      <c r="Q255" s="55">
        <v>80</v>
      </c>
      <c r="R255" s="55">
        <v>91</v>
      </c>
      <c r="S255" s="57">
        <v>111</v>
      </c>
    </row>
    <row r="256" spans="1:19" x14ac:dyDescent="0.25">
      <c r="A256" s="383" t="s">
        <v>249</v>
      </c>
      <c r="B256" s="384">
        <f>SUM(C256:S256)</f>
        <v>429</v>
      </c>
      <c r="C256" s="75">
        <v>4</v>
      </c>
      <c r="D256" s="79">
        <v>16</v>
      </c>
      <c r="E256" s="79">
        <v>25</v>
      </c>
      <c r="F256" s="79">
        <v>6</v>
      </c>
      <c r="G256" s="79">
        <v>1</v>
      </c>
      <c r="H256" s="79">
        <v>1</v>
      </c>
      <c r="I256" s="79">
        <v>2</v>
      </c>
      <c r="J256" s="79">
        <v>0</v>
      </c>
      <c r="K256" s="79">
        <v>1</v>
      </c>
      <c r="L256" s="79">
        <v>1</v>
      </c>
      <c r="M256" s="79">
        <v>0</v>
      </c>
      <c r="N256" s="79">
        <v>1</v>
      </c>
      <c r="O256" s="79">
        <v>6</v>
      </c>
      <c r="P256" s="79">
        <v>83</v>
      </c>
      <c r="Q256" s="79">
        <v>80</v>
      </c>
      <c r="R256" s="79">
        <v>91</v>
      </c>
      <c r="S256" s="112">
        <v>111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075" t="s">
        <v>251</v>
      </c>
      <c r="B258" s="1076" t="s">
        <v>252</v>
      </c>
      <c r="C258" s="1077" t="s">
        <v>103</v>
      </c>
      <c r="D258" s="1078"/>
      <c r="E258" s="1078"/>
      <c r="F258" s="1078"/>
      <c r="G258" s="1078"/>
      <c r="H258" s="1078"/>
      <c r="I258" s="1078"/>
      <c r="J258" s="1078"/>
      <c r="K258" s="1078"/>
      <c r="L258" s="1078"/>
      <c r="M258" s="1078"/>
      <c r="N258" s="1078"/>
      <c r="O258" s="1078"/>
      <c r="P258" s="1078"/>
      <c r="Q258" s="1078"/>
      <c r="R258" s="1078"/>
      <c r="S258" s="1079"/>
    </row>
    <row r="259" spans="1:19" x14ac:dyDescent="0.25">
      <c r="A259" s="976"/>
      <c r="B259" s="978"/>
      <c r="C259" s="451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470" t="s">
        <v>27</v>
      </c>
    </row>
    <row r="260" spans="1:19" x14ac:dyDescent="0.25">
      <c r="A260" s="386" t="s">
        <v>253</v>
      </c>
      <c r="B260" s="386">
        <f t="shared" ref="B260:B286" si="59">SUM(C260:S260)</f>
        <v>29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0</v>
      </c>
      <c r="M260" s="281">
        <v>0</v>
      </c>
      <c r="N260" s="281">
        <v>0</v>
      </c>
      <c r="O260" s="281">
        <v>1</v>
      </c>
      <c r="P260" s="281">
        <v>5</v>
      </c>
      <c r="Q260" s="281">
        <v>3</v>
      </c>
      <c r="R260" s="281">
        <v>6</v>
      </c>
      <c r="S260" s="419">
        <v>14</v>
      </c>
    </row>
    <row r="261" spans="1:19" x14ac:dyDescent="0.25">
      <c r="A261" s="300" t="s">
        <v>254</v>
      </c>
      <c r="B261" s="300">
        <f t="shared" si="59"/>
        <v>1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1</v>
      </c>
      <c r="S261" s="57">
        <v>0</v>
      </c>
    </row>
    <row r="262" spans="1:19" x14ac:dyDescent="0.25">
      <c r="A262" s="300" t="s">
        <v>255</v>
      </c>
      <c r="B262" s="300">
        <f t="shared" si="59"/>
        <v>22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1</v>
      </c>
      <c r="M262" s="55">
        <v>0</v>
      </c>
      <c r="N262" s="55">
        <v>0</v>
      </c>
      <c r="O262" s="55">
        <v>0</v>
      </c>
      <c r="P262" s="55">
        <v>4</v>
      </c>
      <c r="Q262" s="55">
        <v>1</v>
      </c>
      <c r="R262" s="55">
        <v>5</v>
      </c>
      <c r="S262" s="57">
        <v>11</v>
      </c>
    </row>
    <row r="263" spans="1:19" x14ac:dyDescent="0.25">
      <c r="A263" s="300" t="s">
        <v>256</v>
      </c>
      <c r="B263" s="300">
        <f t="shared" si="59"/>
        <v>21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1</v>
      </c>
      <c r="M263" s="55">
        <v>0</v>
      </c>
      <c r="N263" s="55">
        <v>0</v>
      </c>
      <c r="O263" s="55">
        <v>0</v>
      </c>
      <c r="P263" s="55">
        <v>5</v>
      </c>
      <c r="Q263" s="55">
        <v>1</v>
      </c>
      <c r="R263" s="55">
        <v>3</v>
      </c>
      <c r="S263" s="57">
        <v>11</v>
      </c>
    </row>
    <row r="264" spans="1:19" x14ac:dyDescent="0.25">
      <c r="A264" s="300" t="s">
        <v>257</v>
      </c>
      <c r="B264" s="300">
        <f t="shared" si="59"/>
        <v>15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1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1</v>
      </c>
      <c r="P264" s="55">
        <v>3</v>
      </c>
      <c r="Q264" s="55">
        <v>2</v>
      </c>
      <c r="R264" s="55">
        <v>4</v>
      </c>
      <c r="S264" s="57">
        <v>4</v>
      </c>
    </row>
    <row r="265" spans="1:19" x14ac:dyDescent="0.25">
      <c r="A265" s="300" t="s">
        <v>258</v>
      </c>
      <c r="B265" s="300">
        <f t="shared" si="59"/>
        <v>17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1</v>
      </c>
      <c r="P265" s="55">
        <v>3</v>
      </c>
      <c r="Q265" s="55">
        <v>3</v>
      </c>
      <c r="R265" s="55">
        <v>5</v>
      </c>
      <c r="S265" s="57">
        <v>5</v>
      </c>
    </row>
    <row r="266" spans="1:19" x14ac:dyDescent="0.25">
      <c r="A266" s="300" t="s">
        <v>259</v>
      </c>
      <c r="B266" s="300">
        <f t="shared" si="59"/>
        <v>0</v>
      </c>
      <c r="C266" s="51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7"/>
    </row>
    <row r="267" spans="1:19" x14ac:dyDescent="0.25">
      <c r="A267" s="300" t="s">
        <v>260</v>
      </c>
      <c r="B267" s="300">
        <f t="shared" si="59"/>
        <v>0</v>
      </c>
      <c r="C267" s="51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7"/>
    </row>
    <row r="268" spans="1:19" x14ac:dyDescent="0.25">
      <c r="A268" s="300" t="s">
        <v>261</v>
      </c>
      <c r="B268" s="300">
        <f t="shared" si="59"/>
        <v>0</v>
      </c>
      <c r="C268" s="51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7"/>
    </row>
    <row r="269" spans="1:19" x14ac:dyDescent="0.25">
      <c r="A269" s="300" t="s">
        <v>262</v>
      </c>
      <c r="B269" s="300">
        <f t="shared" si="59"/>
        <v>0</v>
      </c>
      <c r="C269" s="51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7"/>
    </row>
    <row r="270" spans="1:19" ht="22.5" x14ac:dyDescent="0.25">
      <c r="A270" s="387" t="s">
        <v>263</v>
      </c>
      <c r="B270" s="300">
        <f t="shared" si="59"/>
        <v>0</v>
      </c>
      <c r="C270" s="51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7"/>
    </row>
    <row r="271" spans="1:19" ht="22.5" x14ac:dyDescent="0.25">
      <c r="A271" s="387" t="s">
        <v>264</v>
      </c>
      <c r="B271" s="300">
        <f t="shared" si="59"/>
        <v>0</v>
      </c>
      <c r="C271" s="51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7"/>
    </row>
    <row r="272" spans="1:19" x14ac:dyDescent="0.25">
      <c r="A272" s="300" t="s">
        <v>265</v>
      </c>
      <c r="B272" s="300">
        <f t="shared" si="59"/>
        <v>0</v>
      </c>
      <c r="C272" s="51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7"/>
    </row>
    <row r="273" spans="1:19" x14ac:dyDescent="0.25">
      <c r="A273" s="300" t="s">
        <v>266</v>
      </c>
      <c r="B273" s="300">
        <f t="shared" si="59"/>
        <v>0</v>
      </c>
      <c r="C273" s="51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7"/>
    </row>
    <row r="274" spans="1:19" x14ac:dyDescent="0.25">
      <c r="A274" s="300" t="s">
        <v>267</v>
      </c>
      <c r="B274" s="300">
        <f t="shared" si="59"/>
        <v>0</v>
      </c>
      <c r="C274" s="51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7"/>
    </row>
    <row r="275" spans="1:19" x14ac:dyDescent="0.25">
      <c r="A275" s="300" t="s">
        <v>268</v>
      </c>
      <c r="B275" s="300">
        <f t="shared" si="59"/>
        <v>0</v>
      </c>
      <c r="C275" s="51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7"/>
    </row>
    <row r="276" spans="1:19" x14ac:dyDescent="0.25">
      <c r="A276" s="300" t="s">
        <v>269</v>
      </c>
      <c r="B276" s="300">
        <f t="shared" si="59"/>
        <v>0</v>
      </c>
      <c r="C276" s="51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7"/>
    </row>
    <row r="277" spans="1:19" x14ac:dyDescent="0.25">
      <c r="A277" s="300" t="s">
        <v>270</v>
      </c>
      <c r="B277" s="300">
        <f t="shared" si="59"/>
        <v>131</v>
      </c>
      <c r="C277" s="51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>
        <v>7</v>
      </c>
      <c r="Q277" s="55">
        <v>21</v>
      </c>
      <c r="R277" s="55">
        <v>40</v>
      </c>
      <c r="S277" s="57">
        <v>63</v>
      </c>
    </row>
    <row r="278" spans="1:19" x14ac:dyDescent="0.25">
      <c r="A278" s="300" t="s">
        <v>271</v>
      </c>
      <c r="B278" s="300">
        <f t="shared" si="59"/>
        <v>428</v>
      </c>
      <c r="C278" s="51">
        <v>4</v>
      </c>
      <c r="D278" s="55">
        <v>16</v>
      </c>
      <c r="E278" s="55">
        <v>25</v>
      </c>
      <c r="F278" s="55">
        <v>6</v>
      </c>
      <c r="G278" s="55">
        <v>1</v>
      </c>
      <c r="H278" s="55">
        <v>1</v>
      </c>
      <c r="I278" s="55">
        <v>1</v>
      </c>
      <c r="J278" s="55">
        <v>0</v>
      </c>
      <c r="K278" s="55">
        <v>2</v>
      </c>
      <c r="L278" s="55">
        <v>0</v>
      </c>
      <c r="M278" s="55">
        <v>0</v>
      </c>
      <c r="N278" s="55">
        <v>1</v>
      </c>
      <c r="O278" s="55">
        <v>6</v>
      </c>
      <c r="P278" s="55">
        <v>131</v>
      </c>
      <c r="Q278" s="55">
        <v>103</v>
      </c>
      <c r="R278" s="55">
        <v>78</v>
      </c>
      <c r="S278" s="57">
        <v>53</v>
      </c>
    </row>
    <row r="279" spans="1:19" x14ac:dyDescent="0.25">
      <c r="A279" s="300" t="s">
        <v>272</v>
      </c>
      <c r="B279" s="300">
        <f t="shared" si="59"/>
        <v>0</v>
      </c>
      <c r="C279" s="51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7"/>
    </row>
    <row r="280" spans="1:19" x14ac:dyDescent="0.25">
      <c r="A280" s="300" t="s">
        <v>273</v>
      </c>
      <c r="B280" s="300">
        <f t="shared" si="59"/>
        <v>0</v>
      </c>
      <c r="C280" s="51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7"/>
    </row>
    <row r="281" spans="1:19" x14ac:dyDescent="0.25">
      <c r="A281" s="388" t="s">
        <v>274</v>
      </c>
      <c r="B281" s="300">
        <f t="shared" si="59"/>
        <v>0</v>
      </c>
      <c r="C281" s="37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38"/>
    </row>
    <row r="282" spans="1:19" x14ac:dyDescent="0.25">
      <c r="A282" s="388" t="s">
        <v>275</v>
      </c>
      <c r="B282" s="300">
        <f t="shared" si="59"/>
        <v>0</v>
      </c>
      <c r="C282" s="51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7"/>
    </row>
    <row r="283" spans="1:19" ht="15" customHeight="1" x14ac:dyDescent="0.25">
      <c r="A283" s="389" t="s">
        <v>276</v>
      </c>
      <c r="B283" s="300">
        <f t="shared" si="59"/>
        <v>0</v>
      </c>
      <c r="C283" s="51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7"/>
    </row>
    <row r="284" spans="1:19" x14ac:dyDescent="0.25">
      <c r="A284" s="388" t="s">
        <v>277</v>
      </c>
      <c r="B284" s="300">
        <f t="shared" si="59"/>
        <v>0</v>
      </c>
      <c r="C284" s="51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7"/>
    </row>
    <row r="285" spans="1:19" x14ac:dyDescent="0.25">
      <c r="A285" s="388" t="s">
        <v>278</v>
      </c>
      <c r="B285" s="300">
        <f t="shared" si="59"/>
        <v>0</v>
      </c>
      <c r="C285" s="51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7"/>
    </row>
    <row r="286" spans="1:19" x14ac:dyDescent="0.25">
      <c r="A286" s="351" t="s">
        <v>279</v>
      </c>
      <c r="B286" s="302">
        <f t="shared" si="59"/>
        <v>0</v>
      </c>
      <c r="C286" s="244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2"/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075" t="s">
        <v>281</v>
      </c>
      <c r="B288" s="1076" t="s">
        <v>5</v>
      </c>
      <c r="C288" s="1077" t="s">
        <v>282</v>
      </c>
      <c r="D288" s="1078"/>
      <c r="E288" s="1078"/>
      <c r="F288" s="1078"/>
      <c r="G288" s="1078"/>
      <c r="H288" s="1078"/>
      <c r="I288" s="1078"/>
      <c r="J288" s="1078"/>
      <c r="K288" s="1078"/>
      <c r="L288" s="1078"/>
      <c r="M288" s="1078"/>
      <c r="N288" s="1078"/>
      <c r="O288" s="1078"/>
      <c r="P288" s="1078"/>
      <c r="Q288" s="1078"/>
      <c r="R288" s="1078"/>
      <c r="S288" s="1079"/>
    </row>
    <row r="289" spans="1:19" x14ac:dyDescent="0.25">
      <c r="A289" s="976"/>
      <c r="B289" s="978"/>
      <c r="C289" s="451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470" t="s">
        <v>27</v>
      </c>
    </row>
    <row r="290" spans="1:19" x14ac:dyDescent="0.25">
      <c r="A290" s="431" t="s">
        <v>76</v>
      </c>
      <c r="B290" s="382">
        <f t="shared" ref="B290:B310" si="60">SUM(C290:S290)</f>
        <v>1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1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9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1</v>
      </c>
      <c r="P293" s="55">
        <v>1</v>
      </c>
      <c r="Q293" s="55">
        <v>1</v>
      </c>
      <c r="R293" s="55">
        <v>2</v>
      </c>
      <c r="S293" s="57">
        <v>4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8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1</v>
      </c>
      <c r="P300" s="55">
        <v>1</v>
      </c>
      <c r="Q300" s="55">
        <v>3</v>
      </c>
      <c r="R300" s="55">
        <v>1</v>
      </c>
      <c r="S300" s="57">
        <v>2</v>
      </c>
    </row>
    <row r="301" spans="1:19" x14ac:dyDescent="0.25">
      <c r="A301" s="165" t="s">
        <v>195</v>
      </c>
      <c r="B301" s="382">
        <f t="shared" si="60"/>
        <v>19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1</v>
      </c>
      <c r="P301" s="55">
        <v>4</v>
      </c>
      <c r="Q301" s="55">
        <v>2</v>
      </c>
      <c r="R301" s="55">
        <v>4</v>
      </c>
      <c r="S301" s="57">
        <v>8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131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>
        <v>7</v>
      </c>
      <c r="Q303" s="42">
        <v>21</v>
      </c>
      <c r="R303" s="42">
        <v>40</v>
      </c>
      <c r="S303" s="38">
        <v>63</v>
      </c>
    </row>
    <row r="304" spans="1:19" x14ac:dyDescent="0.25">
      <c r="A304" s="165" t="s">
        <v>286</v>
      </c>
      <c r="B304" s="382">
        <f t="shared" si="60"/>
        <v>428</v>
      </c>
      <c r="C304" s="42">
        <v>4</v>
      </c>
      <c r="D304" s="42">
        <v>16</v>
      </c>
      <c r="E304" s="42">
        <v>25</v>
      </c>
      <c r="F304" s="42">
        <v>6</v>
      </c>
      <c r="G304" s="42">
        <v>1</v>
      </c>
      <c r="H304" s="42">
        <v>1</v>
      </c>
      <c r="I304" s="42">
        <v>1</v>
      </c>
      <c r="J304" s="42">
        <v>0</v>
      </c>
      <c r="K304" s="42">
        <v>2</v>
      </c>
      <c r="L304" s="42">
        <v>0</v>
      </c>
      <c r="M304" s="42">
        <v>0</v>
      </c>
      <c r="N304" s="42">
        <v>1</v>
      </c>
      <c r="O304" s="42">
        <v>6</v>
      </c>
      <c r="P304" s="42">
        <v>131</v>
      </c>
      <c r="Q304" s="42">
        <v>103</v>
      </c>
      <c r="R304" s="42">
        <v>78</v>
      </c>
      <c r="S304" s="38">
        <v>53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1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1</v>
      </c>
      <c r="S306" s="57">
        <v>0</v>
      </c>
    </row>
    <row r="307" spans="1:19" x14ac:dyDescent="0.25">
      <c r="A307" s="262" t="s">
        <v>287</v>
      </c>
      <c r="B307" s="382">
        <f t="shared" si="60"/>
        <v>1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1</v>
      </c>
      <c r="Q307" s="55">
        <v>0</v>
      </c>
      <c r="R307" s="55">
        <v>0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19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1</v>
      </c>
      <c r="J310" s="81">
        <v>0</v>
      </c>
      <c r="K310" s="81">
        <v>0</v>
      </c>
      <c r="L310" s="81">
        <v>1</v>
      </c>
      <c r="M310" s="81">
        <v>0</v>
      </c>
      <c r="N310" s="81">
        <v>0</v>
      </c>
      <c r="O310" s="81">
        <v>0</v>
      </c>
      <c r="P310" s="81">
        <v>4</v>
      </c>
      <c r="Q310" s="81">
        <v>1</v>
      </c>
      <c r="R310" s="81">
        <v>6</v>
      </c>
      <c r="S310" s="82">
        <v>6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16336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F007AFFA-E40B-41EF-820B-8F153D5541A5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15300398-F5FC-47B3-AB20-D6897E537D1E}">
      <formula1>0</formula1>
      <formula2>1E+30</formula2>
    </dataValidation>
    <dataValidation allowBlank="1" sqref="CA6:CE6 CL53 CA53:CE53 CL6 CA29:CF52" xr:uid="{7A827400-85B4-4E98-B96E-42CAC665000D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7041BD43-A7AC-4D63-B3D7-C0B4332B56D4}">
      <formula1>0</formula1>
    </dataValidation>
    <dataValidation allowBlank="1" showInputMessage="1" showErrorMessage="1" error="Valor no Permitido" sqref="T64 T72" xr:uid="{4E6A14A6-FCE3-48A6-A5AD-060CA08C3B46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",[3]NOMBRE!B2, " (",[3]NOMBRE!C2,[3]NOMBRE!D2,[3]NOMBRE!E2,[3]NOMBRE!F2,[3]NOMBRE!G2,")")</f>
        <v>COMUNA: LINARES (07401)</v>
      </c>
    </row>
    <row r="3" spans="1:95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5" x14ac:dyDescent="0.25">
      <c r="A4" s="1" t="str">
        <f>CONCATENATE("MES: ",[3]NOMBRE!B6, " (",[3]NOMBRE!C6,[3]NOMBRE!D6,")")</f>
        <v>MES: FEBRERO (02)</v>
      </c>
    </row>
    <row r="5" spans="1:95" x14ac:dyDescent="0.25">
      <c r="A5" s="1" t="str">
        <f>CONCATENATE("AÑO: ",[3]NOMBRE!B7)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130" t="s">
        <v>4</v>
      </c>
      <c r="B10" s="1161" t="s">
        <v>5</v>
      </c>
      <c r="C10" s="1162"/>
      <c r="D10" s="1110"/>
      <c r="E10" s="1132" t="s">
        <v>6</v>
      </c>
      <c r="F10" s="1133"/>
      <c r="G10" s="1133"/>
      <c r="H10" s="1133"/>
      <c r="I10" s="1133"/>
      <c r="J10" s="1133"/>
      <c r="K10" s="1133"/>
      <c r="L10" s="1133"/>
      <c r="M10" s="1133"/>
      <c r="N10" s="1133"/>
      <c r="O10" s="1133"/>
      <c r="P10" s="1133"/>
      <c r="Q10" s="1133"/>
      <c r="R10" s="1133"/>
      <c r="S10" s="1133"/>
      <c r="T10" s="1133"/>
      <c r="U10" s="1133"/>
      <c r="V10" s="1133"/>
      <c r="W10" s="1133"/>
      <c r="X10" s="1133"/>
      <c r="Y10" s="1133"/>
      <c r="Z10" s="1133"/>
      <c r="AA10" s="1133"/>
      <c r="AB10" s="1133"/>
      <c r="AC10" s="1133"/>
      <c r="AD10" s="1133"/>
      <c r="AE10" s="1133"/>
      <c r="AF10" s="1133"/>
      <c r="AG10" s="1133"/>
      <c r="AH10" s="1133"/>
      <c r="AI10" s="1133"/>
      <c r="AJ10" s="1133"/>
      <c r="AK10" s="1133"/>
      <c r="AL10" s="1167"/>
      <c r="AM10" s="1182" t="s">
        <v>7</v>
      </c>
      <c r="AN10" s="1133"/>
      <c r="AO10" s="1133"/>
      <c r="AP10" s="1167"/>
      <c r="AQ10" s="1183" t="s">
        <v>8</v>
      </c>
      <c r="AR10" s="1184" t="s">
        <v>9</v>
      </c>
      <c r="AS10" s="1110" t="s">
        <v>10</v>
      </c>
    </row>
    <row r="11" spans="1:95" ht="15" customHeight="1" x14ac:dyDescent="0.25">
      <c r="A11" s="1071"/>
      <c r="B11" s="1072"/>
      <c r="C11" s="1073"/>
      <c r="D11" s="1069"/>
      <c r="E11" s="1149" t="s">
        <v>11</v>
      </c>
      <c r="F11" s="1154"/>
      <c r="G11" s="1149" t="s">
        <v>12</v>
      </c>
      <c r="H11" s="1154"/>
      <c r="I11" s="1149" t="s">
        <v>13</v>
      </c>
      <c r="J11" s="1154"/>
      <c r="K11" s="1149" t="s">
        <v>14</v>
      </c>
      <c r="L11" s="1154"/>
      <c r="M11" s="1149" t="s">
        <v>15</v>
      </c>
      <c r="N11" s="1154"/>
      <c r="O11" s="1149" t="s">
        <v>16</v>
      </c>
      <c r="P11" s="1154"/>
      <c r="Q11" s="1149" t="s">
        <v>17</v>
      </c>
      <c r="R11" s="1154"/>
      <c r="S11" s="1149" t="s">
        <v>18</v>
      </c>
      <c r="T11" s="1154"/>
      <c r="U11" s="1149" t="s">
        <v>19</v>
      </c>
      <c r="V11" s="1154"/>
      <c r="W11" s="1149" t="s">
        <v>20</v>
      </c>
      <c r="X11" s="1154"/>
      <c r="Y11" s="1149" t="s">
        <v>21</v>
      </c>
      <c r="Z11" s="1154"/>
      <c r="AA11" s="1149" t="s">
        <v>22</v>
      </c>
      <c r="AB11" s="1154"/>
      <c r="AC11" s="1149" t="s">
        <v>23</v>
      </c>
      <c r="AD11" s="1154"/>
      <c r="AE11" s="1149" t="s">
        <v>24</v>
      </c>
      <c r="AF11" s="1154"/>
      <c r="AG11" s="1149" t="s">
        <v>25</v>
      </c>
      <c r="AH11" s="1154"/>
      <c r="AI11" s="1149" t="s">
        <v>26</v>
      </c>
      <c r="AJ11" s="1154"/>
      <c r="AK11" s="1132" t="s">
        <v>27</v>
      </c>
      <c r="AL11" s="1167"/>
      <c r="AM11" s="1183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526" t="s">
        <v>32</v>
      </c>
      <c r="C12" s="521" t="s">
        <v>33</v>
      </c>
      <c r="D12" s="523" t="s">
        <v>34</v>
      </c>
      <c r="E12" s="526" t="s">
        <v>33</v>
      </c>
      <c r="F12" s="523" t="s">
        <v>34</v>
      </c>
      <c r="G12" s="526" t="s">
        <v>33</v>
      </c>
      <c r="H12" s="523" t="s">
        <v>34</v>
      </c>
      <c r="I12" s="526" t="s">
        <v>33</v>
      </c>
      <c r="J12" s="523" t="s">
        <v>34</v>
      </c>
      <c r="K12" s="526" t="s">
        <v>33</v>
      </c>
      <c r="L12" s="523" t="s">
        <v>34</v>
      </c>
      <c r="M12" s="526" t="s">
        <v>33</v>
      </c>
      <c r="N12" s="523" t="s">
        <v>34</v>
      </c>
      <c r="O12" s="526" t="s">
        <v>33</v>
      </c>
      <c r="P12" s="523" t="s">
        <v>34</v>
      </c>
      <c r="Q12" s="526" t="s">
        <v>33</v>
      </c>
      <c r="R12" s="523" t="s">
        <v>34</v>
      </c>
      <c r="S12" s="526" t="s">
        <v>33</v>
      </c>
      <c r="T12" s="523" t="s">
        <v>34</v>
      </c>
      <c r="U12" s="526" t="s">
        <v>33</v>
      </c>
      <c r="V12" s="523" t="s">
        <v>34</v>
      </c>
      <c r="W12" s="526" t="s">
        <v>33</v>
      </c>
      <c r="X12" s="523" t="s">
        <v>34</v>
      </c>
      <c r="Y12" s="526" t="s">
        <v>33</v>
      </c>
      <c r="Z12" s="523" t="s">
        <v>34</v>
      </c>
      <c r="AA12" s="526" t="s">
        <v>33</v>
      </c>
      <c r="AB12" s="523" t="s">
        <v>34</v>
      </c>
      <c r="AC12" s="526" t="s">
        <v>33</v>
      </c>
      <c r="AD12" s="523" t="s">
        <v>34</v>
      </c>
      <c r="AE12" s="526" t="s">
        <v>33</v>
      </c>
      <c r="AF12" s="523" t="s">
        <v>34</v>
      </c>
      <c r="AG12" s="526" t="s">
        <v>33</v>
      </c>
      <c r="AH12" s="523" t="s">
        <v>34</v>
      </c>
      <c r="AI12" s="526" t="s">
        <v>33</v>
      </c>
      <c r="AJ12" s="523" t="s">
        <v>34</v>
      </c>
      <c r="AK12" s="526" t="s">
        <v>33</v>
      </c>
      <c r="AL12" s="524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556" t="s">
        <v>35</v>
      </c>
      <c r="B13" s="541">
        <f t="shared" ref="B13:B24" si="0">SUM(C13:D13)</f>
        <v>0</v>
      </c>
      <c r="C13" s="557">
        <f t="shared" ref="C13:D24" si="1">SUM(E13,G13,I13,K13,M13,O13,Q13,S13,U13,W13,Y13,AA13,AC13,AE13,AG13,AI13,AK13)</f>
        <v>0</v>
      </c>
      <c r="D13" s="542">
        <f t="shared" si="1"/>
        <v>0</v>
      </c>
      <c r="E13" s="529"/>
      <c r="F13" s="530"/>
      <c r="G13" s="529"/>
      <c r="H13" s="444"/>
      <c r="I13" s="529"/>
      <c r="J13" s="444"/>
      <c r="K13" s="529"/>
      <c r="L13" s="444"/>
      <c r="M13" s="529"/>
      <c r="N13" s="444"/>
      <c r="O13" s="529"/>
      <c r="P13" s="444"/>
      <c r="Q13" s="529"/>
      <c r="R13" s="444"/>
      <c r="S13" s="529"/>
      <c r="T13" s="444"/>
      <c r="U13" s="529"/>
      <c r="V13" s="444"/>
      <c r="W13" s="529"/>
      <c r="X13" s="444"/>
      <c r="Y13" s="529"/>
      <c r="Z13" s="444"/>
      <c r="AA13" s="529"/>
      <c r="AB13" s="444"/>
      <c r="AC13" s="529"/>
      <c r="AD13" s="444"/>
      <c r="AE13" s="529"/>
      <c r="AF13" s="444"/>
      <c r="AG13" s="529"/>
      <c r="AH13" s="444"/>
      <c r="AI13" s="529"/>
      <c r="AJ13" s="444"/>
      <c r="AK13" s="529"/>
      <c r="AL13" s="445"/>
      <c r="AM13" s="532"/>
      <c r="AN13" s="404"/>
      <c r="AO13" s="404"/>
      <c r="AP13" s="531"/>
      <c r="AQ13" s="532"/>
      <c r="AR13" s="404"/>
      <c r="AS13" s="530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556" t="s">
        <v>41</v>
      </c>
      <c r="B19" s="68">
        <f t="shared" si="0"/>
        <v>0</v>
      </c>
      <c r="C19" s="83">
        <f t="shared" si="1"/>
        <v>0</v>
      </c>
      <c r="D19" s="542">
        <f t="shared" si="1"/>
        <v>0</v>
      </c>
      <c r="E19" s="541">
        <f t="shared" ref="E19:AS19" si="9">SUM(E20:E24)</f>
        <v>0</v>
      </c>
      <c r="F19" s="542">
        <f t="shared" si="9"/>
        <v>0</v>
      </c>
      <c r="G19" s="541">
        <f t="shared" si="9"/>
        <v>0</v>
      </c>
      <c r="H19" s="439">
        <f t="shared" si="9"/>
        <v>0</v>
      </c>
      <c r="I19" s="541">
        <f t="shared" si="9"/>
        <v>0</v>
      </c>
      <c r="J19" s="439">
        <f t="shared" si="9"/>
        <v>0</v>
      </c>
      <c r="K19" s="541">
        <f t="shared" si="9"/>
        <v>0</v>
      </c>
      <c r="L19" s="439">
        <f t="shared" si="9"/>
        <v>0</v>
      </c>
      <c r="M19" s="541">
        <f t="shared" si="9"/>
        <v>0</v>
      </c>
      <c r="N19" s="439">
        <f t="shared" si="9"/>
        <v>0</v>
      </c>
      <c r="O19" s="541">
        <f t="shared" si="9"/>
        <v>0</v>
      </c>
      <c r="P19" s="439">
        <f t="shared" si="9"/>
        <v>0</v>
      </c>
      <c r="Q19" s="541">
        <f t="shared" si="9"/>
        <v>0</v>
      </c>
      <c r="R19" s="439">
        <f t="shared" si="9"/>
        <v>0</v>
      </c>
      <c r="S19" s="541">
        <f t="shared" si="9"/>
        <v>0</v>
      </c>
      <c r="T19" s="439">
        <f t="shared" si="9"/>
        <v>0</v>
      </c>
      <c r="U19" s="541">
        <f t="shared" si="9"/>
        <v>0</v>
      </c>
      <c r="V19" s="439">
        <f t="shared" si="9"/>
        <v>0</v>
      </c>
      <c r="W19" s="541">
        <f t="shared" si="9"/>
        <v>0</v>
      </c>
      <c r="X19" s="439">
        <f t="shared" si="9"/>
        <v>0</v>
      </c>
      <c r="Y19" s="541">
        <f t="shared" si="9"/>
        <v>0</v>
      </c>
      <c r="Z19" s="439">
        <f t="shared" si="9"/>
        <v>0</v>
      </c>
      <c r="AA19" s="541">
        <f t="shared" si="9"/>
        <v>0</v>
      </c>
      <c r="AB19" s="439">
        <f t="shared" si="9"/>
        <v>0</v>
      </c>
      <c r="AC19" s="541">
        <f t="shared" si="9"/>
        <v>0</v>
      </c>
      <c r="AD19" s="439">
        <f t="shared" si="9"/>
        <v>0</v>
      </c>
      <c r="AE19" s="541">
        <f t="shared" si="9"/>
        <v>0</v>
      </c>
      <c r="AF19" s="439">
        <f t="shared" si="9"/>
        <v>0</v>
      </c>
      <c r="AG19" s="541">
        <f t="shared" si="9"/>
        <v>0</v>
      </c>
      <c r="AH19" s="439">
        <f t="shared" si="9"/>
        <v>0</v>
      </c>
      <c r="AI19" s="541">
        <f t="shared" si="9"/>
        <v>0</v>
      </c>
      <c r="AJ19" s="439">
        <f t="shared" si="9"/>
        <v>0</v>
      </c>
      <c r="AK19" s="541">
        <f t="shared" si="9"/>
        <v>0</v>
      </c>
      <c r="AL19" s="447">
        <f t="shared" si="9"/>
        <v>0</v>
      </c>
      <c r="AM19" s="544">
        <f t="shared" si="9"/>
        <v>0</v>
      </c>
      <c r="AN19" s="405">
        <f t="shared" si="9"/>
        <v>0</v>
      </c>
      <c r="AO19" s="405">
        <f t="shared" si="9"/>
        <v>0</v>
      </c>
      <c r="AP19" s="558">
        <f t="shared" si="9"/>
        <v>0</v>
      </c>
      <c r="AQ19" s="544">
        <f t="shared" si="9"/>
        <v>0</v>
      </c>
      <c r="AR19" s="405">
        <f t="shared" si="9"/>
        <v>0</v>
      </c>
      <c r="AS19" s="542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395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559"/>
      <c r="AN20" s="66"/>
      <c r="AO20" s="66"/>
      <c r="AP20" s="96"/>
      <c r="AQ20" s="559"/>
      <c r="AR20" s="560"/>
      <c r="AS20" s="397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126" t="s">
        <v>48</v>
      </c>
      <c r="B26" s="1161" t="s">
        <v>5</v>
      </c>
      <c r="C26" s="1162"/>
      <c r="D26" s="1110"/>
      <c r="E26" s="1132" t="s">
        <v>6</v>
      </c>
      <c r="F26" s="1133"/>
      <c r="G26" s="1133"/>
      <c r="H26" s="1133"/>
      <c r="I26" s="1133"/>
      <c r="J26" s="1133"/>
      <c r="K26" s="1133"/>
      <c r="L26" s="1133"/>
      <c r="M26" s="1133"/>
      <c r="N26" s="1133"/>
      <c r="O26" s="1133"/>
      <c r="P26" s="1133"/>
      <c r="Q26" s="1133"/>
      <c r="R26" s="1133"/>
      <c r="S26" s="1133"/>
      <c r="T26" s="1133"/>
      <c r="U26" s="1133"/>
      <c r="V26" s="1133"/>
      <c r="W26" s="1133"/>
      <c r="X26" s="1133"/>
      <c r="Y26" s="1133"/>
      <c r="Z26" s="1133"/>
      <c r="AA26" s="1133"/>
      <c r="AB26" s="1133"/>
      <c r="AC26" s="1133"/>
      <c r="AD26" s="1133"/>
      <c r="AE26" s="1133"/>
      <c r="AF26" s="1133"/>
      <c r="AG26" s="1133"/>
      <c r="AH26" s="1133"/>
      <c r="AI26" s="1133"/>
      <c r="AJ26" s="1133"/>
      <c r="AK26" s="1133"/>
      <c r="AL26" s="1167"/>
      <c r="AM26" s="1182" t="s">
        <v>49</v>
      </c>
      <c r="AN26" s="1133"/>
      <c r="AO26" s="1133"/>
      <c r="AP26" s="1134"/>
      <c r="BZ26" s="2"/>
      <c r="DI26"/>
    </row>
    <row r="27" spans="1:113" ht="15" customHeight="1" x14ac:dyDescent="0.25">
      <c r="A27" s="1061"/>
      <c r="B27" s="1027"/>
      <c r="C27" s="1028"/>
      <c r="D27" s="1029"/>
      <c r="E27" s="1149" t="s">
        <v>50</v>
      </c>
      <c r="F27" s="1154"/>
      <c r="G27" s="1149" t="s">
        <v>51</v>
      </c>
      <c r="H27" s="1154"/>
      <c r="I27" s="1149" t="s">
        <v>52</v>
      </c>
      <c r="J27" s="1154"/>
      <c r="K27" s="1149" t="s">
        <v>53</v>
      </c>
      <c r="L27" s="1154"/>
      <c r="M27" s="1149" t="s">
        <v>54</v>
      </c>
      <c r="N27" s="1154"/>
      <c r="O27" s="1149" t="s">
        <v>55</v>
      </c>
      <c r="P27" s="1154"/>
      <c r="Q27" s="1149" t="s">
        <v>56</v>
      </c>
      <c r="R27" s="1154"/>
      <c r="S27" s="1149" t="s">
        <v>57</v>
      </c>
      <c r="T27" s="1154"/>
      <c r="U27" s="1149" t="s">
        <v>58</v>
      </c>
      <c r="V27" s="1154"/>
      <c r="W27" s="1149" t="s">
        <v>59</v>
      </c>
      <c r="X27" s="1154"/>
      <c r="Y27" s="1149" t="s">
        <v>60</v>
      </c>
      <c r="Z27" s="1154"/>
      <c r="AA27" s="1149" t="s">
        <v>61</v>
      </c>
      <c r="AB27" s="1154"/>
      <c r="AC27" s="1149" t="s">
        <v>62</v>
      </c>
      <c r="AD27" s="1154"/>
      <c r="AE27" s="1149" t="s">
        <v>63</v>
      </c>
      <c r="AF27" s="1154"/>
      <c r="AG27" s="1149" t="s">
        <v>64</v>
      </c>
      <c r="AH27" s="1154"/>
      <c r="AI27" s="1149" t="s">
        <v>65</v>
      </c>
      <c r="AJ27" s="1154"/>
      <c r="AK27" s="1132" t="s">
        <v>27</v>
      </c>
      <c r="AL27" s="1133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526" t="s">
        <v>32</v>
      </c>
      <c r="C28" s="521" t="s">
        <v>33</v>
      </c>
      <c r="D28" s="523" t="s">
        <v>34</v>
      </c>
      <c r="E28" s="526" t="s">
        <v>33</v>
      </c>
      <c r="F28" s="523" t="s">
        <v>34</v>
      </c>
      <c r="G28" s="526" t="s">
        <v>33</v>
      </c>
      <c r="H28" s="523" t="s">
        <v>34</v>
      </c>
      <c r="I28" s="526" t="s">
        <v>33</v>
      </c>
      <c r="J28" s="523" t="s">
        <v>34</v>
      </c>
      <c r="K28" s="526" t="s">
        <v>33</v>
      </c>
      <c r="L28" s="523" t="s">
        <v>34</v>
      </c>
      <c r="M28" s="521" t="s">
        <v>33</v>
      </c>
      <c r="N28" s="523" t="s">
        <v>34</v>
      </c>
      <c r="O28" s="526" t="s">
        <v>33</v>
      </c>
      <c r="P28" s="523" t="s">
        <v>34</v>
      </c>
      <c r="Q28" s="526" t="s">
        <v>33</v>
      </c>
      <c r="R28" s="523" t="s">
        <v>34</v>
      </c>
      <c r="S28" s="526" t="s">
        <v>33</v>
      </c>
      <c r="T28" s="523" t="s">
        <v>34</v>
      </c>
      <c r="U28" s="526" t="s">
        <v>33</v>
      </c>
      <c r="V28" s="523" t="s">
        <v>34</v>
      </c>
      <c r="W28" s="526" t="s">
        <v>33</v>
      </c>
      <c r="X28" s="523" t="s">
        <v>34</v>
      </c>
      <c r="Y28" s="526" t="s">
        <v>33</v>
      </c>
      <c r="Z28" s="523" t="s">
        <v>34</v>
      </c>
      <c r="AA28" s="526" t="s">
        <v>33</v>
      </c>
      <c r="AB28" s="523" t="s">
        <v>34</v>
      </c>
      <c r="AC28" s="526" t="s">
        <v>33</v>
      </c>
      <c r="AD28" s="523" t="s">
        <v>34</v>
      </c>
      <c r="AE28" s="526" t="s">
        <v>33</v>
      </c>
      <c r="AF28" s="523" t="s">
        <v>34</v>
      </c>
      <c r="AG28" s="526" t="s">
        <v>33</v>
      </c>
      <c r="AH28" s="523" t="s">
        <v>34</v>
      </c>
      <c r="AI28" s="526" t="s">
        <v>33</v>
      </c>
      <c r="AJ28" s="523" t="s">
        <v>34</v>
      </c>
      <c r="AK28" s="526" t="s">
        <v>33</v>
      </c>
      <c r="AL28" s="561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562" t="s">
        <v>67</v>
      </c>
      <c r="B29" s="563">
        <f>SUM(C29:D29)</f>
        <v>0</v>
      </c>
      <c r="C29" s="398">
        <f>+E29+G29+I29+K29+M29+O29+Q29+S29+U29+W29+Y29+AA29+AC29+AE29+AG29+AI29+AK29</f>
        <v>0</v>
      </c>
      <c r="D29" s="399">
        <f>+F29+H29+J29+L29+N29+P29+R29+T29+V29+X29+Z29+AB29+AD29+AF29+AH29+AJ29+AL29</f>
        <v>0</v>
      </c>
      <c r="E29" s="564"/>
      <c r="F29" s="448"/>
      <c r="G29" s="564"/>
      <c r="H29" s="565"/>
      <c r="I29" s="564"/>
      <c r="J29" s="565"/>
      <c r="K29" s="564"/>
      <c r="L29" s="448"/>
      <c r="M29" s="566"/>
      <c r="N29" s="565"/>
      <c r="O29" s="566"/>
      <c r="P29" s="565"/>
      <c r="Q29" s="566"/>
      <c r="R29" s="565"/>
      <c r="S29" s="566"/>
      <c r="T29" s="565"/>
      <c r="U29" s="566"/>
      <c r="V29" s="565"/>
      <c r="W29" s="566"/>
      <c r="X29" s="565"/>
      <c r="Y29" s="566"/>
      <c r="Z29" s="565"/>
      <c r="AA29" s="566"/>
      <c r="AB29" s="565"/>
      <c r="AC29" s="566"/>
      <c r="AD29" s="565"/>
      <c r="AE29" s="566"/>
      <c r="AF29" s="565"/>
      <c r="AG29" s="566"/>
      <c r="AH29" s="565"/>
      <c r="AI29" s="566"/>
      <c r="AJ29" s="565"/>
      <c r="AK29" s="566"/>
      <c r="AL29" s="567"/>
      <c r="AM29" s="568"/>
      <c r="AN29" s="566"/>
      <c r="AO29" s="566"/>
      <c r="AP29" s="565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165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135" t="s">
        <v>92</v>
      </c>
      <c r="B54" s="1130" t="s">
        <v>93</v>
      </c>
      <c r="C54" s="1133" t="s">
        <v>49</v>
      </c>
      <c r="D54" s="1133"/>
      <c r="E54" s="1133"/>
      <c r="F54" s="1167"/>
      <c r="G54" s="1181" t="s">
        <v>94</v>
      </c>
      <c r="H54" s="1140"/>
    </row>
    <row r="55" spans="1:113" ht="31.5" x14ac:dyDescent="0.25">
      <c r="A55" s="984"/>
      <c r="B55" s="976"/>
      <c r="C55" s="526" t="s">
        <v>28</v>
      </c>
      <c r="D55" s="197" t="s">
        <v>29</v>
      </c>
      <c r="E55" s="198" t="s">
        <v>30</v>
      </c>
      <c r="F55" s="199" t="s">
        <v>31</v>
      </c>
      <c r="G55" s="548" t="s">
        <v>95</v>
      </c>
      <c r="H55" s="545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554" t="s">
        <v>5</v>
      </c>
      <c r="B61" s="569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135" t="s">
        <v>92</v>
      </c>
      <c r="B63" s="1110" t="s">
        <v>93</v>
      </c>
      <c r="C63" s="1179" t="s">
        <v>103</v>
      </c>
      <c r="D63" s="1179"/>
      <c r="E63" s="1179"/>
      <c r="F63" s="1179"/>
      <c r="G63" s="1179"/>
      <c r="H63" s="1179"/>
      <c r="I63" s="1179"/>
      <c r="J63" s="1179"/>
      <c r="K63" s="1179"/>
      <c r="L63" s="1179"/>
      <c r="M63" s="1179"/>
      <c r="N63" s="1179"/>
      <c r="O63" s="1179"/>
      <c r="P63" s="1179"/>
      <c r="Q63" s="1179"/>
      <c r="R63" s="1179"/>
      <c r="S63" s="1180"/>
      <c r="T63" s="1133" t="s">
        <v>49</v>
      </c>
      <c r="U63" s="1133"/>
      <c r="V63" s="1133"/>
      <c r="W63" s="1134"/>
      <c r="X63" s="1142" t="s">
        <v>104</v>
      </c>
      <c r="Y63" s="1168"/>
      <c r="Z63" s="1143"/>
    </row>
    <row r="64" spans="1:113" ht="31.5" x14ac:dyDescent="0.25">
      <c r="A64" s="984"/>
      <c r="B64" s="1029"/>
      <c r="C64" s="546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547" t="s">
        <v>27</v>
      </c>
      <c r="T64" s="526" t="s">
        <v>66</v>
      </c>
      <c r="U64" s="521" t="s">
        <v>29</v>
      </c>
      <c r="V64" s="411" t="s">
        <v>30</v>
      </c>
      <c r="W64" s="411" t="s">
        <v>31</v>
      </c>
      <c r="X64" s="549" t="s">
        <v>105</v>
      </c>
      <c r="Y64" s="411" t="s">
        <v>106</v>
      </c>
      <c r="Z64" s="523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554" t="s">
        <v>5</v>
      </c>
      <c r="B69" s="570">
        <f>SUM(B65:B68)</f>
        <v>0</v>
      </c>
      <c r="C69" s="551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552">
        <f t="shared" si="31"/>
        <v>0</v>
      </c>
      <c r="T69" s="571">
        <f t="shared" si="31"/>
        <v>0</v>
      </c>
      <c r="U69" s="412">
        <f t="shared" si="31"/>
        <v>0</v>
      </c>
      <c r="V69" s="412">
        <f t="shared" si="31"/>
        <v>0</v>
      </c>
      <c r="W69" s="572">
        <f t="shared" si="31"/>
        <v>0</v>
      </c>
      <c r="X69" s="551">
        <f t="shared" si="31"/>
        <v>0</v>
      </c>
      <c r="Y69" s="412">
        <f t="shared" si="31"/>
        <v>0</v>
      </c>
      <c r="Z69" s="572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135" t="s">
        <v>92</v>
      </c>
      <c r="B71" s="1130" t="s">
        <v>93</v>
      </c>
      <c r="C71" s="1179" t="s">
        <v>103</v>
      </c>
      <c r="D71" s="1179"/>
      <c r="E71" s="1179"/>
      <c r="F71" s="1179"/>
      <c r="G71" s="1179"/>
      <c r="H71" s="1179"/>
      <c r="I71" s="1179"/>
      <c r="J71" s="1179"/>
      <c r="K71" s="1179"/>
      <c r="L71" s="1179"/>
      <c r="M71" s="1179"/>
      <c r="N71" s="1179"/>
      <c r="O71" s="1179"/>
      <c r="P71" s="1179"/>
      <c r="Q71" s="1179"/>
      <c r="R71" s="1179"/>
      <c r="S71" s="1180"/>
      <c r="T71" s="1132" t="s">
        <v>49</v>
      </c>
      <c r="U71" s="1133"/>
      <c r="V71" s="1133"/>
      <c r="W71" s="1134"/>
      <c r="X71" s="1142" t="s">
        <v>104</v>
      </c>
      <c r="Y71" s="1168"/>
      <c r="Z71" s="1143"/>
    </row>
    <row r="72" spans="1:95" ht="31.5" x14ac:dyDescent="0.25">
      <c r="A72" s="984"/>
      <c r="B72" s="976"/>
      <c r="C72" s="546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547" t="s">
        <v>27</v>
      </c>
      <c r="T72" s="526" t="s">
        <v>66</v>
      </c>
      <c r="U72" s="521" t="s">
        <v>29</v>
      </c>
      <c r="V72" s="411" t="s">
        <v>30</v>
      </c>
      <c r="W72" s="411" t="s">
        <v>31</v>
      </c>
      <c r="X72" s="549" t="s">
        <v>105</v>
      </c>
      <c r="Y72" s="411" t="s">
        <v>106</v>
      </c>
      <c r="Z72" s="523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554" t="s">
        <v>5</v>
      </c>
      <c r="B77" s="570">
        <f>SUM(B73:B76)</f>
        <v>0</v>
      </c>
      <c r="C77" s="551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552">
        <f>SUM(S73:S76)</f>
        <v>0</v>
      </c>
      <c r="T77" s="573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574">
        <f t="shared" si="36"/>
        <v>0</v>
      </c>
      <c r="X77" s="575">
        <f t="shared" si="36"/>
        <v>0</v>
      </c>
      <c r="Y77" s="413">
        <f t="shared" si="36"/>
        <v>0</v>
      </c>
      <c r="Z77" s="576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555" t="s">
        <v>109</v>
      </c>
      <c r="B79" s="526" t="s">
        <v>66</v>
      </c>
      <c r="C79" s="521" t="s">
        <v>29</v>
      </c>
      <c r="D79" s="411" t="s">
        <v>30</v>
      </c>
      <c r="E79" s="434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555" t="s">
        <v>5</v>
      </c>
      <c r="B97" s="575">
        <f>SUM(B80:B96)</f>
        <v>0</v>
      </c>
      <c r="C97" s="574">
        <f>SUM(C80:C96)</f>
        <v>0</v>
      </c>
      <c r="D97" s="413">
        <f>SUM(D80:D96)</f>
        <v>0</v>
      </c>
      <c r="E97" s="449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577" t="s">
        <v>92</v>
      </c>
      <c r="B99" s="411" t="s">
        <v>66</v>
      </c>
      <c r="C99" s="521" t="s">
        <v>29</v>
      </c>
      <c r="D99" s="411" t="s">
        <v>30</v>
      </c>
      <c r="E99" s="434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553" t="s">
        <v>5</v>
      </c>
      <c r="B105" s="574">
        <f>SUM(B100:B104)</f>
        <v>0</v>
      </c>
      <c r="C105" s="574">
        <f>SUM(C100:C104)</f>
        <v>0</v>
      </c>
      <c r="D105" s="413">
        <f>SUM(D100:D104)</f>
        <v>0</v>
      </c>
      <c r="E105" s="449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577" t="s">
        <v>92</v>
      </c>
      <c r="B107" s="411" t="s">
        <v>66</v>
      </c>
      <c r="C107" s="521" t="s">
        <v>29</v>
      </c>
      <c r="D107" s="411" t="s">
        <v>30</v>
      </c>
      <c r="E107" s="434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553" t="s">
        <v>5</v>
      </c>
      <c r="B113" s="574">
        <f>SUM(B108:B112)</f>
        <v>0</v>
      </c>
      <c r="C113" s="574">
        <f>SUM(C108:C112)</f>
        <v>0</v>
      </c>
      <c r="D113" s="413">
        <f>SUM(D108:D112)</f>
        <v>0</v>
      </c>
      <c r="E113" s="449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166" t="s">
        <v>135</v>
      </c>
      <c r="B115" s="1160" t="s">
        <v>5</v>
      </c>
      <c r="C115" s="1132" t="s">
        <v>49</v>
      </c>
      <c r="D115" s="1133"/>
      <c r="E115" s="1133"/>
      <c r="F115" s="1167"/>
      <c r="G115" s="1168" t="s">
        <v>136</v>
      </c>
      <c r="H115" s="1143"/>
    </row>
    <row r="116" spans="1:93" ht="24.75" customHeight="1" x14ac:dyDescent="0.25">
      <c r="A116" s="1034"/>
      <c r="B116" s="1023"/>
      <c r="C116" s="526" t="s">
        <v>66</v>
      </c>
      <c r="D116" s="521" t="s">
        <v>29</v>
      </c>
      <c r="E116" s="411" t="s">
        <v>30</v>
      </c>
      <c r="F116" s="436" t="s">
        <v>31</v>
      </c>
      <c r="G116" s="527" t="s">
        <v>105</v>
      </c>
      <c r="H116" s="523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578"/>
      <c r="F119" s="579"/>
      <c r="G119" s="580"/>
      <c r="H119" s="581"/>
      <c r="I119" s="292"/>
      <c r="J119" s="292"/>
      <c r="K119" s="292"/>
    </row>
    <row r="120" spans="1:93" x14ac:dyDescent="0.25">
      <c r="A120" s="1169" t="s">
        <v>140</v>
      </c>
      <c r="B120" s="1170" t="s">
        <v>5</v>
      </c>
      <c r="C120" s="1171" t="s">
        <v>141</v>
      </c>
      <c r="D120" s="1118"/>
      <c r="E120" s="1172"/>
      <c r="F120" s="1173" t="s">
        <v>142</v>
      </c>
      <c r="G120" s="1175" t="s">
        <v>143</v>
      </c>
      <c r="H120" s="1176" t="s">
        <v>49</v>
      </c>
      <c r="I120" s="1177"/>
      <c r="J120" s="1177"/>
      <c r="K120" s="1178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174"/>
      <c r="G121" s="1121"/>
      <c r="H121" s="527" t="s">
        <v>66</v>
      </c>
      <c r="I121" s="411" t="s">
        <v>29</v>
      </c>
      <c r="J121" s="411" t="s">
        <v>30</v>
      </c>
      <c r="K121" s="582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135" t="s">
        <v>151</v>
      </c>
      <c r="B126" s="1130" t="s">
        <v>152</v>
      </c>
      <c r="C126" s="1149" t="s">
        <v>153</v>
      </c>
      <c r="D126" s="1154"/>
      <c r="E126" s="1149" t="s">
        <v>154</v>
      </c>
      <c r="F126" s="1154"/>
      <c r="G126" s="1149" t="s">
        <v>155</v>
      </c>
      <c r="H126" s="1154"/>
      <c r="I126" s="1149" t="s">
        <v>156</v>
      </c>
      <c r="J126" s="1165"/>
      <c r="K126" s="1156" t="s">
        <v>157</v>
      </c>
      <c r="L126" s="1143"/>
    </row>
    <row r="127" spans="1:93" ht="31.5" x14ac:dyDescent="0.25">
      <c r="A127" s="984"/>
      <c r="B127" s="976"/>
      <c r="C127" s="526" t="s">
        <v>158</v>
      </c>
      <c r="D127" s="523" t="s">
        <v>159</v>
      </c>
      <c r="E127" s="526" t="s">
        <v>158</v>
      </c>
      <c r="F127" s="523" t="s">
        <v>159</v>
      </c>
      <c r="G127" s="526" t="s">
        <v>158</v>
      </c>
      <c r="H127" s="400" t="s">
        <v>159</v>
      </c>
      <c r="I127" s="526" t="s">
        <v>158</v>
      </c>
      <c r="J127" s="524" t="s">
        <v>159</v>
      </c>
      <c r="K127" s="527" t="s">
        <v>105</v>
      </c>
      <c r="L127" s="523" t="s">
        <v>106</v>
      </c>
    </row>
    <row r="128" spans="1:93" x14ac:dyDescent="0.25">
      <c r="A128" s="1157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158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159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159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159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159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157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528" t="s">
        <v>172</v>
      </c>
      <c r="B143" s="528" t="s">
        <v>163</v>
      </c>
      <c r="C143" s="529"/>
      <c r="D143" s="530"/>
      <c r="E143" s="529"/>
      <c r="F143" s="530"/>
      <c r="G143" s="529"/>
      <c r="H143" s="530"/>
      <c r="I143" s="529"/>
      <c r="J143" s="531"/>
      <c r="K143" s="532"/>
      <c r="L143" s="530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160" t="s">
        <v>175</v>
      </c>
      <c r="B146" s="1161" t="s">
        <v>5</v>
      </c>
      <c r="C146" s="1162"/>
      <c r="D146" s="1110"/>
      <c r="E146" s="1163" t="s">
        <v>6</v>
      </c>
      <c r="F146" s="1164"/>
      <c r="G146" s="1164"/>
      <c r="H146" s="1164"/>
      <c r="I146" s="1164"/>
      <c r="J146" s="1164"/>
      <c r="K146" s="1164"/>
      <c r="L146" s="1164"/>
      <c r="M146" s="1164"/>
      <c r="N146" s="1164"/>
      <c r="O146" s="1164"/>
      <c r="P146" s="1164"/>
      <c r="Q146" s="1164"/>
      <c r="R146" s="1164"/>
      <c r="S146" s="1164"/>
      <c r="T146" s="1164"/>
      <c r="U146" s="1164"/>
      <c r="V146" s="1164"/>
      <c r="W146" s="1164"/>
      <c r="X146" s="1164"/>
      <c r="Y146" s="1164"/>
      <c r="Z146" s="1164"/>
      <c r="AA146" s="1164"/>
      <c r="AB146" s="1164"/>
      <c r="AC146" s="1164"/>
      <c r="AD146" s="1164"/>
      <c r="AE146" s="1164"/>
      <c r="AF146" s="1164"/>
      <c r="AG146" s="1164"/>
      <c r="AH146" s="1164"/>
      <c r="AI146" s="1164"/>
      <c r="AJ146" s="1164"/>
      <c r="AK146" s="1164"/>
      <c r="AL146" s="1164"/>
      <c r="AM146" s="1150" t="s">
        <v>176</v>
      </c>
      <c r="AN146" s="1151"/>
      <c r="AO146" s="1152"/>
    </row>
    <row r="147" spans="1:113" x14ac:dyDescent="0.25">
      <c r="A147" s="1022"/>
      <c r="B147" s="1027"/>
      <c r="C147" s="1028"/>
      <c r="D147" s="1029"/>
      <c r="E147" s="1148" t="s">
        <v>11</v>
      </c>
      <c r="F147" s="1148"/>
      <c r="G147" s="1148" t="s">
        <v>12</v>
      </c>
      <c r="H147" s="1148"/>
      <c r="I147" s="1148" t="s">
        <v>13</v>
      </c>
      <c r="J147" s="1148"/>
      <c r="K147" s="1153" t="s">
        <v>14</v>
      </c>
      <c r="L147" s="1153"/>
      <c r="M147" s="1154" t="s">
        <v>15</v>
      </c>
      <c r="N147" s="1149"/>
      <c r="O147" s="1148" t="s">
        <v>16</v>
      </c>
      <c r="P147" s="1148"/>
      <c r="Q147" s="1148" t="s">
        <v>17</v>
      </c>
      <c r="R147" s="1148"/>
      <c r="S147" s="1148" t="s">
        <v>18</v>
      </c>
      <c r="T147" s="1148"/>
      <c r="U147" s="1148" t="s">
        <v>19</v>
      </c>
      <c r="V147" s="1148"/>
      <c r="W147" s="1148" t="s">
        <v>20</v>
      </c>
      <c r="X147" s="1148"/>
      <c r="Y147" s="1148" t="s">
        <v>21</v>
      </c>
      <c r="Z147" s="1148"/>
      <c r="AA147" s="1148" t="s">
        <v>22</v>
      </c>
      <c r="AB147" s="1148"/>
      <c r="AC147" s="1148" t="s">
        <v>23</v>
      </c>
      <c r="AD147" s="1149"/>
      <c r="AE147" s="1148" t="s">
        <v>24</v>
      </c>
      <c r="AF147" s="1148"/>
      <c r="AG147" s="1148" t="s">
        <v>25</v>
      </c>
      <c r="AH147" s="1148"/>
      <c r="AI147" s="1148" t="s">
        <v>26</v>
      </c>
      <c r="AJ147" s="1148"/>
      <c r="AK147" s="1134" t="s">
        <v>27</v>
      </c>
      <c r="AL147" s="1132"/>
      <c r="AM147" s="1155" t="s">
        <v>177</v>
      </c>
      <c r="AN147" s="1011" t="s">
        <v>178</v>
      </c>
      <c r="AO147" s="1012"/>
    </row>
    <row r="148" spans="1:113" ht="31.5" x14ac:dyDescent="0.25">
      <c r="A148" s="1023"/>
      <c r="B148" s="534" t="s">
        <v>32</v>
      </c>
      <c r="C148" s="423" t="s">
        <v>33</v>
      </c>
      <c r="D148" s="523" t="s">
        <v>34</v>
      </c>
      <c r="E148" s="535" t="s">
        <v>33</v>
      </c>
      <c r="F148" s="536" t="s">
        <v>34</v>
      </c>
      <c r="G148" s="535" t="s">
        <v>33</v>
      </c>
      <c r="H148" s="536" t="s">
        <v>34</v>
      </c>
      <c r="I148" s="535" t="s">
        <v>33</v>
      </c>
      <c r="J148" s="536" t="s">
        <v>34</v>
      </c>
      <c r="K148" s="535" t="s">
        <v>33</v>
      </c>
      <c r="L148" s="536" t="s">
        <v>34</v>
      </c>
      <c r="M148" s="402" t="s">
        <v>33</v>
      </c>
      <c r="N148" s="537" t="s">
        <v>34</v>
      </c>
      <c r="O148" s="535" t="s">
        <v>33</v>
      </c>
      <c r="P148" s="536" t="s">
        <v>34</v>
      </c>
      <c r="Q148" s="535" t="s">
        <v>33</v>
      </c>
      <c r="R148" s="536" t="s">
        <v>34</v>
      </c>
      <c r="S148" s="535" t="s">
        <v>33</v>
      </c>
      <c r="T148" s="536" t="s">
        <v>34</v>
      </c>
      <c r="U148" s="535" t="s">
        <v>33</v>
      </c>
      <c r="V148" s="536" t="s">
        <v>34</v>
      </c>
      <c r="W148" s="535" t="s">
        <v>33</v>
      </c>
      <c r="X148" s="536" t="s">
        <v>34</v>
      </c>
      <c r="Y148" s="535" t="s">
        <v>33</v>
      </c>
      <c r="Z148" s="536" t="s">
        <v>34</v>
      </c>
      <c r="AA148" s="535" t="s">
        <v>33</v>
      </c>
      <c r="AB148" s="536" t="s">
        <v>34</v>
      </c>
      <c r="AC148" s="535" t="s">
        <v>33</v>
      </c>
      <c r="AD148" s="537" t="s">
        <v>34</v>
      </c>
      <c r="AE148" s="535" t="s">
        <v>33</v>
      </c>
      <c r="AF148" s="536" t="s">
        <v>34</v>
      </c>
      <c r="AG148" s="535" t="s">
        <v>33</v>
      </c>
      <c r="AH148" s="536" t="s">
        <v>34</v>
      </c>
      <c r="AI148" s="535" t="s">
        <v>33</v>
      </c>
      <c r="AJ148" s="536" t="s">
        <v>34</v>
      </c>
      <c r="AK148" s="402" t="s">
        <v>33</v>
      </c>
      <c r="AL148" s="537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220</v>
      </c>
      <c r="C149" s="321">
        <f t="shared" ref="C149:D177" si="39">E149+G149+I149+K149+M149+O149+Q149+S149+U149+W149+Y149+AA149+AC149+AE149+AG149+AI149+AK149</f>
        <v>110</v>
      </c>
      <c r="D149" s="425">
        <f t="shared" si="39"/>
        <v>110</v>
      </c>
      <c r="E149" s="416">
        <v>34</v>
      </c>
      <c r="F149" s="299">
        <v>30</v>
      </c>
      <c r="G149" s="416">
        <v>4</v>
      </c>
      <c r="H149" s="299">
        <v>0</v>
      </c>
      <c r="I149" s="416">
        <v>4</v>
      </c>
      <c r="J149" s="299">
        <v>3</v>
      </c>
      <c r="K149" s="416">
        <v>1</v>
      </c>
      <c r="L149" s="299">
        <v>1</v>
      </c>
      <c r="M149" s="417">
        <v>2</v>
      </c>
      <c r="N149" s="426">
        <v>0</v>
      </c>
      <c r="O149" s="416">
        <v>1</v>
      </c>
      <c r="P149" s="299">
        <v>0</v>
      </c>
      <c r="Q149" s="416">
        <v>2</v>
      </c>
      <c r="R149" s="299">
        <v>0</v>
      </c>
      <c r="S149" s="416">
        <v>3</v>
      </c>
      <c r="T149" s="299">
        <v>3</v>
      </c>
      <c r="U149" s="416">
        <v>2</v>
      </c>
      <c r="V149" s="299">
        <v>2</v>
      </c>
      <c r="W149" s="416">
        <v>6</v>
      </c>
      <c r="X149" s="299">
        <v>7</v>
      </c>
      <c r="Y149" s="416">
        <v>5</v>
      </c>
      <c r="Z149" s="299">
        <v>3</v>
      </c>
      <c r="AA149" s="416">
        <v>1</v>
      </c>
      <c r="AB149" s="299">
        <v>9</v>
      </c>
      <c r="AC149" s="416">
        <v>9</v>
      </c>
      <c r="AD149" s="426">
        <v>10</v>
      </c>
      <c r="AE149" s="416">
        <v>12</v>
      </c>
      <c r="AF149" s="299">
        <v>8</v>
      </c>
      <c r="AG149" s="416">
        <v>5</v>
      </c>
      <c r="AH149" s="299">
        <v>10</v>
      </c>
      <c r="AI149" s="416">
        <v>9</v>
      </c>
      <c r="AJ149" s="299">
        <v>9</v>
      </c>
      <c r="AK149" s="417">
        <v>10</v>
      </c>
      <c r="AL149" s="426">
        <v>15</v>
      </c>
      <c r="AM149" s="418">
        <v>70</v>
      </c>
      <c r="AN149" s="281">
        <v>22</v>
      </c>
      <c r="AO149" s="299">
        <v>128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0</v>
      </c>
      <c r="C150" s="321">
        <f t="shared" si="39"/>
        <v>0</v>
      </c>
      <c r="D150" s="324">
        <f t="shared" si="39"/>
        <v>0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0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25</v>
      </c>
      <c r="C151" s="321">
        <f t="shared" si="39"/>
        <v>15</v>
      </c>
      <c r="D151" s="324">
        <f t="shared" si="39"/>
        <v>10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0</v>
      </c>
      <c r="S151" s="51">
        <v>0</v>
      </c>
      <c r="T151" s="52">
        <v>1</v>
      </c>
      <c r="U151" s="51">
        <v>0</v>
      </c>
      <c r="V151" s="52">
        <v>0</v>
      </c>
      <c r="W151" s="51">
        <v>0</v>
      </c>
      <c r="X151" s="52">
        <v>0</v>
      </c>
      <c r="Y151" s="51">
        <v>2</v>
      </c>
      <c r="Z151" s="52">
        <v>1</v>
      </c>
      <c r="AA151" s="51">
        <v>0</v>
      </c>
      <c r="AB151" s="52">
        <v>0</v>
      </c>
      <c r="AC151" s="51">
        <v>2</v>
      </c>
      <c r="AD151" s="325">
        <v>0</v>
      </c>
      <c r="AE151" s="51">
        <v>2</v>
      </c>
      <c r="AF151" s="52">
        <v>3</v>
      </c>
      <c r="AG151" s="51">
        <v>2</v>
      </c>
      <c r="AH151" s="52">
        <v>2</v>
      </c>
      <c r="AI151" s="51">
        <v>5</v>
      </c>
      <c r="AJ151" s="52">
        <v>2</v>
      </c>
      <c r="AK151" s="241">
        <v>2</v>
      </c>
      <c r="AL151" s="325">
        <v>1</v>
      </c>
      <c r="AM151" s="54">
        <v>2</v>
      </c>
      <c r="AN151" s="55">
        <v>3</v>
      </c>
      <c r="AO151" s="52">
        <v>20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0</v>
      </c>
      <c r="C152" s="321">
        <f t="shared" si="39"/>
        <v>0</v>
      </c>
      <c r="D152" s="324">
        <f t="shared" si="39"/>
        <v>0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0</v>
      </c>
      <c r="AI152" s="51">
        <v>0</v>
      </c>
      <c r="AJ152" s="52">
        <v>0</v>
      </c>
      <c r="AK152" s="241">
        <v>0</v>
      </c>
      <c r="AL152" s="325">
        <v>0</v>
      </c>
      <c r="AM152" s="54">
        <v>0</v>
      </c>
      <c r="AN152" s="55">
        <v>0</v>
      </c>
      <c r="AO152" s="52">
        <v>0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0</v>
      </c>
      <c r="C154" s="321">
        <f t="shared" si="39"/>
        <v>0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1</v>
      </c>
      <c r="C157" s="321">
        <f t="shared" si="39"/>
        <v>1</v>
      </c>
      <c r="D157" s="324">
        <f t="shared" si="39"/>
        <v>0</v>
      </c>
      <c r="E157" s="51">
        <v>0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0</v>
      </c>
      <c r="R157" s="52">
        <v>0</v>
      </c>
      <c r="S157" s="51">
        <v>1</v>
      </c>
      <c r="T157" s="52">
        <v>0</v>
      </c>
      <c r="U157" s="51">
        <v>0</v>
      </c>
      <c r="V157" s="52">
        <v>0</v>
      </c>
      <c r="W157" s="51">
        <v>0</v>
      </c>
      <c r="X157" s="52">
        <v>0</v>
      </c>
      <c r="Y157" s="51">
        <v>0</v>
      </c>
      <c r="Z157" s="52">
        <v>0</v>
      </c>
      <c r="AA157" s="51">
        <v>0</v>
      </c>
      <c r="AB157" s="52">
        <v>0</v>
      </c>
      <c r="AC157" s="51">
        <v>0</v>
      </c>
      <c r="AD157" s="325">
        <v>0</v>
      </c>
      <c r="AE157" s="51">
        <v>0</v>
      </c>
      <c r="AF157" s="52">
        <v>0</v>
      </c>
      <c r="AG157" s="51">
        <v>0</v>
      </c>
      <c r="AH157" s="52">
        <v>0</v>
      </c>
      <c r="AI157" s="51">
        <v>0</v>
      </c>
      <c r="AJ157" s="52">
        <v>0</v>
      </c>
      <c r="AK157" s="241">
        <v>0</v>
      </c>
      <c r="AL157" s="325">
        <v>0</v>
      </c>
      <c r="AM157" s="54">
        <v>1</v>
      </c>
      <c r="AN157" s="55">
        <v>0</v>
      </c>
      <c r="AO157" s="52">
        <v>0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2</v>
      </c>
      <c r="C158" s="321">
        <f t="shared" si="39"/>
        <v>1</v>
      </c>
      <c r="D158" s="324">
        <f t="shared" si="39"/>
        <v>1</v>
      </c>
      <c r="E158" s="51">
        <v>1</v>
      </c>
      <c r="F158" s="52">
        <v>1</v>
      </c>
      <c r="G158" s="51">
        <v>0</v>
      </c>
      <c r="H158" s="52">
        <v>0</v>
      </c>
      <c r="I158" s="51">
        <v>0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2</v>
      </c>
      <c r="AN158" s="55">
        <v>0</v>
      </c>
      <c r="AO158" s="52">
        <v>0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2</v>
      </c>
      <c r="C159" s="321">
        <f t="shared" si="39"/>
        <v>0</v>
      </c>
      <c r="D159" s="324">
        <f t="shared" si="39"/>
        <v>2</v>
      </c>
      <c r="E159" s="51">
        <v>0</v>
      </c>
      <c r="F159" s="52">
        <v>2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1</v>
      </c>
      <c r="AN159" s="55">
        <v>0</v>
      </c>
      <c r="AO159" s="52">
        <v>1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44</v>
      </c>
      <c r="C160" s="321">
        <f t="shared" si="39"/>
        <v>24</v>
      </c>
      <c r="D160" s="324">
        <f t="shared" si="39"/>
        <v>20</v>
      </c>
      <c r="E160" s="51">
        <v>24</v>
      </c>
      <c r="F160" s="52">
        <v>20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9</v>
      </c>
      <c r="AN160" s="55">
        <v>0</v>
      </c>
      <c r="AO160" s="52">
        <v>35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0</v>
      </c>
      <c r="C161" s="321">
        <f t="shared" si="39"/>
        <v>0</v>
      </c>
      <c r="D161" s="324">
        <f t="shared" si="39"/>
        <v>0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0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26</v>
      </c>
      <c r="C163" s="321">
        <f t="shared" si="39"/>
        <v>9</v>
      </c>
      <c r="D163" s="324">
        <f t="shared" si="39"/>
        <v>17</v>
      </c>
      <c r="E163" s="51">
        <v>0</v>
      </c>
      <c r="F163" s="52">
        <v>0</v>
      </c>
      <c r="G163" s="51">
        <v>0</v>
      </c>
      <c r="H163" s="52">
        <v>0</v>
      </c>
      <c r="I163" s="51">
        <v>0</v>
      </c>
      <c r="J163" s="52">
        <v>0</v>
      </c>
      <c r="K163" s="51">
        <v>0</v>
      </c>
      <c r="L163" s="52">
        <v>0</v>
      </c>
      <c r="M163" s="241">
        <v>0</v>
      </c>
      <c r="N163" s="325">
        <v>0</v>
      </c>
      <c r="O163" s="51">
        <v>0</v>
      </c>
      <c r="P163" s="52">
        <v>0</v>
      </c>
      <c r="Q163" s="51">
        <v>0</v>
      </c>
      <c r="R163" s="52">
        <v>0</v>
      </c>
      <c r="S163" s="51">
        <v>0</v>
      </c>
      <c r="T163" s="52">
        <v>0</v>
      </c>
      <c r="U163" s="51">
        <v>0</v>
      </c>
      <c r="V163" s="52">
        <v>0</v>
      </c>
      <c r="W163" s="51">
        <v>0</v>
      </c>
      <c r="X163" s="52">
        <v>2</v>
      </c>
      <c r="Y163" s="51">
        <v>0</v>
      </c>
      <c r="Z163" s="52">
        <v>0</v>
      </c>
      <c r="AA163" s="51">
        <v>0</v>
      </c>
      <c r="AB163" s="52">
        <v>1</v>
      </c>
      <c r="AC163" s="51">
        <v>1</v>
      </c>
      <c r="AD163" s="325">
        <v>2</v>
      </c>
      <c r="AE163" s="51">
        <v>4</v>
      </c>
      <c r="AF163" s="52">
        <v>2</v>
      </c>
      <c r="AG163" s="51">
        <v>0</v>
      </c>
      <c r="AH163" s="52">
        <v>5</v>
      </c>
      <c r="AI163" s="51">
        <v>1</v>
      </c>
      <c r="AJ163" s="52">
        <v>2</v>
      </c>
      <c r="AK163" s="241">
        <v>3</v>
      </c>
      <c r="AL163" s="325">
        <v>3</v>
      </c>
      <c r="AM163" s="54">
        <v>10</v>
      </c>
      <c r="AN163" s="55">
        <v>4</v>
      </c>
      <c r="AO163" s="52">
        <v>12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5</v>
      </c>
      <c r="C164" s="321">
        <f t="shared" si="39"/>
        <v>2</v>
      </c>
      <c r="D164" s="324">
        <f t="shared" si="39"/>
        <v>3</v>
      </c>
      <c r="E164" s="51">
        <v>0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0</v>
      </c>
      <c r="T164" s="52">
        <v>0</v>
      </c>
      <c r="U164" s="51">
        <v>0</v>
      </c>
      <c r="V164" s="52">
        <v>0</v>
      </c>
      <c r="W164" s="51">
        <v>0</v>
      </c>
      <c r="X164" s="52">
        <v>0</v>
      </c>
      <c r="Y164" s="51">
        <v>0</v>
      </c>
      <c r="Z164" s="52">
        <v>0</v>
      </c>
      <c r="AA164" s="51">
        <v>0</v>
      </c>
      <c r="AB164" s="52">
        <v>0</v>
      </c>
      <c r="AC164" s="51">
        <v>1</v>
      </c>
      <c r="AD164" s="325">
        <v>0</v>
      </c>
      <c r="AE164" s="51">
        <v>0</v>
      </c>
      <c r="AF164" s="52">
        <v>0</v>
      </c>
      <c r="AG164" s="51">
        <v>0</v>
      </c>
      <c r="AH164" s="52">
        <v>0</v>
      </c>
      <c r="AI164" s="51">
        <v>0</v>
      </c>
      <c r="AJ164" s="52">
        <v>2</v>
      </c>
      <c r="AK164" s="241">
        <v>1</v>
      </c>
      <c r="AL164" s="325">
        <v>1</v>
      </c>
      <c r="AM164" s="54">
        <v>0</v>
      </c>
      <c r="AN164" s="55">
        <v>2</v>
      </c>
      <c r="AO164" s="52">
        <v>3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47</v>
      </c>
      <c r="C168" s="321">
        <f t="shared" si="39"/>
        <v>25</v>
      </c>
      <c r="D168" s="324">
        <f t="shared" si="39"/>
        <v>22</v>
      </c>
      <c r="E168" s="51">
        <v>0</v>
      </c>
      <c r="F168" s="52">
        <v>0</v>
      </c>
      <c r="G168" s="51">
        <v>3</v>
      </c>
      <c r="H168" s="52">
        <v>0</v>
      </c>
      <c r="I168" s="51">
        <v>3</v>
      </c>
      <c r="J168" s="52">
        <v>3</v>
      </c>
      <c r="K168" s="51">
        <v>0</v>
      </c>
      <c r="L168" s="52">
        <v>1</v>
      </c>
      <c r="M168" s="241">
        <v>1</v>
      </c>
      <c r="N168" s="325">
        <v>0</v>
      </c>
      <c r="O168" s="51">
        <v>1</v>
      </c>
      <c r="P168" s="52">
        <v>0</v>
      </c>
      <c r="Q168" s="51">
        <v>2</v>
      </c>
      <c r="R168" s="52">
        <v>0</v>
      </c>
      <c r="S168" s="51">
        <v>1</v>
      </c>
      <c r="T168" s="52">
        <v>1</v>
      </c>
      <c r="U168" s="51">
        <v>1</v>
      </c>
      <c r="V168" s="52">
        <v>1</v>
      </c>
      <c r="W168" s="51">
        <v>3</v>
      </c>
      <c r="X168" s="52">
        <v>3</v>
      </c>
      <c r="Y168" s="51">
        <v>2</v>
      </c>
      <c r="Z168" s="52">
        <v>1</v>
      </c>
      <c r="AA168" s="51">
        <v>1</v>
      </c>
      <c r="AB168" s="52">
        <v>4</v>
      </c>
      <c r="AC168" s="51">
        <v>2</v>
      </c>
      <c r="AD168" s="325">
        <v>3</v>
      </c>
      <c r="AE168" s="51">
        <v>3</v>
      </c>
      <c r="AF168" s="52">
        <v>1</v>
      </c>
      <c r="AG168" s="51">
        <v>1</v>
      </c>
      <c r="AH168" s="52">
        <v>0</v>
      </c>
      <c r="AI168" s="51">
        <v>1</v>
      </c>
      <c r="AJ168" s="52">
        <v>2</v>
      </c>
      <c r="AK168" s="241">
        <v>0</v>
      </c>
      <c r="AL168" s="325">
        <v>2</v>
      </c>
      <c r="AM168" s="54">
        <v>41</v>
      </c>
      <c r="AN168" s="55">
        <v>0</v>
      </c>
      <c r="AO168" s="52">
        <v>6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4</v>
      </c>
      <c r="C169" s="321">
        <f t="shared" si="39"/>
        <v>4</v>
      </c>
      <c r="D169" s="324">
        <f t="shared" si="39"/>
        <v>0</v>
      </c>
      <c r="E169" s="51">
        <v>1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0</v>
      </c>
      <c r="L169" s="52">
        <v>0</v>
      </c>
      <c r="M169" s="241">
        <v>0</v>
      </c>
      <c r="N169" s="325">
        <v>0</v>
      </c>
      <c r="O169" s="51">
        <v>0</v>
      </c>
      <c r="P169" s="52">
        <v>0</v>
      </c>
      <c r="Q169" s="51">
        <v>0</v>
      </c>
      <c r="R169" s="52">
        <v>0</v>
      </c>
      <c r="S169" s="51">
        <v>1</v>
      </c>
      <c r="T169" s="52">
        <v>0</v>
      </c>
      <c r="U169" s="51">
        <v>0</v>
      </c>
      <c r="V169" s="52">
        <v>0</v>
      </c>
      <c r="W169" s="51">
        <v>0</v>
      </c>
      <c r="X169" s="52">
        <v>0</v>
      </c>
      <c r="Y169" s="51">
        <v>0</v>
      </c>
      <c r="Z169" s="52">
        <v>0</v>
      </c>
      <c r="AA169" s="51">
        <v>0</v>
      </c>
      <c r="AB169" s="52">
        <v>0</v>
      </c>
      <c r="AC169" s="51">
        <v>1</v>
      </c>
      <c r="AD169" s="325">
        <v>0</v>
      </c>
      <c r="AE169" s="51">
        <v>0</v>
      </c>
      <c r="AF169" s="52">
        <v>0</v>
      </c>
      <c r="AG169" s="51">
        <v>0</v>
      </c>
      <c r="AH169" s="52">
        <v>0</v>
      </c>
      <c r="AI169" s="51">
        <v>1</v>
      </c>
      <c r="AJ169" s="52">
        <v>0</v>
      </c>
      <c r="AK169" s="241">
        <v>0</v>
      </c>
      <c r="AL169" s="325">
        <v>0</v>
      </c>
      <c r="AM169" s="54">
        <v>0</v>
      </c>
      <c r="AN169" s="55">
        <v>0</v>
      </c>
      <c r="AO169" s="52">
        <v>4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4</v>
      </c>
      <c r="C170" s="321">
        <f t="shared" si="39"/>
        <v>3</v>
      </c>
      <c r="D170" s="324">
        <f t="shared" si="39"/>
        <v>1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0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1</v>
      </c>
      <c r="AF170" s="52">
        <v>0</v>
      </c>
      <c r="AG170" s="51">
        <v>0</v>
      </c>
      <c r="AH170" s="52">
        <v>0</v>
      </c>
      <c r="AI170" s="51">
        <v>0</v>
      </c>
      <c r="AJ170" s="52">
        <v>0</v>
      </c>
      <c r="AK170" s="241">
        <v>2</v>
      </c>
      <c r="AL170" s="325">
        <v>1</v>
      </c>
      <c r="AM170" s="54">
        <v>0</v>
      </c>
      <c r="AN170" s="55">
        <v>3</v>
      </c>
      <c r="AO170" s="52">
        <v>1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3</v>
      </c>
      <c r="C171" s="321">
        <f t="shared" si="39"/>
        <v>2</v>
      </c>
      <c r="D171" s="324">
        <f t="shared" si="39"/>
        <v>1</v>
      </c>
      <c r="E171" s="51">
        <v>2</v>
      </c>
      <c r="F171" s="52">
        <v>1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0</v>
      </c>
      <c r="AO171" s="52">
        <v>3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5</v>
      </c>
      <c r="C172" s="321">
        <f t="shared" si="39"/>
        <v>4</v>
      </c>
      <c r="D172" s="324">
        <f t="shared" si="39"/>
        <v>1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0</v>
      </c>
      <c r="X172" s="52">
        <v>0</v>
      </c>
      <c r="Y172" s="51">
        <v>0</v>
      </c>
      <c r="Z172" s="52">
        <v>1</v>
      </c>
      <c r="AA172" s="51">
        <v>0</v>
      </c>
      <c r="AB172" s="52">
        <v>0</v>
      </c>
      <c r="AC172" s="51">
        <v>1</v>
      </c>
      <c r="AD172" s="325">
        <v>0</v>
      </c>
      <c r="AE172" s="51">
        <v>1</v>
      </c>
      <c r="AF172" s="52">
        <v>0</v>
      </c>
      <c r="AG172" s="51">
        <v>2</v>
      </c>
      <c r="AH172" s="52">
        <v>0</v>
      </c>
      <c r="AI172" s="51">
        <v>0</v>
      </c>
      <c r="AJ172" s="52">
        <v>0</v>
      </c>
      <c r="AK172" s="241">
        <v>0</v>
      </c>
      <c r="AL172" s="325">
        <v>0</v>
      </c>
      <c r="AM172" s="54">
        <v>0</v>
      </c>
      <c r="AN172" s="55">
        <v>0</v>
      </c>
      <c r="AO172" s="52">
        <v>5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0</v>
      </c>
      <c r="C173" s="321">
        <f t="shared" si="39"/>
        <v>0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0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1</v>
      </c>
      <c r="C176" s="321">
        <f t="shared" si="39"/>
        <v>1</v>
      </c>
      <c r="D176" s="324">
        <f t="shared" si="39"/>
        <v>0</v>
      </c>
      <c r="E176" s="51">
        <v>0</v>
      </c>
      <c r="F176" s="52">
        <v>0</v>
      </c>
      <c r="G176" s="51">
        <v>1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1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51</v>
      </c>
      <c r="C177" s="321">
        <f t="shared" si="39"/>
        <v>19</v>
      </c>
      <c r="D177" s="324">
        <f t="shared" si="39"/>
        <v>32</v>
      </c>
      <c r="E177" s="92">
        <v>6</v>
      </c>
      <c r="F177" s="93">
        <v>6</v>
      </c>
      <c r="G177" s="92">
        <v>0</v>
      </c>
      <c r="H177" s="93">
        <v>0</v>
      </c>
      <c r="I177" s="92">
        <v>1</v>
      </c>
      <c r="J177" s="93">
        <v>0</v>
      </c>
      <c r="K177" s="92">
        <v>1</v>
      </c>
      <c r="L177" s="93">
        <v>0</v>
      </c>
      <c r="M177" s="327">
        <v>1</v>
      </c>
      <c r="N177" s="328">
        <v>0</v>
      </c>
      <c r="O177" s="92">
        <v>0</v>
      </c>
      <c r="P177" s="93">
        <v>0</v>
      </c>
      <c r="Q177" s="92">
        <v>0</v>
      </c>
      <c r="R177" s="93">
        <v>0</v>
      </c>
      <c r="S177" s="92">
        <v>0</v>
      </c>
      <c r="T177" s="93">
        <v>1</v>
      </c>
      <c r="U177" s="92">
        <v>1</v>
      </c>
      <c r="V177" s="93">
        <v>1</v>
      </c>
      <c r="W177" s="92">
        <v>3</v>
      </c>
      <c r="X177" s="93">
        <v>2</v>
      </c>
      <c r="Y177" s="92">
        <v>1</v>
      </c>
      <c r="Z177" s="93">
        <v>0</v>
      </c>
      <c r="AA177" s="92">
        <v>0</v>
      </c>
      <c r="AB177" s="93">
        <v>4</v>
      </c>
      <c r="AC177" s="92">
        <v>1</v>
      </c>
      <c r="AD177" s="328">
        <v>5</v>
      </c>
      <c r="AE177" s="92">
        <v>1</v>
      </c>
      <c r="AF177" s="93">
        <v>2</v>
      </c>
      <c r="AG177" s="92">
        <v>0</v>
      </c>
      <c r="AH177" s="93">
        <v>3</v>
      </c>
      <c r="AI177" s="92">
        <v>1</v>
      </c>
      <c r="AJ177" s="93">
        <v>1</v>
      </c>
      <c r="AK177" s="327">
        <v>2</v>
      </c>
      <c r="AL177" s="328">
        <v>7</v>
      </c>
      <c r="AM177" s="65">
        <v>3</v>
      </c>
      <c r="AN177" s="66">
        <v>10</v>
      </c>
      <c r="AO177" s="93">
        <v>38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538" t="s">
        <v>199</v>
      </c>
      <c r="B178" s="539">
        <f>SUM(B179:B183)</f>
        <v>175</v>
      </c>
      <c r="C178" s="427">
        <f t="shared" ref="C178:AO178" si="43">SUM(C179:C183)</f>
        <v>89</v>
      </c>
      <c r="D178" s="540">
        <f t="shared" si="43"/>
        <v>86</v>
      </c>
      <c r="E178" s="541">
        <f t="shared" si="43"/>
        <v>19</v>
      </c>
      <c r="F178" s="542">
        <f t="shared" si="43"/>
        <v>20</v>
      </c>
      <c r="G178" s="541">
        <f t="shared" si="43"/>
        <v>2</v>
      </c>
      <c r="H178" s="542">
        <f t="shared" si="43"/>
        <v>0</v>
      </c>
      <c r="I178" s="541">
        <f t="shared" si="43"/>
        <v>2</v>
      </c>
      <c r="J178" s="542">
        <f t="shared" si="43"/>
        <v>0</v>
      </c>
      <c r="K178" s="541">
        <f t="shared" si="43"/>
        <v>2</v>
      </c>
      <c r="L178" s="542">
        <f t="shared" si="43"/>
        <v>0</v>
      </c>
      <c r="M178" s="541">
        <f t="shared" si="43"/>
        <v>0</v>
      </c>
      <c r="N178" s="543">
        <f t="shared" si="43"/>
        <v>1</v>
      </c>
      <c r="O178" s="541">
        <f t="shared" si="43"/>
        <v>0</v>
      </c>
      <c r="P178" s="542">
        <f t="shared" si="43"/>
        <v>1</v>
      </c>
      <c r="Q178" s="541">
        <f t="shared" si="43"/>
        <v>1</v>
      </c>
      <c r="R178" s="542">
        <f t="shared" si="43"/>
        <v>1</v>
      </c>
      <c r="S178" s="541">
        <f t="shared" si="43"/>
        <v>1</v>
      </c>
      <c r="T178" s="542">
        <f t="shared" si="43"/>
        <v>3</v>
      </c>
      <c r="U178" s="541">
        <f t="shared" si="43"/>
        <v>7</v>
      </c>
      <c r="V178" s="542">
        <f t="shared" si="43"/>
        <v>2</v>
      </c>
      <c r="W178" s="541">
        <f t="shared" si="43"/>
        <v>3</v>
      </c>
      <c r="X178" s="542">
        <f t="shared" si="43"/>
        <v>3</v>
      </c>
      <c r="Y178" s="541">
        <f t="shared" si="43"/>
        <v>4</v>
      </c>
      <c r="Z178" s="542">
        <f t="shared" si="43"/>
        <v>5</v>
      </c>
      <c r="AA178" s="541">
        <f t="shared" si="43"/>
        <v>3</v>
      </c>
      <c r="AB178" s="542">
        <f t="shared" si="43"/>
        <v>9</v>
      </c>
      <c r="AC178" s="541">
        <f t="shared" si="43"/>
        <v>6</v>
      </c>
      <c r="AD178" s="543">
        <f t="shared" si="43"/>
        <v>7</v>
      </c>
      <c r="AE178" s="541">
        <f t="shared" si="43"/>
        <v>12</v>
      </c>
      <c r="AF178" s="542">
        <f t="shared" si="43"/>
        <v>5</v>
      </c>
      <c r="AG178" s="541">
        <f t="shared" si="43"/>
        <v>7</v>
      </c>
      <c r="AH178" s="542">
        <f t="shared" si="43"/>
        <v>7</v>
      </c>
      <c r="AI178" s="541">
        <f t="shared" si="43"/>
        <v>10</v>
      </c>
      <c r="AJ178" s="542">
        <f t="shared" si="43"/>
        <v>6</v>
      </c>
      <c r="AK178" s="543">
        <f t="shared" si="43"/>
        <v>10</v>
      </c>
      <c r="AL178" s="584">
        <f t="shared" si="43"/>
        <v>16</v>
      </c>
      <c r="AM178" s="585">
        <f t="shared" si="43"/>
        <v>31</v>
      </c>
      <c r="AN178" s="405">
        <f t="shared" si="43"/>
        <v>67</v>
      </c>
      <c r="AO178" s="586">
        <f t="shared" si="43"/>
        <v>77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139</v>
      </c>
      <c r="C179" s="321">
        <f t="shared" ref="C179:D183" si="44">E179+G179+I179+K179+M179+O179+Q179+S179+U179+W179+Y179+AA179+AC179+AE179+AG179+AI179+AK179</f>
        <v>69</v>
      </c>
      <c r="D179" s="324">
        <f t="shared" si="44"/>
        <v>70</v>
      </c>
      <c r="E179" s="37">
        <v>19</v>
      </c>
      <c r="F179" s="39">
        <v>20</v>
      </c>
      <c r="G179" s="37">
        <v>2</v>
      </c>
      <c r="H179" s="39">
        <v>0</v>
      </c>
      <c r="I179" s="37">
        <v>2</v>
      </c>
      <c r="J179" s="39">
        <v>0</v>
      </c>
      <c r="K179" s="37">
        <v>0</v>
      </c>
      <c r="L179" s="39">
        <v>0</v>
      </c>
      <c r="M179" s="238">
        <v>0</v>
      </c>
      <c r="N179" s="338">
        <v>1</v>
      </c>
      <c r="O179" s="37">
        <v>0</v>
      </c>
      <c r="P179" s="39">
        <v>1</v>
      </c>
      <c r="Q179" s="37">
        <v>1</v>
      </c>
      <c r="R179" s="39">
        <v>1</v>
      </c>
      <c r="S179" s="37">
        <v>1</v>
      </c>
      <c r="T179" s="39">
        <v>2</v>
      </c>
      <c r="U179" s="37">
        <v>7</v>
      </c>
      <c r="V179" s="39">
        <v>2</v>
      </c>
      <c r="W179" s="37">
        <v>1</v>
      </c>
      <c r="X179" s="39">
        <v>2</v>
      </c>
      <c r="Y179" s="37">
        <v>1</v>
      </c>
      <c r="Z179" s="39">
        <v>4</v>
      </c>
      <c r="AA179" s="37">
        <v>3</v>
      </c>
      <c r="AB179" s="39">
        <v>8</v>
      </c>
      <c r="AC179" s="37">
        <v>5</v>
      </c>
      <c r="AD179" s="338">
        <v>6</v>
      </c>
      <c r="AE179" s="37">
        <v>8</v>
      </c>
      <c r="AF179" s="39">
        <v>3</v>
      </c>
      <c r="AG179" s="37">
        <v>4</v>
      </c>
      <c r="AH179" s="39">
        <v>5</v>
      </c>
      <c r="AI179" s="37">
        <v>9</v>
      </c>
      <c r="AJ179" s="39">
        <v>5</v>
      </c>
      <c r="AK179" s="238">
        <v>6</v>
      </c>
      <c r="AL179" s="338">
        <v>10</v>
      </c>
      <c r="AM179" s="41">
        <v>25</v>
      </c>
      <c r="AN179" s="42">
        <v>48</v>
      </c>
      <c r="AO179" s="39">
        <v>66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3</v>
      </c>
      <c r="C180" s="321">
        <f t="shared" si="44"/>
        <v>1</v>
      </c>
      <c r="D180" s="324">
        <f t="shared" si="44"/>
        <v>2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1</v>
      </c>
      <c r="U180" s="51">
        <v>0</v>
      </c>
      <c r="V180" s="52">
        <v>0</v>
      </c>
      <c r="W180" s="51">
        <v>0</v>
      </c>
      <c r="X180" s="52">
        <v>0</v>
      </c>
      <c r="Y180" s="51">
        <v>0</v>
      </c>
      <c r="Z180" s="52">
        <v>0</v>
      </c>
      <c r="AA180" s="51">
        <v>0</v>
      </c>
      <c r="AB180" s="52">
        <v>0</v>
      </c>
      <c r="AC180" s="51">
        <v>1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1</v>
      </c>
      <c r="AK180" s="241">
        <v>0</v>
      </c>
      <c r="AL180" s="325">
        <v>0</v>
      </c>
      <c r="AM180" s="54">
        <v>3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7</v>
      </c>
      <c r="C181" s="321">
        <f t="shared" si="44"/>
        <v>4</v>
      </c>
      <c r="D181" s="324">
        <f t="shared" si="44"/>
        <v>3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0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0</v>
      </c>
      <c r="Z181" s="52">
        <v>0</v>
      </c>
      <c r="AA181" s="51">
        <v>0</v>
      </c>
      <c r="AB181" s="52">
        <v>0</v>
      </c>
      <c r="AC181" s="51">
        <v>0</v>
      </c>
      <c r="AD181" s="325">
        <v>0</v>
      </c>
      <c r="AE181" s="51">
        <v>1</v>
      </c>
      <c r="AF181" s="52">
        <v>1</v>
      </c>
      <c r="AG181" s="51">
        <v>1</v>
      </c>
      <c r="AH181" s="52">
        <v>0</v>
      </c>
      <c r="AI181" s="51">
        <v>0</v>
      </c>
      <c r="AJ181" s="52">
        <v>0</v>
      </c>
      <c r="AK181" s="241">
        <v>2</v>
      </c>
      <c r="AL181" s="325">
        <v>2</v>
      </c>
      <c r="AM181" s="54">
        <v>0</v>
      </c>
      <c r="AN181" s="55">
        <v>2</v>
      </c>
      <c r="AO181" s="52">
        <v>5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0</v>
      </c>
      <c r="C182" s="321">
        <f t="shared" si="44"/>
        <v>0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26</v>
      </c>
      <c r="C183" s="342">
        <f t="shared" si="44"/>
        <v>15</v>
      </c>
      <c r="D183" s="343">
        <f t="shared" si="44"/>
        <v>11</v>
      </c>
      <c r="E183" s="244">
        <v>0</v>
      </c>
      <c r="F183" s="272">
        <v>0</v>
      </c>
      <c r="G183" s="244">
        <v>0</v>
      </c>
      <c r="H183" s="272">
        <v>0</v>
      </c>
      <c r="I183" s="244">
        <v>0</v>
      </c>
      <c r="J183" s="272">
        <v>0</v>
      </c>
      <c r="K183" s="244">
        <v>2</v>
      </c>
      <c r="L183" s="272">
        <v>0</v>
      </c>
      <c r="M183" s="243">
        <v>0</v>
      </c>
      <c r="N183" s="344">
        <v>0</v>
      </c>
      <c r="O183" s="244">
        <v>0</v>
      </c>
      <c r="P183" s="272">
        <v>0</v>
      </c>
      <c r="Q183" s="244">
        <v>0</v>
      </c>
      <c r="R183" s="272">
        <v>0</v>
      </c>
      <c r="S183" s="244">
        <v>0</v>
      </c>
      <c r="T183" s="272">
        <v>0</v>
      </c>
      <c r="U183" s="244">
        <v>0</v>
      </c>
      <c r="V183" s="272">
        <v>0</v>
      </c>
      <c r="W183" s="244">
        <v>2</v>
      </c>
      <c r="X183" s="272">
        <v>1</v>
      </c>
      <c r="Y183" s="244">
        <v>3</v>
      </c>
      <c r="Z183" s="272">
        <v>1</v>
      </c>
      <c r="AA183" s="244">
        <v>0</v>
      </c>
      <c r="AB183" s="272">
        <v>1</v>
      </c>
      <c r="AC183" s="244">
        <v>0</v>
      </c>
      <c r="AD183" s="344">
        <v>1</v>
      </c>
      <c r="AE183" s="244">
        <v>3</v>
      </c>
      <c r="AF183" s="272">
        <v>1</v>
      </c>
      <c r="AG183" s="244">
        <v>2</v>
      </c>
      <c r="AH183" s="272">
        <v>2</v>
      </c>
      <c r="AI183" s="244">
        <v>1</v>
      </c>
      <c r="AJ183" s="272">
        <v>0</v>
      </c>
      <c r="AK183" s="243">
        <v>2</v>
      </c>
      <c r="AL183" s="344">
        <v>4</v>
      </c>
      <c r="AM183" s="78">
        <v>3</v>
      </c>
      <c r="AN183" s="81">
        <v>17</v>
      </c>
      <c r="AO183" s="272">
        <v>6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135" t="s">
        <v>92</v>
      </c>
      <c r="B185" s="1136" t="s">
        <v>5</v>
      </c>
      <c r="C185" s="1137" t="s">
        <v>103</v>
      </c>
      <c r="D185" s="1138"/>
      <c r="E185" s="1138"/>
      <c r="F185" s="1138"/>
      <c r="G185" s="1138"/>
      <c r="H185" s="1138"/>
      <c r="I185" s="1138"/>
      <c r="J185" s="1138"/>
      <c r="K185" s="1138"/>
      <c r="L185" s="1138"/>
      <c r="M185" s="1138"/>
      <c r="N185" s="1138"/>
      <c r="O185" s="1138"/>
      <c r="P185" s="1138"/>
      <c r="Q185" s="1138"/>
      <c r="R185" s="1138"/>
      <c r="S185" s="1084"/>
      <c r="T185" s="1140" t="s">
        <v>176</v>
      </c>
      <c r="U185" s="1144"/>
      <c r="V185" s="1144"/>
      <c r="W185" s="1144"/>
      <c r="X185" s="1144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145" t="s">
        <v>177</v>
      </c>
      <c r="U186" s="1146"/>
      <c r="V186" s="1147"/>
      <c r="W186" s="1142" t="s">
        <v>202</v>
      </c>
      <c r="X186" s="1143"/>
      <c r="CE186"/>
      <c r="CK186" s="2"/>
      <c r="DI186"/>
    </row>
    <row r="187" spans="1:113" ht="31.5" x14ac:dyDescent="0.25">
      <c r="A187" s="984"/>
      <c r="B187" s="987"/>
      <c r="C187" s="546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547" t="s">
        <v>27</v>
      </c>
      <c r="T187" s="587" t="s">
        <v>203</v>
      </c>
      <c r="U187" s="428" t="s">
        <v>204</v>
      </c>
      <c r="V187" s="588" t="s">
        <v>205</v>
      </c>
      <c r="W187" s="549" t="s">
        <v>179</v>
      </c>
      <c r="X187" s="588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183</v>
      </c>
      <c r="C188" s="51">
        <v>27</v>
      </c>
      <c r="D188" s="55">
        <v>4</v>
      </c>
      <c r="E188" s="55">
        <v>7</v>
      </c>
      <c r="F188" s="55">
        <v>2</v>
      </c>
      <c r="G188" s="55">
        <v>2</v>
      </c>
      <c r="H188" s="55">
        <v>1</v>
      </c>
      <c r="I188" s="55">
        <v>2</v>
      </c>
      <c r="J188" s="55">
        <v>6</v>
      </c>
      <c r="K188" s="55">
        <v>4</v>
      </c>
      <c r="L188" s="55">
        <v>13</v>
      </c>
      <c r="M188" s="55">
        <v>8</v>
      </c>
      <c r="N188" s="55">
        <v>10</v>
      </c>
      <c r="O188" s="55">
        <v>19</v>
      </c>
      <c r="P188" s="55">
        <v>20</v>
      </c>
      <c r="Q188" s="55">
        <v>15</v>
      </c>
      <c r="R188" s="55">
        <v>18</v>
      </c>
      <c r="S188" s="56">
        <v>25</v>
      </c>
      <c r="T188" s="54">
        <v>70</v>
      </c>
      <c r="U188" s="55">
        <v>0</v>
      </c>
      <c r="V188" s="52">
        <v>0</v>
      </c>
      <c r="W188" s="51">
        <v>21</v>
      </c>
      <c r="X188" s="52">
        <v>92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0</v>
      </c>
      <c r="C189" s="51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6"/>
      <c r="T189" s="54"/>
      <c r="U189" s="55"/>
      <c r="V189" s="52"/>
      <c r="W189" s="51"/>
      <c r="X189" s="52"/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37</v>
      </c>
      <c r="C190" s="51">
        <v>37</v>
      </c>
      <c r="D190" s="55">
        <v>0</v>
      </c>
      <c r="E190" s="55">
        <v>0</v>
      </c>
      <c r="F190" s="55">
        <v>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0</v>
      </c>
      <c r="N190" s="55">
        <v>0</v>
      </c>
      <c r="O190" s="55">
        <v>0</v>
      </c>
      <c r="P190" s="55">
        <v>0</v>
      </c>
      <c r="Q190" s="55">
        <v>0</v>
      </c>
      <c r="R190" s="55">
        <v>0</v>
      </c>
      <c r="S190" s="56">
        <v>0</v>
      </c>
      <c r="T190" s="54">
        <v>0</v>
      </c>
      <c r="U190" s="55">
        <v>0</v>
      </c>
      <c r="V190" s="52">
        <v>0</v>
      </c>
      <c r="W190" s="51">
        <v>1</v>
      </c>
      <c r="X190" s="52">
        <v>36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550">
        <f t="shared" ref="B195:X195" si="50">SUM(B188:B194)</f>
        <v>220</v>
      </c>
      <c r="C195" s="551">
        <f t="shared" si="50"/>
        <v>64</v>
      </c>
      <c r="D195" s="412">
        <f t="shared" si="50"/>
        <v>4</v>
      </c>
      <c r="E195" s="412">
        <f t="shared" si="50"/>
        <v>7</v>
      </c>
      <c r="F195" s="412">
        <f t="shared" si="50"/>
        <v>2</v>
      </c>
      <c r="G195" s="412">
        <f t="shared" si="50"/>
        <v>2</v>
      </c>
      <c r="H195" s="412">
        <f t="shared" si="50"/>
        <v>1</v>
      </c>
      <c r="I195" s="412">
        <f t="shared" si="50"/>
        <v>2</v>
      </c>
      <c r="J195" s="412">
        <f t="shared" si="50"/>
        <v>6</v>
      </c>
      <c r="K195" s="412">
        <f t="shared" si="50"/>
        <v>4</v>
      </c>
      <c r="L195" s="412">
        <f t="shared" si="50"/>
        <v>13</v>
      </c>
      <c r="M195" s="412">
        <f t="shared" si="50"/>
        <v>8</v>
      </c>
      <c r="N195" s="412">
        <f t="shared" si="50"/>
        <v>10</v>
      </c>
      <c r="O195" s="412">
        <f t="shared" si="50"/>
        <v>19</v>
      </c>
      <c r="P195" s="412">
        <f t="shared" si="50"/>
        <v>20</v>
      </c>
      <c r="Q195" s="412">
        <f t="shared" si="50"/>
        <v>15</v>
      </c>
      <c r="R195" s="412">
        <f t="shared" si="50"/>
        <v>18</v>
      </c>
      <c r="S195" s="552">
        <f t="shared" si="50"/>
        <v>25</v>
      </c>
      <c r="T195" s="355">
        <f t="shared" si="50"/>
        <v>70</v>
      </c>
      <c r="U195" s="356">
        <f t="shared" si="50"/>
        <v>0</v>
      </c>
      <c r="V195" s="357">
        <f t="shared" si="50"/>
        <v>0</v>
      </c>
      <c r="W195" s="358">
        <f t="shared" si="50"/>
        <v>22</v>
      </c>
      <c r="X195" s="357">
        <f t="shared" si="50"/>
        <v>128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135" t="s">
        <v>92</v>
      </c>
      <c r="B197" s="1136" t="s">
        <v>5</v>
      </c>
      <c r="C197" s="1137" t="s">
        <v>103</v>
      </c>
      <c r="D197" s="1138"/>
      <c r="E197" s="1138"/>
      <c r="F197" s="1138"/>
      <c r="G197" s="1138"/>
      <c r="H197" s="1138"/>
      <c r="I197" s="1138"/>
      <c r="J197" s="1138"/>
      <c r="K197" s="1138"/>
      <c r="L197" s="1138"/>
      <c r="M197" s="1138"/>
      <c r="N197" s="1138"/>
      <c r="O197" s="1138"/>
      <c r="P197" s="1138"/>
      <c r="Q197" s="1138"/>
      <c r="R197" s="1138"/>
      <c r="S197" s="1084"/>
      <c r="T197" s="1139" t="s">
        <v>176</v>
      </c>
      <c r="U197" s="1139"/>
      <c r="V197" s="1139"/>
      <c r="W197" s="1139"/>
      <c r="X197" s="1140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141" t="s">
        <v>177</v>
      </c>
      <c r="U198" s="1141"/>
      <c r="V198" s="1088"/>
      <c r="W198" s="1142" t="s">
        <v>202</v>
      </c>
      <c r="X198" s="1143"/>
      <c r="CE198"/>
      <c r="CK198" s="2"/>
      <c r="DI198"/>
    </row>
    <row r="199" spans="1:113" ht="31.5" x14ac:dyDescent="0.25">
      <c r="A199" s="984"/>
      <c r="B199" s="987"/>
      <c r="C199" s="546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547" t="s">
        <v>27</v>
      </c>
      <c r="T199" s="587" t="s">
        <v>203</v>
      </c>
      <c r="U199" s="428" t="s">
        <v>204</v>
      </c>
      <c r="V199" s="588" t="s">
        <v>205</v>
      </c>
      <c r="W199" s="549" t="s">
        <v>179</v>
      </c>
      <c r="X199" s="588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210</v>
      </c>
      <c r="C200" s="51">
        <v>49</v>
      </c>
      <c r="D200" s="55">
        <v>6</v>
      </c>
      <c r="E200" s="55">
        <v>8</v>
      </c>
      <c r="F200" s="55">
        <v>3</v>
      </c>
      <c r="G200" s="55">
        <v>1</v>
      </c>
      <c r="H200" s="55">
        <v>0</v>
      </c>
      <c r="I200" s="55">
        <v>4</v>
      </c>
      <c r="J200" s="55">
        <v>7</v>
      </c>
      <c r="K200" s="55">
        <v>13</v>
      </c>
      <c r="L200" s="55">
        <v>1</v>
      </c>
      <c r="M200" s="55">
        <v>7</v>
      </c>
      <c r="N200" s="55">
        <v>19</v>
      </c>
      <c r="O200" s="55">
        <v>23</v>
      </c>
      <c r="P200" s="55">
        <v>29</v>
      </c>
      <c r="Q200" s="55">
        <v>20</v>
      </c>
      <c r="R200" s="55">
        <v>7</v>
      </c>
      <c r="S200" s="56">
        <v>13</v>
      </c>
      <c r="T200" s="418">
        <v>210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9</v>
      </c>
      <c r="C201" s="51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1</v>
      </c>
      <c r="J201" s="55">
        <v>1</v>
      </c>
      <c r="K201" s="55">
        <v>0</v>
      </c>
      <c r="L201" s="55">
        <v>0</v>
      </c>
      <c r="M201" s="55">
        <v>2</v>
      </c>
      <c r="N201" s="55">
        <v>1</v>
      </c>
      <c r="O201" s="55">
        <v>0</v>
      </c>
      <c r="P201" s="55">
        <v>1</v>
      </c>
      <c r="Q201" s="55">
        <v>3</v>
      </c>
      <c r="R201" s="55">
        <v>0</v>
      </c>
      <c r="S201" s="56">
        <v>0</v>
      </c>
      <c r="T201" s="54">
        <v>9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553" t="s">
        <v>5</v>
      </c>
      <c r="B206" s="550">
        <f t="shared" ref="B206:X206" si="55">SUM(B200:B205)</f>
        <v>219</v>
      </c>
      <c r="C206" s="551">
        <f t="shared" si="55"/>
        <v>49</v>
      </c>
      <c r="D206" s="412">
        <f t="shared" si="55"/>
        <v>6</v>
      </c>
      <c r="E206" s="412">
        <f t="shared" si="55"/>
        <v>8</v>
      </c>
      <c r="F206" s="412">
        <f t="shared" si="55"/>
        <v>3</v>
      </c>
      <c r="G206" s="412">
        <f t="shared" si="55"/>
        <v>1</v>
      </c>
      <c r="H206" s="412">
        <f t="shared" si="55"/>
        <v>0</v>
      </c>
      <c r="I206" s="412">
        <f t="shared" si="55"/>
        <v>5</v>
      </c>
      <c r="J206" s="412">
        <f t="shared" si="55"/>
        <v>8</v>
      </c>
      <c r="K206" s="412">
        <f t="shared" si="55"/>
        <v>13</v>
      </c>
      <c r="L206" s="412">
        <f t="shared" si="55"/>
        <v>1</v>
      </c>
      <c r="M206" s="412">
        <f t="shared" si="55"/>
        <v>9</v>
      </c>
      <c r="N206" s="412">
        <f t="shared" si="55"/>
        <v>20</v>
      </c>
      <c r="O206" s="412">
        <f t="shared" si="55"/>
        <v>23</v>
      </c>
      <c r="P206" s="412">
        <f t="shared" si="55"/>
        <v>30</v>
      </c>
      <c r="Q206" s="412">
        <f t="shared" si="55"/>
        <v>23</v>
      </c>
      <c r="R206" s="412">
        <f t="shared" si="55"/>
        <v>7</v>
      </c>
      <c r="S206" s="552">
        <f t="shared" si="55"/>
        <v>13</v>
      </c>
      <c r="T206" s="360">
        <f t="shared" si="55"/>
        <v>219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135" t="s">
        <v>92</v>
      </c>
      <c r="B208" s="1136" t="s">
        <v>5</v>
      </c>
      <c r="C208" s="1137" t="s">
        <v>103</v>
      </c>
      <c r="D208" s="1138"/>
      <c r="E208" s="1138"/>
      <c r="F208" s="1138"/>
      <c r="G208" s="1138"/>
      <c r="H208" s="1138"/>
      <c r="I208" s="1138"/>
      <c r="J208" s="1138"/>
      <c r="K208" s="1138"/>
      <c r="L208" s="1138"/>
      <c r="M208" s="1138"/>
      <c r="N208" s="1138"/>
      <c r="O208" s="1138"/>
      <c r="P208" s="1138"/>
      <c r="Q208" s="1138"/>
      <c r="R208" s="1138"/>
      <c r="S208" s="1084"/>
      <c r="T208" s="1139" t="s">
        <v>176</v>
      </c>
      <c r="U208" s="1139"/>
      <c r="V208" s="1139"/>
      <c r="W208" s="1139"/>
      <c r="X208" s="1140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141" t="s">
        <v>177</v>
      </c>
      <c r="U209" s="1141"/>
      <c r="V209" s="1088"/>
      <c r="W209" s="1142" t="s">
        <v>202</v>
      </c>
      <c r="X209" s="1143"/>
      <c r="CE209"/>
      <c r="CK209" s="2"/>
      <c r="DI209"/>
    </row>
    <row r="210" spans="1:113" ht="31.5" x14ac:dyDescent="0.25">
      <c r="A210" s="984"/>
      <c r="B210" s="987"/>
      <c r="C210" s="546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547" t="s">
        <v>27</v>
      </c>
      <c r="T210" s="587" t="s">
        <v>203</v>
      </c>
      <c r="U210" s="428" t="s">
        <v>204</v>
      </c>
      <c r="V210" s="588" t="s">
        <v>205</v>
      </c>
      <c r="W210" s="549" t="s">
        <v>179</v>
      </c>
      <c r="X210" s="588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2544</v>
      </c>
      <c r="C211" s="51">
        <v>69</v>
      </c>
      <c r="D211" s="55">
        <v>14</v>
      </c>
      <c r="E211" s="55">
        <v>61</v>
      </c>
      <c r="F211" s="55">
        <v>47</v>
      </c>
      <c r="G211" s="55">
        <v>29</v>
      </c>
      <c r="H211" s="55">
        <v>39</v>
      </c>
      <c r="I211" s="55">
        <v>47</v>
      </c>
      <c r="J211" s="55">
        <v>148</v>
      </c>
      <c r="K211" s="55">
        <v>145</v>
      </c>
      <c r="L211" s="55">
        <v>175</v>
      </c>
      <c r="M211" s="55">
        <v>114</v>
      </c>
      <c r="N211" s="55">
        <v>236</v>
      </c>
      <c r="O211" s="55">
        <v>301</v>
      </c>
      <c r="P211" s="55">
        <v>456</v>
      </c>
      <c r="Q211" s="55">
        <v>180</v>
      </c>
      <c r="R211" s="55">
        <v>161</v>
      </c>
      <c r="S211" s="56">
        <v>322</v>
      </c>
      <c r="T211" s="41">
        <v>782</v>
      </c>
      <c r="U211" s="42">
        <v>0</v>
      </c>
      <c r="V211" s="39">
        <v>0</v>
      </c>
      <c r="W211" s="37">
        <v>1025</v>
      </c>
      <c r="X211" s="39">
        <v>737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191</v>
      </c>
      <c r="C212" s="51">
        <v>0</v>
      </c>
      <c r="D212" s="55">
        <v>0</v>
      </c>
      <c r="E212" s="55">
        <v>3</v>
      </c>
      <c r="F212" s="55">
        <v>3</v>
      </c>
      <c r="G212" s="55">
        <v>3</v>
      </c>
      <c r="H212" s="55">
        <v>0</v>
      </c>
      <c r="I212" s="55">
        <v>6</v>
      </c>
      <c r="J212" s="55">
        <v>13</v>
      </c>
      <c r="K212" s="55">
        <v>9</v>
      </c>
      <c r="L212" s="55">
        <v>22</v>
      </c>
      <c r="M212" s="55">
        <v>21</v>
      </c>
      <c r="N212" s="55">
        <v>20</v>
      </c>
      <c r="O212" s="55">
        <v>15</v>
      </c>
      <c r="P212" s="55">
        <v>40</v>
      </c>
      <c r="Q212" s="55">
        <v>23</v>
      </c>
      <c r="R212" s="55">
        <v>8</v>
      </c>
      <c r="S212" s="56">
        <v>5</v>
      </c>
      <c r="T212" s="54">
        <v>77</v>
      </c>
      <c r="U212" s="55">
        <v>0</v>
      </c>
      <c r="V212" s="52">
        <v>0</v>
      </c>
      <c r="W212" s="51">
        <v>114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351</v>
      </c>
      <c r="C213" s="51">
        <v>29</v>
      </c>
      <c r="D213" s="55">
        <v>34</v>
      </c>
      <c r="E213" s="55">
        <v>7</v>
      </c>
      <c r="F213" s="55">
        <v>5</v>
      </c>
      <c r="G213" s="55">
        <v>3</v>
      </c>
      <c r="H213" s="55">
        <v>4</v>
      </c>
      <c r="I213" s="55">
        <v>0</v>
      </c>
      <c r="J213" s="55">
        <v>4</v>
      </c>
      <c r="K213" s="55">
        <v>22</v>
      </c>
      <c r="L213" s="55">
        <v>8</v>
      </c>
      <c r="M213" s="55">
        <v>36</v>
      </c>
      <c r="N213" s="55">
        <v>29</v>
      </c>
      <c r="O213" s="55">
        <v>16</v>
      </c>
      <c r="P213" s="55">
        <v>54</v>
      </c>
      <c r="Q213" s="55">
        <v>11</v>
      </c>
      <c r="R213" s="55">
        <v>26</v>
      </c>
      <c r="S213" s="56">
        <v>63</v>
      </c>
      <c r="T213" s="54">
        <v>70</v>
      </c>
      <c r="U213" s="55">
        <v>0</v>
      </c>
      <c r="V213" s="52">
        <v>0</v>
      </c>
      <c r="W213" s="51">
        <v>171</v>
      </c>
      <c r="X213" s="52">
        <v>110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554" t="s">
        <v>5</v>
      </c>
      <c r="B215" s="352">
        <f>SUM(B211:B214)</f>
        <v>3086</v>
      </c>
      <c r="C215" s="364">
        <f t="shared" ref="C215:X215" si="58">SUM(C211:C214)</f>
        <v>98</v>
      </c>
      <c r="D215" s="365">
        <f t="shared" si="58"/>
        <v>48</v>
      </c>
      <c r="E215" s="365">
        <f t="shared" si="58"/>
        <v>71</v>
      </c>
      <c r="F215" s="365">
        <f t="shared" si="58"/>
        <v>55</v>
      </c>
      <c r="G215" s="365">
        <f t="shared" si="58"/>
        <v>35</v>
      </c>
      <c r="H215" s="365">
        <f t="shared" si="58"/>
        <v>43</v>
      </c>
      <c r="I215" s="365">
        <f t="shared" si="58"/>
        <v>53</v>
      </c>
      <c r="J215" s="365">
        <f t="shared" si="58"/>
        <v>165</v>
      </c>
      <c r="K215" s="365">
        <f t="shared" si="58"/>
        <v>176</v>
      </c>
      <c r="L215" s="365">
        <f t="shared" si="58"/>
        <v>205</v>
      </c>
      <c r="M215" s="365">
        <f t="shared" si="58"/>
        <v>171</v>
      </c>
      <c r="N215" s="365">
        <f t="shared" si="58"/>
        <v>285</v>
      </c>
      <c r="O215" s="365">
        <f t="shared" si="58"/>
        <v>332</v>
      </c>
      <c r="P215" s="365">
        <f t="shared" si="58"/>
        <v>550</v>
      </c>
      <c r="Q215" s="365">
        <f t="shared" si="58"/>
        <v>214</v>
      </c>
      <c r="R215" s="365">
        <f t="shared" si="58"/>
        <v>195</v>
      </c>
      <c r="S215" s="366">
        <f t="shared" si="58"/>
        <v>390</v>
      </c>
      <c r="T215" s="360">
        <f t="shared" si="58"/>
        <v>929</v>
      </c>
      <c r="U215" s="361">
        <f t="shared" si="58"/>
        <v>0</v>
      </c>
      <c r="V215" s="362">
        <f t="shared" si="58"/>
        <v>0</v>
      </c>
      <c r="W215" s="363">
        <f t="shared" si="58"/>
        <v>1310</v>
      </c>
      <c r="X215" s="362">
        <f t="shared" si="58"/>
        <v>847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555" t="s">
        <v>214</v>
      </c>
      <c r="B217" s="533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522" t="s">
        <v>109</v>
      </c>
      <c r="B223" s="533" t="s">
        <v>5</v>
      </c>
    </row>
    <row r="224" spans="1:113" x14ac:dyDescent="0.25">
      <c r="A224" s="370" t="s">
        <v>220</v>
      </c>
      <c r="B224" s="371">
        <v>1798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2212</v>
      </c>
    </row>
    <row r="227" spans="1:2" ht="24" customHeight="1" x14ac:dyDescent="0.25">
      <c r="A227" s="375" t="s">
        <v>223</v>
      </c>
      <c r="B227" s="371">
        <v>201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0</v>
      </c>
    </row>
    <row r="230" spans="1:2" x14ac:dyDescent="0.25">
      <c r="A230" s="370" t="s">
        <v>226</v>
      </c>
      <c r="B230" s="371">
        <v>146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0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372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687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1040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6456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130" t="s">
        <v>246</v>
      </c>
      <c r="B252" s="1131" t="s">
        <v>5</v>
      </c>
      <c r="C252" s="1132" t="s">
        <v>103</v>
      </c>
      <c r="D252" s="1133"/>
      <c r="E252" s="1133"/>
      <c r="F252" s="1133"/>
      <c r="G252" s="1133"/>
      <c r="H252" s="1133"/>
      <c r="I252" s="1133"/>
      <c r="J252" s="1133"/>
      <c r="K252" s="1133"/>
      <c r="L252" s="1133"/>
      <c r="M252" s="1133"/>
      <c r="N252" s="1133"/>
      <c r="O252" s="1133"/>
      <c r="P252" s="1133"/>
      <c r="Q252" s="1133"/>
      <c r="R252" s="1133"/>
      <c r="S252" s="1134"/>
    </row>
    <row r="253" spans="1:19" x14ac:dyDescent="0.25">
      <c r="A253" s="976"/>
      <c r="B253" s="978"/>
      <c r="C253" s="546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525" t="s">
        <v>27</v>
      </c>
    </row>
    <row r="254" spans="1:19" x14ac:dyDescent="0.25">
      <c r="A254" s="429" t="s">
        <v>247</v>
      </c>
      <c r="B254" s="430">
        <f>SUM(C254:S254)</f>
        <v>222</v>
      </c>
      <c r="C254" s="416">
        <v>2</v>
      </c>
      <c r="D254" s="281">
        <v>33</v>
      </c>
      <c r="E254" s="281">
        <v>19</v>
      </c>
      <c r="F254" s="281">
        <v>6</v>
      </c>
      <c r="G254" s="281">
        <v>1</v>
      </c>
      <c r="H254" s="281">
        <v>0</v>
      </c>
      <c r="I254" s="281">
        <v>0</v>
      </c>
      <c r="J254" s="281">
        <v>0</v>
      </c>
      <c r="K254" s="281">
        <v>0</v>
      </c>
      <c r="L254" s="281">
        <v>0</v>
      </c>
      <c r="M254" s="281">
        <v>1</v>
      </c>
      <c r="N254" s="281">
        <v>6</v>
      </c>
      <c r="O254" s="281">
        <v>6</v>
      </c>
      <c r="P254" s="281">
        <v>50</v>
      </c>
      <c r="Q254" s="281">
        <v>30</v>
      </c>
      <c r="R254" s="281">
        <v>33</v>
      </c>
      <c r="S254" s="299">
        <v>35</v>
      </c>
    </row>
    <row r="255" spans="1:19" x14ac:dyDescent="0.25">
      <c r="A255" s="381" t="s">
        <v>248</v>
      </c>
      <c r="B255" s="382">
        <f>SUM(C255:S255)</f>
        <v>222</v>
      </c>
      <c r="C255" s="51">
        <v>2</v>
      </c>
      <c r="D255" s="55">
        <v>33</v>
      </c>
      <c r="E255" s="55">
        <v>19</v>
      </c>
      <c r="F255" s="55">
        <v>6</v>
      </c>
      <c r="G255" s="55">
        <v>1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1</v>
      </c>
      <c r="N255" s="55">
        <v>6</v>
      </c>
      <c r="O255" s="55">
        <v>6</v>
      </c>
      <c r="P255" s="55">
        <v>50</v>
      </c>
      <c r="Q255" s="55">
        <v>30</v>
      </c>
      <c r="R255" s="55">
        <v>33</v>
      </c>
      <c r="S255" s="57">
        <v>35</v>
      </c>
    </row>
    <row r="256" spans="1:19" x14ac:dyDescent="0.25">
      <c r="A256" s="383" t="s">
        <v>249</v>
      </c>
      <c r="B256" s="384">
        <f>SUM(C256:S256)</f>
        <v>222</v>
      </c>
      <c r="C256" s="75">
        <v>2</v>
      </c>
      <c r="D256" s="79">
        <v>33</v>
      </c>
      <c r="E256" s="79">
        <v>19</v>
      </c>
      <c r="F256" s="79">
        <v>6</v>
      </c>
      <c r="G256" s="79">
        <v>1</v>
      </c>
      <c r="H256" s="79">
        <v>0</v>
      </c>
      <c r="I256" s="79">
        <v>0</v>
      </c>
      <c r="J256" s="79">
        <v>0</v>
      </c>
      <c r="K256" s="79">
        <v>0</v>
      </c>
      <c r="L256" s="79">
        <v>0</v>
      </c>
      <c r="M256" s="79">
        <v>1</v>
      </c>
      <c r="N256" s="79">
        <v>6</v>
      </c>
      <c r="O256" s="79">
        <v>6</v>
      </c>
      <c r="P256" s="79">
        <v>50</v>
      </c>
      <c r="Q256" s="79">
        <v>30</v>
      </c>
      <c r="R256" s="79">
        <v>33</v>
      </c>
      <c r="S256" s="112">
        <v>35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130" t="s">
        <v>251</v>
      </c>
      <c r="B258" s="1131" t="s">
        <v>252</v>
      </c>
      <c r="C258" s="1132" t="s">
        <v>103</v>
      </c>
      <c r="D258" s="1133"/>
      <c r="E258" s="1133"/>
      <c r="F258" s="1133"/>
      <c r="G258" s="1133"/>
      <c r="H258" s="1133"/>
      <c r="I258" s="1133"/>
      <c r="J258" s="1133"/>
      <c r="K258" s="1133"/>
      <c r="L258" s="1133"/>
      <c r="M258" s="1133"/>
      <c r="N258" s="1133"/>
      <c r="O258" s="1133"/>
      <c r="P258" s="1133"/>
      <c r="Q258" s="1133"/>
      <c r="R258" s="1133"/>
      <c r="S258" s="1134"/>
    </row>
    <row r="259" spans="1:19" x14ac:dyDescent="0.25">
      <c r="A259" s="976"/>
      <c r="B259" s="978"/>
      <c r="C259" s="546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525" t="s">
        <v>27</v>
      </c>
    </row>
    <row r="260" spans="1:19" x14ac:dyDescent="0.25">
      <c r="A260" s="386" t="s">
        <v>253</v>
      </c>
      <c r="B260" s="386">
        <f t="shared" ref="B260:B286" si="59">SUM(C260:S260)</f>
        <v>10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0</v>
      </c>
      <c r="M260" s="281">
        <v>0</v>
      </c>
      <c r="N260" s="281">
        <v>1</v>
      </c>
      <c r="O260" s="281">
        <v>0</v>
      </c>
      <c r="P260" s="281">
        <v>2</v>
      </c>
      <c r="Q260" s="281">
        <v>2</v>
      </c>
      <c r="R260" s="281">
        <v>2</v>
      </c>
      <c r="S260" s="419">
        <v>3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9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1</v>
      </c>
      <c r="O262" s="55">
        <v>0</v>
      </c>
      <c r="P262" s="55">
        <v>2</v>
      </c>
      <c r="Q262" s="55">
        <v>2</v>
      </c>
      <c r="R262" s="55">
        <v>2</v>
      </c>
      <c r="S262" s="57">
        <v>2</v>
      </c>
    </row>
    <row r="263" spans="1:19" x14ac:dyDescent="0.25">
      <c r="A263" s="300" t="s">
        <v>256</v>
      </c>
      <c r="B263" s="300">
        <f t="shared" si="59"/>
        <v>11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1</v>
      </c>
      <c r="O263" s="55">
        <v>0</v>
      </c>
      <c r="P263" s="55">
        <v>1</v>
      </c>
      <c r="Q263" s="55">
        <v>1</v>
      </c>
      <c r="R263" s="55">
        <v>3</v>
      </c>
      <c r="S263" s="57">
        <v>5</v>
      </c>
    </row>
    <row r="264" spans="1:19" x14ac:dyDescent="0.25">
      <c r="A264" s="300" t="s">
        <v>257</v>
      </c>
      <c r="B264" s="300">
        <f t="shared" si="59"/>
        <v>9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>
        <v>2</v>
      </c>
      <c r="Q264" s="55">
        <v>2</v>
      </c>
      <c r="R264" s="55">
        <v>1</v>
      </c>
      <c r="S264" s="57">
        <v>4</v>
      </c>
    </row>
    <row r="265" spans="1:19" x14ac:dyDescent="0.25">
      <c r="A265" s="300" t="s">
        <v>258</v>
      </c>
      <c r="B265" s="300">
        <f t="shared" si="59"/>
        <v>11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3</v>
      </c>
      <c r="Q265" s="55">
        <v>3</v>
      </c>
      <c r="R265" s="55">
        <v>1</v>
      </c>
      <c r="S265" s="57">
        <v>4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0</v>
      </c>
      <c r="C277" s="51">
        <v>0</v>
      </c>
      <c r="D277" s="55">
        <v>0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5">
        <v>0</v>
      </c>
      <c r="S277" s="57">
        <v>0</v>
      </c>
    </row>
    <row r="278" spans="1:19" x14ac:dyDescent="0.25">
      <c r="A278" s="300" t="s">
        <v>271</v>
      </c>
      <c r="B278" s="300">
        <f t="shared" si="59"/>
        <v>325</v>
      </c>
      <c r="C278" s="51">
        <v>2</v>
      </c>
      <c r="D278" s="55">
        <v>33</v>
      </c>
      <c r="E278" s="55">
        <v>19</v>
      </c>
      <c r="F278" s="55">
        <v>6</v>
      </c>
      <c r="G278" s="55">
        <v>1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2</v>
      </c>
      <c r="N278" s="55">
        <v>8</v>
      </c>
      <c r="O278" s="55">
        <v>11</v>
      </c>
      <c r="P278" s="55">
        <v>92</v>
      </c>
      <c r="Q278" s="55">
        <v>47</v>
      </c>
      <c r="R278" s="55">
        <v>56</v>
      </c>
      <c r="S278" s="57">
        <v>48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130" t="s">
        <v>281</v>
      </c>
      <c r="B288" s="1131" t="s">
        <v>5</v>
      </c>
      <c r="C288" s="1132" t="s">
        <v>282</v>
      </c>
      <c r="D288" s="1133"/>
      <c r="E288" s="1133"/>
      <c r="F288" s="1133"/>
      <c r="G288" s="1133"/>
      <c r="H288" s="1133"/>
      <c r="I288" s="1133"/>
      <c r="J288" s="1133"/>
      <c r="K288" s="1133"/>
      <c r="L288" s="1133"/>
      <c r="M288" s="1133"/>
      <c r="N288" s="1133"/>
      <c r="O288" s="1133"/>
      <c r="P288" s="1133"/>
      <c r="Q288" s="1133"/>
      <c r="R288" s="1133"/>
      <c r="S288" s="1134"/>
    </row>
    <row r="289" spans="1:19" x14ac:dyDescent="0.25">
      <c r="A289" s="976"/>
      <c r="B289" s="978"/>
      <c r="C289" s="546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525" t="s">
        <v>27</v>
      </c>
    </row>
    <row r="290" spans="1:19" x14ac:dyDescent="0.25">
      <c r="A290" s="431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6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1</v>
      </c>
      <c r="O293" s="55">
        <v>0</v>
      </c>
      <c r="P293" s="55">
        <v>1</v>
      </c>
      <c r="Q293" s="55">
        <v>2</v>
      </c>
      <c r="R293" s="55">
        <v>1</v>
      </c>
      <c r="S293" s="57">
        <v>1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1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1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1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1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4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>
        <v>1</v>
      </c>
      <c r="Q300" s="55">
        <v>1</v>
      </c>
      <c r="R300" s="55">
        <v>1</v>
      </c>
      <c r="S300" s="57">
        <v>1</v>
      </c>
    </row>
    <row r="301" spans="1:19" x14ac:dyDescent="0.25">
      <c r="A301" s="165" t="s">
        <v>195</v>
      </c>
      <c r="B301" s="382">
        <f t="shared" si="60"/>
        <v>3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0</v>
      </c>
      <c r="Q301" s="55">
        <v>2</v>
      </c>
      <c r="R301" s="55">
        <v>1</v>
      </c>
      <c r="S301" s="57">
        <v>0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38">
        <v>0</v>
      </c>
    </row>
    <row r="304" spans="1:19" x14ac:dyDescent="0.25">
      <c r="A304" s="165" t="s">
        <v>286</v>
      </c>
      <c r="B304" s="382">
        <f t="shared" si="60"/>
        <v>325</v>
      </c>
      <c r="C304" s="42">
        <v>2</v>
      </c>
      <c r="D304" s="42">
        <v>33</v>
      </c>
      <c r="E304" s="42">
        <v>19</v>
      </c>
      <c r="F304" s="42">
        <v>6</v>
      </c>
      <c r="G304" s="42">
        <v>1</v>
      </c>
      <c r="H304" s="42">
        <v>0</v>
      </c>
      <c r="I304" s="42">
        <v>0</v>
      </c>
      <c r="J304" s="42">
        <v>0</v>
      </c>
      <c r="K304" s="42">
        <v>0</v>
      </c>
      <c r="L304" s="42">
        <v>0</v>
      </c>
      <c r="M304" s="42">
        <v>2</v>
      </c>
      <c r="N304" s="42">
        <v>8</v>
      </c>
      <c r="O304" s="42">
        <v>11</v>
      </c>
      <c r="P304" s="42">
        <v>92</v>
      </c>
      <c r="Q304" s="42">
        <v>47</v>
      </c>
      <c r="R304" s="42">
        <v>56</v>
      </c>
      <c r="S304" s="38">
        <v>48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0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1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0</v>
      </c>
      <c r="S307" s="57">
        <v>1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11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0</v>
      </c>
      <c r="M310" s="81">
        <v>0</v>
      </c>
      <c r="N310" s="81">
        <v>0</v>
      </c>
      <c r="O310" s="81">
        <v>0</v>
      </c>
      <c r="P310" s="81">
        <v>2</v>
      </c>
      <c r="Q310" s="81">
        <v>0</v>
      </c>
      <c r="R310" s="81">
        <v>2</v>
      </c>
      <c r="S310" s="82">
        <v>7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11989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6C220507-493E-4494-99C1-82C4634C592A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E728B077-A7AA-4B5E-8D0D-9968F74B40F9}">
      <formula1>0</formula1>
      <formula2>1E+30</formula2>
    </dataValidation>
    <dataValidation allowBlank="1" sqref="CA6:CE6 CL53 CA53:CE53 CL6 CA29:CF52" xr:uid="{9DE39C9F-1CB7-4456-A91B-7ABD5778F841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2822C0F8-6977-4D49-8ED6-79FA54B11040}">
      <formula1>0</formula1>
    </dataValidation>
    <dataValidation allowBlank="1" showInputMessage="1" showErrorMessage="1" error="Valor no Permitido" sqref="T64 T72" xr:uid="{73188A05-0F61-4B17-A9BD-BE9477D156BC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",[4]NOMBRE!B2, " (",[4]NOMBRE!C2,[4]NOMBRE!D2,[4]NOMBRE!E2,[4]NOMBRE!F2,[4]NOMBRE!G2,")")</f>
        <v>COMUNA: LINARES (07401)</v>
      </c>
    </row>
    <row r="3" spans="1:95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5" x14ac:dyDescent="0.25">
      <c r="A4" s="1" t="str">
        <f>CONCATENATE("MES: ",[4]NOMBRE!B6, " (",[4]NOMBRE!C6,[4]NOMBRE!D6,")")</f>
        <v>MES: MARZO (03)</v>
      </c>
    </row>
    <row r="5" spans="1:95" x14ac:dyDescent="0.25">
      <c r="A5" s="1" t="str">
        <f>CONCATENATE("AÑO: ",[4]NOMBRE!B7)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130" t="s">
        <v>4</v>
      </c>
      <c r="B10" s="1161" t="s">
        <v>5</v>
      </c>
      <c r="C10" s="1162"/>
      <c r="D10" s="1110"/>
      <c r="E10" s="1132" t="s">
        <v>6</v>
      </c>
      <c r="F10" s="1133"/>
      <c r="G10" s="1133"/>
      <c r="H10" s="1133"/>
      <c r="I10" s="1133"/>
      <c r="J10" s="1133"/>
      <c r="K10" s="1133"/>
      <c r="L10" s="1133"/>
      <c r="M10" s="1133"/>
      <c r="N10" s="1133"/>
      <c r="O10" s="1133"/>
      <c r="P10" s="1133"/>
      <c r="Q10" s="1133"/>
      <c r="R10" s="1133"/>
      <c r="S10" s="1133"/>
      <c r="T10" s="1133"/>
      <c r="U10" s="1133"/>
      <c r="V10" s="1133"/>
      <c r="W10" s="1133"/>
      <c r="X10" s="1133"/>
      <c r="Y10" s="1133"/>
      <c r="Z10" s="1133"/>
      <c r="AA10" s="1133"/>
      <c r="AB10" s="1133"/>
      <c r="AC10" s="1133"/>
      <c r="AD10" s="1133"/>
      <c r="AE10" s="1133"/>
      <c r="AF10" s="1133"/>
      <c r="AG10" s="1133"/>
      <c r="AH10" s="1133"/>
      <c r="AI10" s="1133"/>
      <c r="AJ10" s="1133"/>
      <c r="AK10" s="1133"/>
      <c r="AL10" s="1167"/>
      <c r="AM10" s="1176" t="s">
        <v>7</v>
      </c>
      <c r="AN10" s="1133"/>
      <c r="AO10" s="1133"/>
      <c r="AP10" s="1167"/>
      <c r="AQ10" s="1183" t="s">
        <v>8</v>
      </c>
      <c r="AR10" s="1184" t="s">
        <v>9</v>
      </c>
      <c r="AS10" s="1110" t="s">
        <v>10</v>
      </c>
    </row>
    <row r="11" spans="1:95" ht="15" customHeight="1" x14ac:dyDescent="0.25">
      <c r="A11" s="1071"/>
      <c r="B11" s="1072"/>
      <c r="C11" s="1073"/>
      <c r="D11" s="1069"/>
      <c r="E11" s="1149" t="s">
        <v>11</v>
      </c>
      <c r="F11" s="1154"/>
      <c r="G11" s="1149" t="s">
        <v>12</v>
      </c>
      <c r="H11" s="1154"/>
      <c r="I11" s="1149" t="s">
        <v>13</v>
      </c>
      <c r="J11" s="1154"/>
      <c r="K11" s="1149" t="s">
        <v>14</v>
      </c>
      <c r="L11" s="1154"/>
      <c r="M11" s="1149" t="s">
        <v>15</v>
      </c>
      <c r="N11" s="1154"/>
      <c r="O11" s="1149" t="s">
        <v>16</v>
      </c>
      <c r="P11" s="1154"/>
      <c r="Q11" s="1149" t="s">
        <v>17</v>
      </c>
      <c r="R11" s="1154"/>
      <c r="S11" s="1149" t="s">
        <v>18</v>
      </c>
      <c r="T11" s="1154"/>
      <c r="U11" s="1149" t="s">
        <v>19</v>
      </c>
      <c r="V11" s="1154"/>
      <c r="W11" s="1149" t="s">
        <v>20</v>
      </c>
      <c r="X11" s="1154"/>
      <c r="Y11" s="1149" t="s">
        <v>21</v>
      </c>
      <c r="Z11" s="1154"/>
      <c r="AA11" s="1149" t="s">
        <v>22</v>
      </c>
      <c r="AB11" s="1154"/>
      <c r="AC11" s="1149" t="s">
        <v>23</v>
      </c>
      <c r="AD11" s="1154"/>
      <c r="AE11" s="1149" t="s">
        <v>24</v>
      </c>
      <c r="AF11" s="1154"/>
      <c r="AG11" s="1149" t="s">
        <v>25</v>
      </c>
      <c r="AH11" s="1154"/>
      <c r="AI11" s="1149" t="s">
        <v>26</v>
      </c>
      <c r="AJ11" s="1154"/>
      <c r="AK11" s="1132" t="s">
        <v>27</v>
      </c>
      <c r="AL11" s="1167"/>
      <c r="AM11" s="1183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526" t="s">
        <v>32</v>
      </c>
      <c r="C12" s="521" t="s">
        <v>33</v>
      </c>
      <c r="D12" s="523" t="s">
        <v>34</v>
      </c>
      <c r="E12" s="526" t="s">
        <v>33</v>
      </c>
      <c r="F12" s="523" t="s">
        <v>34</v>
      </c>
      <c r="G12" s="526" t="s">
        <v>33</v>
      </c>
      <c r="H12" s="523" t="s">
        <v>34</v>
      </c>
      <c r="I12" s="526" t="s">
        <v>33</v>
      </c>
      <c r="J12" s="523" t="s">
        <v>34</v>
      </c>
      <c r="K12" s="526" t="s">
        <v>33</v>
      </c>
      <c r="L12" s="523" t="s">
        <v>34</v>
      </c>
      <c r="M12" s="526" t="s">
        <v>33</v>
      </c>
      <c r="N12" s="523" t="s">
        <v>34</v>
      </c>
      <c r="O12" s="526" t="s">
        <v>33</v>
      </c>
      <c r="P12" s="523" t="s">
        <v>34</v>
      </c>
      <c r="Q12" s="526" t="s">
        <v>33</v>
      </c>
      <c r="R12" s="523" t="s">
        <v>34</v>
      </c>
      <c r="S12" s="526" t="s">
        <v>33</v>
      </c>
      <c r="T12" s="523" t="s">
        <v>34</v>
      </c>
      <c r="U12" s="526" t="s">
        <v>33</v>
      </c>
      <c r="V12" s="523" t="s">
        <v>34</v>
      </c>
      <c r="W12" s="526" t="s">
        <v>33</v>
      </c>
      <c r="X12" s="523" t="s">
        <v>34</v>
      </c>
      <c r="Y12" s="526" t="s">
        <v>33</v>
      </c>
      <c r="Z12" s="523" t="s">
        <v>34</v>
      </c>
      <c r="AA12" s="526" t="s">
        <v>33</v>
      </c>
      <c r="AB12" s="523" t="s">
        <v>34</v>
      </c>
      <c r="AC12" s="526" t="s">
        <v>33</v>
      </c>
      <c r="AD12" s="523" t="s">
        <v>34</v>
      </c>
      <c r="AE12" s="526" t="s">
        <v>33</v>
      </c>
      <c r="AF12" s="523" t="s">
        <v>34</v>
      </c>
      <c r="AG12" s="526" t="s">
        <v>33</v>
      </c>
      <c r="AH12" s="523" t="s">
        <v>34</v>
      </c>
      <c r="AI12" s="526" t="s">
        <v>33</v>
      </c>
      <c r="AJ12" s="523" t="s">
        <v>34</v>
      </c>
      <c r="AK12" s="526" t="s">
        <v>33</v>
      </c>
      <c r="AL12" s="524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556" t="s">
        <v>35</v>
      </c>
      <c r="B13" s="541">
        <f t="shared" ref="B13:B24" si="0">SUM(C13:D13)</f>
        <v>0</v>
      </c>
      <c r="C13" s="557">
        <f t="shared" ref="C13:D24" si="1">SUM(E13,G13,I13,K13,M13,O13,Q13,S13,U13,W13,Y13,AA13,AC13,AE13,AG13,AI13,AK13)</f>
        <v>0</v>
      </c>
      <c r="D13" s="542">
        <f t="shared" si="1"/>
        <v>0</v>
      </c>
      <c r="E13" s="529"/>
      <c r="F13" s="530"/>
      <c r="G13" s="529"/>
      <c r="H13" s="589"/>
      <c r="I13" s="529"/>
      <c r="J13" s="589"/>
      <c r="K13" s="529"/>
      <c r="L13" s="589"/>
      <c r="M13" s="529"/>
      <c r="N13" s="589"/>
      <c r="O13" s="529"/>
      <c r="P13" s="589"/>
      <c r="Q13" s="529"/>
      <c r="R13" s="589"/>
      <c r="S13" s="529"/>
      <c r="T13" s="589"/>
      <c r="U13" s="529"/>
      <c r="V13" s="589"/>
      <c r="W13" s="529"/>
      <c r="X13" s="589"/>
      <c r="Y13" s="529"/>
      <c r="Z13" s="589"/>
      <c r="AA13" s="529"/>
      <c r="AB13" s="589"/>
      <c r="AC13" s="529"/>
      <c r="AD13" s="589"/>
      <c r="AE13" s="529"/>
      <c r="AF13" s="589"/>
      <c r="AG13" s="529"/>
      <c r="AH13" s="589"/>
      <c r="AI13" s="529"/>
      <c r="AJ13" s="589"/>
      <c r="AK13" s="529"/>
      <c r="AL13" s="590"/>
      <c r="AM13" s="591"/>
      <c r="AN13" s="404"/>
      <c r="AO13" s="404"/>
      <c r="AP13" s="531"/>
      <c r="AQ13" s="591"/>
      <c r="AR13" s="404"/>
      <c r="AS13" s="530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556" t="s">
        <v>41</v>
      </c>
      <c r="B19" s="68">
        <f t="shared" si="0"/>
        <v>0</v>
      </c>
      <c r="C19" s="83">
        <f t="shared" si="1"/>
        <v>0</v>
      </c>
      <c r="D19" s="542">
        <f t="shared" si="1"/>
        <v>0</v>
      </c>
      <c r="E19" s="541">
        <f t="shared" ref="E19:AS19" si="9">SUM(E20:E24)</f>
        <v>0</v>
      </c>
      <c r="F19" s="542">
        <f t="shared" si="9"/>
        <v>0</v>
      </c>
      <c r="G19" s="541">
        <f t="shared" si="9"/>
        <v>0</v>
      </c>
      <c r="H19" s="586">
        <f t="shared" si="9"/>
        <v>0</v>
      </c>
      <c r="I19" s="541">
        <f t="shared" si="9"/>
        <v>0</v>
      </c>
      <c r="J19" s="586">
        <f t="shared" si="9"/>
        <v>0</v>
      </c>
      <c r="K19" s="541">
        <f t="shared" si="9"/>
        <v>0</v>
      </c>
      <c r="L19" s="586">
        <f t="shared" si="9"/>
        <v>0</v>
      </c>
      <c r="M19" s="541">
        <f t="shared" si="9"/>
        <v>0</v>
      </c>
      <c r="N19" s="586">
        <f t="shared" si="9"/>
        <v>0</v>
      </c>
      <c r="O19" s="541">
        <f t="shared" si="9"/>
        <v>0</v>
      </c>
      <c r="P19" s="586">
        <f t="shared" si="9"/>
        <v>0</v>
      </c>
      <c r="Q19" s="541">
        <f t="shared" si="9"/>
        <v>0</v>
      </c>
      <c r="R19" s="586">
        <f t="shared" si="9"/>
        <v>0</v>
      </c>
      <c r="S19" s="541">
        <f t="shared" si="9"/>
        <v>0</v>
      </c>
      <c r="T19" s="586">
        <f t="shared" si="9"/>
        <v>0</v>
      </c>
      <c r="U19" s="541">
        <f t="shared" si="9"/>
        <v>0</v>
      </c>
      <c r="V19" s="586">
        <f t="shared" si="9"/>
        <v>0</v>
      </c>
      <c r="W19" s="541">
        <f t="shared" si="9"/>
        <v>0</v>
      </c>
      <c r="X19" s="586">
        <f t="shared" si="9"/>
        <v>0</v>
      </c>
      <c r="Y19" s="541">
        <f t="shared" si="9"/>
        <v>0</v>
      </c>
      <c r="Z19" s="586">
        <f t="shared" si="9"/>
        <v>0</v>
      </c>
      <c r="AA19" s="541">
        <f t="shared" si="9"/>
        <v>0</v>
      </c>
      <c r="AB19" s="586">
        <f t="shared" si="9"/>
        <v>0</v>
      </c>
      <c r="AC19" s="541">
        <f t="shared" si="9"/>
        <v>0</v>
      </c>
      <c r="AD19" s="586">
        <f t="shared" si="9"/>
        <v>0</v>
      </c>
      <c r="AE19" s="541">
        <f t="shared" si="9"/>
        <v>0</v>
      </c>
      <c r="AF19" s="586">
        <f t="shared" si="9"/>
        <v>0</v>
      </c>
      <c r="AG19" s="541">
        <f t="shared" si="9"/>
        <v>0</v>
      </c>
      <c r="AH19" s="586">
        <f t="shared" si="9"/>
        <v>0</v>
      </c>
      <c r="AI19" s="541">
        <f t="shared" si="9"/>
        <v>0</v>
      </c>
      <c r="AJ19" s="586">
        <f t="shared" si="9"/>
        <v>0</v>
      </c>
      <c r="AK19" s="541">
        <f t="shared" si="9"/>
        <v>0</v>
      </c>
      <c r="AL19" s="592">
        <f t="shared" si="9"/>
        <v>0</v>
      </c>
      <c r="AM19" s="585">
        <f t="shared" si="9"/>
        <v>0</v>
      </c>
      <c r="AN19" s="405">
        <f t="shared" si="9"/>
        <v>0</v>
      </c>
      <c r="AO19" s="405">
        <f t="shared" si="9"/>
        <v>0</v>
      </c>
      <c r="AP19" s="558">
        <f t="shared" si="9"/>
        <v>0</v>
      </c>
      <c r="AQ19" s="585">
        <f t="shared" si="9"/>
        <v>0</v>
      </c>
      <c r="AR19" s="405">
        <f t="shared" si="9"/>
        <v>0</v>
      </c>
      <c r="AS19" s="542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395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559"/>
      <c r="AN20" s="66"/>
      <c r="AO20" s="66"/>
      <c r="AP20" s="96"/>
      <c r="AQ20" s="559"/>
      <c r="AR20" s="560"/>
      <c r="AS20" s="397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126" t="s">
        <v>48</v>
      </c>
      <c r="B26" s="1161" t="s">
        <v>5</v>
      </c>
      <c r="C26" s="1162"/>
      <c r="D26" s="1110"/>
      <c r="E26" s="1132" t="s">
        <v>6</v>
      </c>
      <c r="F26" s="1133"/>
      <c r="G26" s="1133"/>
      <c r="H26" s="1133"/>
      <c r="I26" s="1133"/>
      <c r="J26" s="1133"/>
      <c r="K26" s="1133"/>
      <c r="L26" s="1133"/>
      <c r="M26" s="1133"/>
      <c r="N26" s="1133"/>
      <c r="O26" s="1133"/>
      <c r="P26" s="1133"/>
      <c r="Q26" s="1133"/>
      <c r="R26" s="1133"/>
      <c r="S26" s="1133"/>
      <c r="T26" s="1133"/>
      <c r="U26" s="1133"/>
      <c r="V26" s="1133"/>
      <c r="W26" s="1133"/>
      <c r="X26" s="1133"/>
      <c r="Y26" s="1133"/>
      <c r="Z26" s="1133"/>
      <c r="AA26" s="1133"/>
      <c r="AB26" s="1133"/>
      <c r="AC26" s="1133"/>
      <c r="AD26" s="1133"/>
      <c r="AE26" s="1133"/>
      <c r="AF26" s="1133"/>
      <c r="AG26" s="1133"/>
      <c r="AH26" s="1133"/>
      <c r="AI26" s="1133"/>
      <c r="AJ26" s="1133"/>
      <c r="AK26" s="1133"/>
      <c r="AL26" s="1167"/>
      <c r="AM26" s="1176" t="s">
        <v>49</v>
      </c>
      <c r="AN26" s="1133"/>
      <c r="AO26" s="1133"/>
      <c r="AP26" s="1134"/>
      <c r="BZ26" s="2"/>
      <c r="DI26"/>
    </row>
    <row r="27" spans="1:113" ht="15" customHeight="1" x14ac:dyDescent="0.25">
      <c r="A27" s="1061"/>
      <c r="B27" s="1027"/>
      <c r="C27" s="1028"/>
      <c r="D27" s="1029"/>
      <c r="E27" s="1149" t="s">
        <v>50</v>
      </c>
      <c r="F27" s="1154"/>
      <c r="G27" s="1149" t="s">
        <v>51</v>
      </c>
      <c r="H27" s="1154"/>
      <c r="I27" s="1149" t="s">
        <v>52</v>
      </c>
      <c r="J27" s="1154"/>
      <c r="K27" s="1149" t="s">
        <v>53</v>
      </c>
      <c r="L27" s="1154"/>
      <c r="M27" s="1149" t="s">
        <v>54</v>
      </c>
      <c r="N27" s="1154"/>
      <c r="O27" s="1149" t="s">
        <v>55</v>
      </c>
      <c r="P27" s="1154"/>
      <c r="Q27" s="1149" t="s">
        <v>56</v>
      </c>
      <c r="R27" s="1154"/>
      <c r="S27" s="1149" t="s">
        <v>57</v>
      </c>
      <c r="T27" s="1154"/>
      <c r="U27" s="1149" t="s">
        <v>58</v>
      </c>
      <c r="V27" s="1154"/>
      <c r="W27" s="1149" t="s">
        <v>59</v>
      </c>
      <c r="X27" s="1154"/>
      <c r="Y27" s="1149" t="s">
        <v>60</v>
      </c>
      <c r="Z27" s="1154"/>
      <c r="AA27" s="1149" t="s">
        <v>61</v>
      </c>
      <c r="AB27" s="1154"/>
      <c r="AC27" s="1149" t="s">
        <v>62</v>
      </c>
      <c r="AD27" s="1154"/>
      <c r="AE27" s="1149" t="s">
        <v>63</v>
      </c>
      <c r="AF27" s="1154"/>
      <c r="AG27" s="1149" t="s">
        <v>64</v>
      </c>
      <c r="AH27" s="1154"/>
      <c r="AI27" s="1149" t="s">
        <v>65</v>
      </c>
      <c r="AJ27" s="1154"/>
      <c r="AK27" s="1132" t="s">
        <v>27</v>
      </c>
      <c r="AL27" s="1133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526" t="s">
        <v>32</v>
      </c>
      <c r="C28" s="521" t="s">
        <v>33</v>
      </c>
      <c r="D28" s="523" t="s">
        <v>34</v>
      </c>
      <c r="E28" s="526" t="s">
        <v>33</v>
      </c>
      <c r="F28" s="523" t="s">
        <v>34</v>
      </c>
      <c r="G28" s="526" t="s">
        <v>33</v>
      </c>
      <c r="H28" s="523" t="s">
        <v>34</v>
      </c>
      <c r="I28" s="526" t="s">
        <v>33</v>
      </c>
      <c r="J28" s="523" t="s">
        <v>34</v>
      </c>
      <c r="K28" s="526" t="s">
        <v>33</v>
      </c>
      <c r="L28" s="523" t="s">
        <v>34</v>
      </c>
      <c r="M28" s="521" t="s">
        <v>33</v>
      </c>
      <c r="N28" s="523" t="s">
        <v>34</v>
      </c>
      <c r="O28" s="526" t="s">
        <v>33</v>
      </c>
      <c r="P28" s="523" t="s">
        <v>34</v>
      </c>
      <c r="Q28" s="526" t="s">
        <v>33</v>
      </c>
      <c r="R28" s="523" t="s">
        <v>34</v>
      </c>
      <c r="S28" s="526" t="s">
        <v>33</v>
      </c>
      <c r="T28" s="523" t="s">
        <v>34</v>
      </c>
      <c r="U28" s="526" t="s">
        <v>33</v>
      </c>
      <c r="V28" s="523" t="s">
        <v>34</v>
      </c>
      <c r="W28" s="526" t="s">
        <v>33</v>
      </c>
      <c r="X28" s="523" t="s">
        <v>34</v>
      </c>
      <c r="Y28" s="526" t="s">
        <v>33</v>
      </c>
      <c r="Z28" s="523" t="s">
        <v>34</v>
      </c>
      <c r="AA28" s="526" t="s">
        <v>33</v>
      </c>
      <c r="AB28" s="523" t="s">
        <v>34</v>
      </c>
      <c r="AC28" s="526" t="s">
        <v>33</v>
      </c>
      <c r="AD28" s="523" t="s">
        <v>34</v>
      </c>
      <c r="AE28" s="526" t="s">
        <v>33</v>
      </c>
      <c r="AF28" s="523" t="s">
        <v>34</v>
      </c>
      <c r="AG28" s="526" t="s">
        <v>33</v>
      </c>
      <c r="AH28" s="523" t="s">
        <v>34</v>
      </c>
      <c r="AI28" s="526" t="s">
        <v>33</v>
      </c>
      <c r="AJ28" s="523" t="s">
        <v>34</v>
      </c>
      <c r="AK28" s="526" t="s">
        <v>33</v>
      </c>
      <c r="AL28" s="561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562" t="s">
        <v>67</v>
      </c>
      <c r="B29" s="563">
        <f>SUM(C29:D29)</f>
        <v>0</v>
      </c>
      <c r="C29" s="398">
        <f>+E29+G29+I29+K29+M29+O29+Q29+S29+U29+W29+Y29+AA29+AC29+AE29+AG29+AI29+AK29</f>
        <v>0</v>
      </c>
      <c r="D29" s="399">
        <f>+F29+H29+J29+L29+N29+P29+R29+T29+V29+X29+Z29+AB29+AD29+AF29+AH29+AJ29+AL29</f>
        <v>0</v>
      </c>
      <c r="E29" s="564"/>
      <c r="F29" s="593"/>
      <c r="G29" s="564"/>
      <c r="H29" s="565"/>
      <c r="I29" s="564"/>
      <c r="J29" s="565"/>
      <c r="K29" s="564"/>
      <c r="L29" s="593"/>
      <c r="M29" s="566"/>
      <c r="N29" s="565"/>
      <c r="O29" s="566"/>
      <c r="P29" s="565"/>
      <c r="Q29" s="566"/>
      <c r="R29" s="565"/>
      <c r="S29" s="566"/>
      <c r="T29" s="565"/>
      <c r="U29" s="566"/>
      <c r="V29" s="565"/>
      <c r="W29" s="566"/>
      <c r="X29" s="565"/>
      <c r="Y29" s="566"/>
      <c r="Z29" s="565"/>
      <c r="AA29" s="566"/>
      <c r="AB29" s="565"/>
      <c r="AC29" s="566"/>
      <c r="AD29" s="565"/>
      <c r="AE29" s="566"/>
      <c r="AF29" s="565"/>
      <c r="AG29" s="566"/>
      <c r="AH29" s="565"/>
      <c r="AI29" s="566"/>
      <c r="AJ29" s="565"/>
      <c r="AK29" s="566"/>
      <c r="AL29" s="567"/>
      <c r="AM29" s="594"/>
      <c r="AN29" s="566"/>
      <c r="AO29" s="566"/>
      <c r="AP29" s="565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165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135" t="s">
        <v>92</v>
      </c>
      <c r="B54" s="1130" t="s">
        <v>93</v>
      </c>
      <c r="C54" s="1133" t="s">
        <v>49</v>
      </c>
      <c r="D54" s="1133"/>
      <c r="E54" s="1133"/>
      <c r="F54" s="1167"/>
      <c r="G54" s="1196" t="s">
        <v>94</v>
      </c>
      <c r="H54" s="1140"/>
    </row>
    <row r="55" spans="1:113" ht="31.5" x14ac:dyDescent="0.25">
      <c r="A55" s="984"/>
      <c r="B55" s="976"/>
      <c r="C55" s="526" t="s">
        <v>28</v>
      </c>
      <c r="D55" s="197" t="s">
        <v>29</v>
      </c>
      <c r="E55" s="198" t="s">
        <v>30</v>
      </c>
      <c r="F55" s="199" t="s">
        <v>31</v>
      </c>
      <c r="G55" s="587" t="s">
        <v>95</v>
      </c>
      <c r="H55" s="545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554" t="s">
        <v>5</v>
      </c>
      <c r="B61" s="569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135" t="s">
        <v>92</v>
      </c>
      <c r="B63" s="1110" t="s">
        <v>93</v>
      </c>
      <c r="C63" s="1179" t="s">
        <v>103</v>
      </c>
      <c r="D63" s="1179"/>
      <c r="E63" s="1179"/>
      <c r="F63" s="1179"/>
      <c r="G63" s="1179"/>
      <c r="H63" s="1179"/>
      <c r="I63" s="1179"/>
      <c r="J63" s="1179"/>
      <c r="K63" s="1179"/>
      <c r="L63" s="1179"/>
      <c r="M63" s="1179"/>
      <c r="N63" s="1179"/>
      <c r="O63" s="1179"/>
      <c r="P63" s="1179"/>
      <c r="Q63" s="1179"/>
      <c r="R63" s="1179"/>
      <c r="S63" s="1180"/>
      <c r="T63" s="1133" t="s">
        <v>49</v>
      </c>
      <c r="U63" s="1133"/>
      <c r="V63" s="1133"/>
      <c r="W63" s="1134"/>
      <c r="X63" s="1142" t="s">
        <v>104</v>
      </c>
      <c r="Y63" s="1168"/>
      <c r="Z63" s="1143"/>
    </row>
    <row r="64" spans="1:113" ht="31.5" x14ac:dyDescent="0.25">
      <c r="A64" s="984"/>
      <c r="B64" s="1029"/>
      <c r="C64" s="546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547" t="s">
        <v>27</v>
      </c>
      <c r="T64" s="526" t="s">
        <v>66</v>
      </c>
      <c r="U64" s="521" t="s">
        <v>29</v>
      </c>
      <c r="V64" s="411" t="s">
        <v>30</v>
      </c>
      <c r="W64" s="411" t="s">
        <v>31</v>
      </c>
      <c r="X64" s="549" t="s">
        <v>105</v>
      </c>
      <c r="Y64" s="411" t="s">
        <v>106</v>
      </c>
      <c r="Z64" s="523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554" t="s">
        <v>5</v>
      </c>
      <c r="B69" s="570">
        <f>SUM(B65:B68)</f>
        <v>0</v>
      </c>
      <c r="C69" s="551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552">
        <f t="shared" si="31"/>
        <v>0</v>
      </c>
      <c r="T69" s="595">
        <f t="shared" si="31"/>
        <v>0</v>
      </c>
      <c r="U69" s="412">
        <f t="shared" si="31"/>
        <v>0</v>
      </c>
      <c r="V69" s="412">
        <f t="shared" si="31"/>
        <v>0</v>
      </c>
      <c r="W69" s="572">
        <f t="shared" si="31"/>
        <v>0</v>
      </c>
      <c r="X69" s="551">
        <f t="shared" si="31"/>
        <v>0</v>
      </c>
      <c r="Y69" s="412">
        <f t="shared" si="31"/>
        <v>0</v>
      </c>
      <c r="Z69" s="572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135" t="s">
        <v>92</v>
      </c>
      <c r="B71" s="1130" t="s">
        <v>93</v>
      </c>
      <c r="C71" s="1179" t="s">
        <v>103</v>
      </c>
      <c r="D71" s="1179"/>
      <c r="E71" s="1179"/>
      <c r="F71" s="1179"/>
      <c r="G71" s="1179"/>
      <c r="H71" s="1179"/>
      <c r="I71" s="1179"/>
      <c r="J71" s="1179"/>
      <c r="K71" s="1179"/>
      <c r="L71" s="1179"/>
      <c r="M71" s="1179"/>
      <c r="N71" s="1179"/>
      <c r="O71" s="1179"/>
      <c r="P71" s="1179"/>
      <c r="Q71" s="1179"/>
      <c r="R71" s="1179"/>
      <c r="S71" s="1180"/>
      <c r="T71" s="1132" t="s">
        <v>49</v>
      </c>
      <c r="U71" s="1133"/>
      <c r="V71" s="1133"/>
      <c r="W71" s="1134"/>
      <c r="X71" s="1142" t="s">
        <v>104</v>
      </c>
      <c r="Y71" s="1168"/>
      <c r="Z71" s="1143"/>
    </row>
    <row r="72" spans="1:95" ht="31.5" x14ac:dyDescent="0.25">
      <c r="A72" s="984"/>
      <c r="B72" s="976"/>
      <c r="C72" s="546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547" t="s">
        <v>27</v>
      </c>
      <c r="T72" s="526" t="s">
        <v>66</v>
      </c>
      <c r="U72" s="521" t="s">
        <v>29</v>
      </c>
      <c r="V72" s="411" t="s">
        <v>30</v>
      </c>
      <c r="W72" s="411" t="s">
        <v>31</v>
      </c>
      <c r="X72" s="549" t="s">
        <v>105</v>
      </c>
      <c r="Y72" s="411" t="s">
        <v>106</v>
      </c>
      <c r="Z72" s="523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554" t="s">
        <v>5</v>
      </c>
      <c r="B77" s="570">
        <f>SUM(B73:B76)</f>
        <v>0</v>
      </c>
      <c r="C77" s="551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552">
        <f>SUM(S73:S76)</f>
        <v>0</v>
      </c>
      <c r="T77" s="596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574">
        <f t="shared" si="36"/>
        <v>0</v>
      </c>
      <c r="X77" s="575">
        <f t="shared" si="36"/>
        <v>0</v>
      </c>
      <c r="Y77" s="413">
        <f t="shared" si="36"/>
        <v>0</v>
      </c>
      <c r="Z77" s="576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555" t="s">
        <v>109</v>
      </c>
      <c r="B79" s="526" t="s">
        <v>66</v>
      </c>
      <c r="C79" s="521" t="s">
        <v>29</v>
      </c>
      <c r="D79" s="411" t="s">
        <v>30</v>
      </c>
      <c r="E79" s="582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555" t="s">
        <v>5</v>
      </c>
      <c r="B97" s="575">
        <f>SUM(B80:B96)</f>
        <v>0</v>
      </c>
      <c r="C97" s="574">
        <f>SUM(C80:C96)</f>
        <v>0</v>
      </c>
      <c r="D97" s="413">
        <f>SUM(D80:D96)</f>
        <v>0</v>
      </c>
      <c r="E97" s="597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577" t="s">
        <v>92</v>
      </c>
      <c r="B99" s="411" t="s">
        <v>66</v>
      </c>
      <c r="C99" s="521" t="s">
        <v>29</v>
      </c>
      <c r="D99" s="411" t="s">
        <v>30</v>
      </c>
      <c r="E99" s="582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553" t="s">
        <v>5</v>
      </c>
      <c r="B105" s="574">
        <f>SUM(B100:B104)</f>
        <v>0</v>
      </c>
      <c r="C105" s="574">
        <f>SUM(C100:C104)</f>
        <v>0</v>
      </c>
      <c r="D105" s="413">
        <f>SUM(D100:D104)</f>
        <v>0</v>
      </c>
      <c r="E105" s="597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577" t="s">
        <v>92</v>
      </c>
      <c r="B107" s="411" t="s">
        <v>66</v>
      </c>
      <c r="C107" s="521" t="s">
        <v>29</v>
      </c>
      <c r="D107" s="411" t="s">
        <v>30</v>
      </c>
      <c r="E107" s="582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553" t="s">
        <v>5</v>
      </c>
      <c r="B113" s="574">
        <f>SUM(B108:B112)</f>
        <v>0</v>
      </c>
      <c r="C113" s="574">
        <f>SUM(C108:C112)</f>
        <v>0</v>
      </c>
      <c r="D113" s="413">
        <f>SUM(D108:D112)</f>
        <v>0</v>
      </c>
      <c r="E113" s="597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166" t="s">
        <v>135</v>
      </c>
      <c r="B115" s="1160" t="s">
        <v>5</v>
      </c>
      <c r="C115" s="1132" t="s">
        <v>49</v>
      </c>
      <c r="D115" s="1133"/>
      <c r="E115" s="1133"/>
      <c r="F115" s="1167"/>
      <c r="G115" s="1168" t="s">
        <v>136</v>
      </c>
      <c r="H115" s="1143"/>
    </row>
    <row r="116" spans="1:93" ht="24.75" customHeight="1" x14ac:dyDescent="0.25">
      <c r="A116" s="1034"/>
      <c r="B116" s="1023"/>
      <c r="C116" s="526" t="s">
        <v>66</v>
      </c>
      <c r="D116" s="521" t="s">
        <v>29</v>
      </c>
      <c r="E116" s="411" t="s">
        <v>30</v>
      </c>
      <c r="F116" s="583" t="s">
        <v>31</v>
      </c>
      <c r="G116" s="598" t="s">
        <v>105</v>
      </c>
      <c r="H116" s="523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599"/>
      <c r="F119" s="600"/>
      <c r="G119" s="601"/>
      <c r="H119" s="602"/>
      <c r="I119" s="292"/>
      <c r="J119" s="292"/>
      <c r="K119" s="292"/>
    </row>
    <row r="120" spans="1:93" x14ac:dyDescent="0.25">
      <c r="A120" s="1187" t="s">
        <v>140</v>
      </c>
      <c r="B120" s="1188" t="s">
        <v>5</v>
      </c>
      <c r="C120" s="1189" t="s">
        <v>141</v>
      </c>
      <c r="D120" s="1118"/>
      <c r="E120" s="1190"/>
      <c r="F120" s="1191" t="s">
        <v>142</v>
      </c>
      <c r="G120" s="1192" t="s">
        <v>143</v>
      </c>
      <c r="H120" s="1193" t="s">
        <v>49</v>
      </c>
      <c r="I120" s="1194"/>
      <c r="J120" s="1194"/>
      <c r="K120" s="1195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174"/>
      <c r="G121" s="1175"/>
      <c r="H121" s="598" t="s">
        <v>66</v>
      </c>
      <c r="I121" s="411" t="s">
        <v>29</v>
      </c>
      <c r="J121" s="411" t="s">
        <v>30</v>
      </c>
      <c r="K121" s="603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135" t="s">
        <v>151</v>
      </c>
      <c r="B126" s="1130" t="s">
        <v>152</v>
      </c>
      <c r="C126" s="1149" t="s">
        <v>153</v>
      </c>
      <c r="D126" s="1154"/>
      <c r="E126" s="1149" t="s">
        <v>154</v>
      </c>
      <c r="F126" s="1154"/>
      <c r="G126" s="1149" t="s">
        <v>155</v>
      </c>
      <c r="H126" s="1154"/>
      <c r="I126" s="1149" t="s">
        <v>156</v>
      </c>
      <c r="J126" s="1165"/>
      <c r="K126" s="1186" t="s">
        <v>157</v>
      </c>
      <c r="L126" s="1143"/>
    </row>
    <row r="127" spans="1:93" ht="31.5" x14ac:dyDescent="0.25">
      <c r="A127" s="984"/>
      <c r="B127" s="976"/>
      <c r="C127" s="526" t="s">
        <v>158</v>
      </c>
      <c r="D127" s="523" t="s">
        <v>159</v>
      </c>
      <c r="E127" s="526" t="s">
        <v>158</v>
      </c>
      <c r="F127" s="523" t="s">
        <v>159</v>
      </c>
      <c r="G127" s="526" t="s">
        <v>158</v>
      </c>
      <c r="H127" s="400" t="s">
        <v>159</v>
      </c>
      <c r="I127" s="526" t="s">
        <v>158</v>
      </c>
      <c r="J127" s="524" t="s">
        <v>159</v>
      </c>
      <c r="K127" s="598" t="s">
        <v>105</v>
      </c>
      <c r="L127" s="523" t="s">
        <v>106</v>
      </c>
    </row>
    <row r="128" spans="1:93" x14ac:dyDescent="0.25">
      <c r="A128" s="1157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158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159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159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159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159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157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528" t="s">
        <v>172</v>
      </c>
      <c r="B143" s="528" t="s">
        <v>163</v>
      </c>
      <c r="C143" s="529"/>
      <c r="D143" s="530"/>
      <c r="E143" s="529"/>
      <c r="F143" s="530"/>
      <c r="G143" s="529"/>
      <c r="H143" s="530"/>
      <c r="I143" s="529"/>
      <c r="J143" s="531"/>
      <c r="K143" s="591"/>
      <c r="L143" s="530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160" t="s">
        <v>175</v>
      </c>
      <c r="B146" s="1161" t="s">
        <v>5</v>
      </c>
      <c r="C146" s="1162"/>
      <c r="D146" s="1110"/>
      <c r="E146" s="1163" t="s">
        <v>6</v>
      </c>
      <c r="F146" s="1164"/>
      <c r="G146" s="1164"/>
      <c r="H146" s="1164"/>
      <c r="I146" s="1164"/>
      <c r="J146" s="1164"/>
      <c r="K146" s="1164"/>
      <c r="L146" s="1164"/>
      <c r="M146" s="1164"/>
      <c r="N146" s="1164"/>
      <c r="O146" s="1164"/>
      <c r="P146" s="1164"/>
      <c r="Q146" s="1164"/>
      <c r="R146" s="1164"/>
      <c r="S146" s="1164"/>
      <c r="T146" s="1164"/>
      <c r="U146" s="1164"/>
      <c r="V146" s="1164"/>
      <c r="W146" s="1164"/>
      <c r="X146" s="1164"/>
      <c r="Y146" s="1164"/>
      <c r="Z146" s="1164"/>
      <c r="AA146" s="1164"/>
      <c r="AB146" s="1164"/>
      <c r="AC146" s="1164"/>
      <c r="AD146" s="1164"/>
      <c r="AE146" s="1164"/>
      <c r="AF146" s="1164"/>
      <c r="AG146" s="1164"/>
      <c r="AH146" s="1164"/>
      <c r="AI146" s="1164"/>
      <c r="AJ146" s="1164"/>
      <c r="AK146" s="1164"/>
      <c r="AL146" s="1164"/>
      <c r="AM146" s="1185" t="s">
        <v>176</v>
      </c>
      <c r="AN146" s="1151"/>
      <c r="AO146" s="1152"/>
    </row>
    <row r="147" spans="1:113" x14ac:dyDescent="0.25">
      <c r="A147" s="1022"/>
      <c r="B147" s="1027"/>
      <c r="C147" s="1028"/>
      <c r="D147" s="1029"/>
      <c r="E147" s="1148" t="s">
        <v>11</v>
      </c>
      <c r="F147" s="1148"/>
      <c r="G147" s="1148" t="s">
        <v>12</v>
      </c>
      <c r="H147" s="1148"/>
      <c r="I147" s="1148" t="s">
        <v>13</v>
      </c>
      <c r="J147" s="1148"/>
      <c r="K147" s="1153" t="s">
        <v>14</v>
      </c>
      <c r="L147" s="1153"/>
      <c r="M147" s="1154" t="s">
        <v>15</v>
      </c>
      <c r="N147" s="1149"/>
      <c r="O147" s="1148" t="s">
        <v>16</v>
      </c>
      <c r="P147" s="1148"/>
      <c r="Q147" s="1148" t="s">
        <v>17</v>
      </c>
      <c r="R147" s="1148"/>
      <c r="S147" s="1148" t="s">
        <v>18</v>
      </c>
      <c r="T147" s="1148"/>
      <c r="U147" s="1148" t="s">
        <v>19</v>
      </c>
      <c r="V147" s="1148"/>
      <c r="W147" s="1148" t="s">
        <v>20</v>
      </c>
      <c r="X147" s="1148"/>
      <c r="Y147" s="1148" t="s">
        <v>21</v>
      </c>
      <c r="Z147" s="1148"/>
      <c r="AA147" s="1148" t="s">
        <v>22</v>
      </c>
      <c r="AB147" s="1148"/>
      <c r="AC147" s="1148" t="s">
        <v>23</v>
      </c>
      <c r="AD147" s="1149"/>
      <c r="AE147" s="1148" t="s">
        <v>24</v>
      </c>
      <c r="AF147" s="1148"/>
      <c r="AG147" s="1148" t="s">
        <v>25</v>
      </c>
      <c r="AH147" s="1148"/>
      <c r="AI147" s="1148" t="s">
        <v>26</v>
      </c>
      <c r="AJ147" s="1148"/>
      <c r="AK147" s="1134" t="s">
        <v>27</v>
      </c>
      <c r="AL147" s="1132"/>
      <c r="AM147" s="1155" t="s">
        <v>177</v>
      </c>
      <c r="AN147" s="1011" t="s">
        <v>178</v>
      </c>
      <c r="AO147" s="1012"/>
    </row>
    <row r="148" spans="1:113" ht="31.5" x14ac:dyDescent="0.25">
      <c r="A148" s="1023"/>
      <c r="B148" s="534" t="s">
        <v>32</v>
      </c>
      <c r="C148" s="423" t="s">
        <v>33</v>
      </c>
      <c r="D148" s="523" t="s">
        <v>34</v>
      </c>
      <c r="E148" s="535" t="s">
        <v>33</v>
      </c>
      <c r="F148" s="536" t="s">
        <v>34</v>
      </c>
      <c r="G148" s="535" t="s">
        <v>33</v>
      </c>
      <c r="H148" s="536" t="s">
        <v>34</v>
      </c>
      <c r="I148" s="535" t="s">
        <v>33</v>
      </c>
      <c r="J148" s="536" t="s">
        <v>34</v>
      </c>
      <c r="K148" s="535" t="s">
        <v>33</v>
      </c>
      <c r="L148" s="536" t="s">
        <v>34</v>
      </c>
      <c r="M148" s="402" t="s">
        <v>33</v>
      </c>
      <c r="N148" s="537" t="s">
        <v>34</v>
      </c>
      <c r="O148" s="535" t="s">
        <v>33</v>
      </c>
      <c r="P148" s="536" t="s">
        <v>34</v>
      </c>
      <c r="Q148" s="535" t="s">
        <v>33</v>
      </c>
      <c r="R148" s="536" t="s">
        <v>34</v>
      </c>
      <c r="S148" s="535" t="s">
        <v>33</v>
      </c>
      <c r="T148" s="536" t="s">
        <v>34</v>
      </c>
      <c r="U148" s="535" t="s">
        <v>33</v>
      </c>
      <c r="V148" s="536" t="s">
        <v>34</v>
      </c>
      <c r="W148" s="535" t="s">
        <v>33</v>
      </c>
      <c r="X148" s="536" t="s">
        <v>34</v>
      </c>
      <c r="Y148" s="535" t="s">
        <v>33</v>
      </c>
      <c r="Z148" s="536" t="s">
        <v>34</v>
      </c>
      <c r="AA148" s="535" t="s">
        <v>33</v>
      </c>
      <c r="AB148" s="536" t="s">
        <v>34</v>
      </c>
      <c r="AC148" s="535" t="s">
        <v>33</v>
      </c>
      <c r="AD148" s="537" t="s">
        <v>34</v>
      </c>
      <c r="AE148" s="535" t="s">
        <v>33</v>
      </c>
      <c r="AF148" s="536" t="s">
        <v>34</v>
      </c>
      <c r="AG148" s="535" t="s">
        <v>33</v>
      </c>
      <c r="AH148" s="536" t="s">
        <v>34</v>
      </c>
      <c r="AI148" s="535" t="s">
        <v>33</v>
      </c>
      <c r="AJ148" s="536" t="s">
        <v>34</v>
      </c>
      <c r="AK148" s="402" t="s">
        <v>33</v>
      </c>
      <c r="AL148" s="537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322</v>
      </c>
      <c r="C149" s="321">
        <f t="shared" ref="C149:D177" si="39">E149+G149+I149+K149+M149+O149+Q149+S149+U149+W149+Y149+AA149+AC149+AE149+AG149+AI149+AK149</f>
        <v>187</v>
      </c>
      <c r="D149" s="425">
        <f t="shared" si="39"/>
        <v>135</v>
      </c>
      <c r="E149" s="416">
        <v>26</v>
      </c>
      <c r="F149" s="299">
        <v>18</v>
      </c>
      <c r="G149" s="416">
        <v>4</v>
      </c>
      <c r="H149" s="299">
        <v>5</v>
      </c>
      <c r="I149" s="416">
        <v>6</v>
      </c>
      <c r="J149" s="299">
        <v>3</v>
      </c>
      <c r="K149" s="416">
        <v>4</v>
      </c>
      <c r="L149" s="299">
        <v>1</v>
      </c>
      <c r="M149" s="417">
        <v>2</v>
      </c>
      <c r="N149" s="426">
        <v>4</v>
      </c>
      <c r="O149" s="416">
        <v>3</v>
      </c>
      <c r="P149" s="299">
        <v>2</v>
      </c>
      <c r="Q149" s="416">
        <v>9</v>
      </c>
      <c r="R149" s="299">
        <v>3</v>
      </c>
      <c r="S149" s="416">
        <v>6</v>
      </c>
      <c r="T149" s="299">
        <v>1</v>
      </c>
      <c r="U149" s="416">
        <v>5</v>
      </c>
      <c r="V149" s="299">
        <v>5</v>
      </c>
      <c r="W149" s="416">
        <v>10</v>
      </c>
      <c r="X149" s="299">
        <v>6</v>
      </c>
      <c r="Y149" s="416">
        <v>9</v>
      </c>
      <c r="Z149" s="299">
        <v>2</v>
      </c>
      <c r="AA149" s="416">
        <v>11</v>
      </c>
      <c r="AB149" s="299">
        <v>8</v>
      </c>
      <c r="AC149" s="416">
        <v>15</v>
      </c>
      <c r="AD149" s="426">
        <v>5</v>
      </c>
      <c r="AE149" s="416">
        <v>16</v>
      </c>
      <c r="AF149" s="299">
        <v>21</v>
      </c>
      <c r="AG149" s="416">
        <v>14</v>
      </c>
      <c r="AH149" s="299">
        <v>15</v>
      </c>
      <c r="AI149" s="416">
        <v>14</v>
      </c>
      <c r="AJ149" s="299">
        <v>8</v>
      </c>
      <c r="AK149" s="417">
        <v>33</v>
      </c>
      <c r="AL149" s="426">
        <v>28</v>
      </c>
      <c r="AM149" s="418">
        <v>100</v>
      </c>
      <c r="AN149" s="281">
        <v>97</v>
      </c>
      <c r="AO149" s="299">
        <v>125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0</v>
      </c>
      <c r="C150" s="321">
        <f t="shared" si="39"/>
        <v>0</v>
      </c>
      <c r="D150" s="324">
        <f t="shared" si="39"/>
        <v>0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0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44</v>
      </c>
      <c r="C151" s="321">
        <f t="shared" si="39"/>
        <v>29</v>
      </c>
      <c r="D151" s="324">
        <f t="shared" si="39"/>
        <v>15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2</v>
      </c>
      <c r="R151" s="52">
        <v>0</v>
      </c>
      <c r="S151" s="51">
        <v>0</v>
      </c>
      <c r="T151" s="52">
        <v>0</v>
      </c>
      <c r="U151" s="51">
        <v>3</v>
      </c>
      <c r="V151" s="52">
        <v>1</v>
      </c>
      <c r="W151" s="51">
        <v>0</v>
      </c>
      <c r="X151" s="52">
        <v>1</v>
      </c>
      <c r="Y151" s="51">
        <v>1</v>
      </c>
      <c r="Z151" s="52">
        <v>0</v>
      </c>
      <c r="AA151" s="51">
        <v>2</v>
      </c>
      <c r="AB151" s="52">
        <v>0</v>
      </c>
      <c r="AC151" s="51">
        <v>0</v>
      </c>
      <c r="AD151" s="325">
        <v>0</v>
      </c>
      <c r="AE151" s="51">
        <v>3</v>
      </c>
      <c r="AF151" s="52">
        <v>6</v>
      </c>
      <c r="AG151" s="51">
        <v>2</v>
      </c>
      <c r="AH151" s="52">
        <v>2</v>
      </c>
      <c r="AI151" s="51">
        <v>5</v>
      </c>
      <c r="AJ151" s="52">
        <v>3</v>
      </c>
      <c r="AK151" s="241">
        <v>11</v>
      </c>
      <c r="AL151" s="325">
        <v>2</v>
      </c>
      <c r="AM151" s="54">
        <v>8</v>
      </c>
      <c r="AN151" s="55">
        <v>12</v>
      </c>
      <c r="AO151" s="52">
        <v>24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5</v>
      </c>
      <c r="C152" s="321">
        <f t="shared" si="39"/>
        <v>2</v>
      </c>
      <c r="D152" s="324">
        <f t="shared" si="39"/>
        <v>3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1</v>
      </c>
      <c r="N152" s="325">
        <v>1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1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1</v>
      </c>
      <c r="AI152" s="51">
        <v>0</v>
      </c>
      <c r="AJ152" s="52">
        <v>0</v>
      </c>
      <c r="AK152" s="241">
        <v>0</v>
      </c>
      <c r="AL152" s="325">
        <v>1</v>
      </c>
      <c r="AM152" s="54">
        <v>1</v>
      </c>
      <c r="AN152" s="55">
        <v>0</v>
      </c>
      <c r="AO152" s="52">
        <v>4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1</v>
      </c>
      <c r="C154" s="321">
        <f t="shared" si="39"/>
        <v>0</v>
      </c>
      <c r="D154" s="324">
        <f t="shared" si="39"/>
        <v>1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1</v>
      </c>
      <c r="AM154" s="54">
        <v>0</v>
      </c>
      <c r="AN154" s="55">
        <v>0</v>
      </c>
      <c r="AO154" s="52">
        <v>1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2</v>
      </c>
      <c r="C155" s="321">
        <f t="shared" si="39"/>
        <v>1</v>
      </c>
      <c r="D155" s="324">
        <f t="shared" si="39"/>
        <v>1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1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1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2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5</v>
      </c>
      <c r="C157" s="321">
        <f t="shared" si="39"/>
        <v>2</v>
      </c>
      <c r="D157" s="324">
        <f t="shared" si="39"/>
        <v>3</v>
      </c>
      <c r="E157" s="51">
        <v>0</v>
      </c>
      <c r="F157" s="52">
        <v>1</v>
      </c>
      <c r="G157" s="51">
        <v>0</v>
      </c>
      <c r="H157" s="52">
        <v>0</v>
      </c>
      <c r="I157" s="51">
        <v>0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1</v>
      </c>
      <c r="R157" s="52">
        <v>0</v>
      </c>
      <c r="S157" s="51">
        <v>0</v>
      </c>
      <c r="T157" s="52">
        <v>0</v>
      </c>
      <c r="U157" s="51">
        <v>0</v>
      </c>
      <c r="V157" s="52">
        <v>0</v>
      </c>
      <c r="W157" s="51">
        <v>1</v>
      </c>
      <c r="X157" s="52">
        <v>0</v>
      </c>
      <c r="Y157" s="51">
        <v>0</v>
      </c>
      <c r="Z157" s="52">
        <v>0</v>
      </c>
      <c r="AA157" s="51">
        <v>0</v>
      </c>
      <c r="AB157" s="52">
        <v>0</v>
      </c>
      <c r="AC157" s="51">
        <v>0</v>
      </c>
      <c r="AD157" s="325">
        <v>0</v>
      </c>
      <c r="AE157" s="51">
        <v>0</v>
      </c>
      <c r="AF157" s="52">
        <v>0</v>
      </c>
      <c r="AG157" s="51">
        <v>0</v>
      </c>
      <c r="AH157" s="52">
        <v>1</v>
      </c>
      <c r="AI157" s="51">
        <v>0</v>
      </c>
      <c r="AJ157" s="52">
        <v>0</v>
      </c>
      <c r="AK157" s="241">
        <v>0</v>
      </c>
      <c r="AL157" s="325">
        <v>1</v>
      </c>
      <c r="AM157" s="54">
        <v>1</v>
      </c>
      <c r="AN157" s="55">
        <v>3</v>
      </c>
      <c r="AO157" s="52">
        <v>1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11</v>
      </c>
      <c r="C158" s="321">
        <f t="shared" si="39"/>
        <v>7</v>
      </c>
      <c r="D158" s="324">
        <f t="shared" si="39"/>
        <v>4</v>
      </c>
      <c r="E158" s="51">
        <v>3</v>
      </c>
      <c r="F158" s="52">
        <v>1</v>
      </c>
      <c r="G158" s="51">
        <v>3</v>
      </c>
      <c r="H158" s="52">
        <v>3</v>
      </c>
      <c r="I158" s="51">
        <v>1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11</v>
      </c>
      <c r="AN158" s="55">
        <v>0</v>
      </c>
      <c r="AO158" s="52">
        <v>0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0</v>
      </c>
      <c r="C159" s="321">
        <f t="shared" si="39"/>
        <v>0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0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25</v>
      </c>
      <c r="C160" s="321">
        <f t="shared" si="39"/>
        <v>17</v>
      </c>
      <c r="D160" s="324">
        <f t="shared" si="39"/>
        <v>8</v>
      </c>
      <c r="E160" s="51">
        <v>17</v>
      </c>
      <c r="F160" s="52">
        <v>8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2</v>
      </c>
      <c r="AN160" s="55">
        <v>0</v>
      </c>
      <c r="AO160" s="52">
        <v>23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1</v>
      </c>
      <c r="C161" s="321">
        <f t="shared" si="39"/>
        <v>1</v>
      </c>
      <c r="D161" s="324">
        <f t="shared" si="39"/>
        <v>0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1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1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2</v>
      </c>
      <c r="C162" s="321">
        <f t="shared" si="39"/>
        <v>1</v>
      </c>
      <c r="D162" s="324">
        <f t="shared" si="39"/>
        <v>1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1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1</v>
      </c>
      <c r="AM162" s="54">
        <v>0</v>
      </c>
      <c r="AN162" s="55">
        <v>1</v>
      </c>
      <c r="AO162" s="52">
        <v>1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57</v>
      </c>
      <c r="C163" s="321">
        <f t="shared" si="39"/>
        <v>39</v>
      </c>
      <c r="D163" s="324">
        <f t="shared" si="39"/>
        <v>18</v>
      </c>
      <c r="E163" s="51">
        <v>5</v>
      </c>
      <c r="F163" s="52">
        <v>7</v>
      </c>
      <c r="G163" s="51">
        <v>1</v>
      </c>
      <c r="H163" s="52">
        <v>1</v>
      </c>
      <c r="I163" s="51">
        <v>2</v>
      </c>
      <c r="J163" s="52">
        <v>1</v>
      </c>
      <c r="K163" s="51">
        <v>0</v>
      </c>
      <c r="L163" s="52">
        <v>0</v>
      </c>
      <c r="M163" s="241">
        <v>0</v>
      </c>
      <c r="N163" s="325">
        <v>0</v>
      </c>
      <c r="O163" s="51">
        <v>1</v>
      </c>
      <c r="P163" s="52">
        <v>0</v>
      </c>
      <c r="Q163" s="51">
        <v>1</v>
      </c>
      <c r="R163" s="52">
        <v>0</v>
      </c>
      <c r="S163" s="51">
        <v>1</v>
      </c>
      <c r="T163" s="52">
        <v>0</v>
      </c>
      <c r="U163" s="51">
        <v>1</v>
      </c>
      <c r="V163" s="52">
        <v>0</v>
      </c>
      <c r="W163" s="51">
        <v>1</v>
      </c>
      <c r="X163" s="52">
        <v>0</v>
      </c>
      <c r="Y163" s="51">
        <v>2</v>
      </c>
      <c r="Z163" s="52">
        <v>0</v>
      </c>
      <c r="AA163" s="51">
        <v>3</v>
      </c>
      <c r="AB163" s="52">
        <v>2</v>
      </c>
      <c r="AC163" s="51">
        <v>2</v>
      </c>
      <c r="AD163" s="325">
        <v>0</v>
      </c>
      <c r="AE163" s="51">
        <v>5</v>
      </c>
      <c r="AF163" s="52">
        <v>0</v>
      </c>
      <c r="AG163" s="51">
        <v>3</v>
      </c>
      <c r="AH163" s="52">
        <v>1</v>
      </c>
      <c r="AI163" s="51">
        <v>4</v>
      </c>
      <c r="AJ163" s="52">
        <v>2</v>
      </c>
      <c r="AK163" s="241">
        <v>7</v>
      </c>
      <c r="AL163" s="325">
        <v>4</v>
      </c>
      <c r="AM163" s="54">
        <v>5</v>
      </c>
      <c r="AN163" s="55">
        <v>30</v>
      </c>
      <c r="AO163" s="52">
        <v>22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13</v>
      </c>
      <c r="C164" s="321">
        <f t="shared" si="39"/>
        <v>10</v>
      </c>
      <c r="D164" s="324">
        <f t="shared" si="39"/>
        <v>3</v>
      </c>
      <c r="E164" s="51">
        <v>0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1</v>
      </c>
      <c r="P164" s="52">
        <v>0</v>
      </c>
      <c r="Q164" s="51">
        <v>0</v>
      </c>
      <c r="R164" s="52">
        <v>0</v>
      </c>
      <c r="S164" s="51">
        <v>0</v>
      </c>
      <c r="T164" s="52">
        <v>0</v>
      </c>
      <c r="U164" s="51">
        <v>0</v>
      </c>
      <c r="V164" s="52">
        <v>0</v>
      </c>
      <c r="W164" s="51">
        <v>0</v>
      </c>
      <c r="X164" s="52">
        <v>0</v>
      </c>
      <c r="Y164" s="51">
        <v>1</v>
      </c>
      <c r="Z164" s="52">
        <v>0</v>
      </c>
      <c r="AA164" s="51">
        <v>0</v>
      </c>
      <c r="AB164" s="52">
        <v>1</v>
      </c>
      <c r="AC164" s="51">
        <v>2</v>
      </c>
      <c r="AD164" s="325">
        <v>0</v>
      </c>
      <c r="AE164" s="51">
        <v>1</v>
      </c>
      <c r="AF164" s="52">
        <v>0</v>
      </c>
      <c r="AG164" s="51">
        <v>1</v>
      </c>
      <c r="AH164" s="52">
        <v>1</v>
      </c>
      <c r="AI164" s="51">
        <v>0</v>
      </c>
      <c r="AJ164" s="52">
        <v>0</v>
      </c>
      <c r="AK164" s="241">
        <v>4</v>
      </c>
      <c r="AL164" s="325">
        <v>1</v>
      </c>
      <c r="AM164" s="54">
        <v>0</v>
      </c>
      <c r="AN164" s="55">
        <v>8</v>
      </c>
      <c r="AO164" s="52">
        <v>5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1</v>
      </c>
      <c r="C166" s="321">
        <f t="shared" si="39"/>
        <v>0</v>
      </c>
      <c r="D166" s="324">
        <f t="shared" si="39"/>
        <v>1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1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1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65</v>
      </c>
      <c r="C168" s="321">
        <f t="shared" si="39"/>
        <v>31</v>
      </c>
      <c r="D168" s="324">
        <f t="shared" si="39"/>
        <v>34</v>
      </c>
      <c r="E168" s="51">
        <v>0</v>
      </c>
      <c r="F168" s="52">
        <v>0</v>
      </c>
      <c r="G168" s="51">
        <v>0</v>
      </c>
      <c r="H168" s="52">
        <v>1</v>
      </c>
      <c r="I168" s="51">
        <v>3</v>
      </c>
      <c r="J168" s="52">
        <v>1</v>
      </c>
      <c r="K168" s="51">
        <v>2</v>
      </c>
      <c r="L168" s="52">
        <v>0</v>
      </c>
      <c r="M168" s="241">
        <v>0</v>
      </c>
      <c r="N168" s="325">
        <v>2</v>
      </c>
      <c r="O168" s="51">
        <v>0</v>
      </c>
      <c r="P168" s="52">
        <v>1</v>
      </c>
      <c r="Q168" s="51">
        <v>1</v>
      </c>
      <c r="R168" s="52">
        <v>1</v>
      </c>
      <c r="S168" s="51">
        <v>3</v>
      </c>
      <c r="T168" s="52">
        <v>1</v>
      </c>
      <c r="U168" s="51">
        <v>0</v>
      </c>
      <c r="V168" s="52">
        <v>2</v>
      </c>
      <c r="W168" s="51">
        <v>4</v>
      </c>
      <c r="X168" s="52">
        <v>3</v>
      </c>
      <c r="Y168" s="51">
        <v>1</v>
      </c>
      <c r="Z168" s="52">
        <v>1</v>
      </c>
      <c r="AA168" s="51">
        <v>3</v>
      </c>
      <c r="AB168" s="52">
        <v>5</v>
      </c>
      <c r="AC168" s="51">
        <v>4</v>
      </c>
      <c r="AD168" s="325">
        <v>3</v>
      </c>
      <c r="AE168" s="51">
        <v>2</v>
      </c>
      <c r="AF168" s="52">
        <v>3</v>
      </c>
      <c r="AG168" s="51">
        <v>3</v>
      </c>
      <c r="AH168" s="52">
        <v>5</v>
      </c>
      <c r="AI168" s="51">
        <v>0</v>
      </c>
      <c r="AJ168" s="52">
        <v>0</v>
      </c>
      <c r="AK168" s="241">
        <v>5</v>
      </c>
      <c r="AL168" s="325">
        <v>5</v>
      </c>
      <c r="AM168" s="54">
        <v>55</v>
      </c>
      <c r="AN168" s="55">
        <v>2</v>
      </c>
      <c r="AO168" s="52">
        <v>8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7</v>
      </c>
      <c r="C169" s="321">
        <f t="shared" si="39"/>
        <v>6</v>
      </c>
      <c r="D169" s="324">
        <f t="shared" si="39"/>
        <v>1</v>
      </c>
      <c r="E169" s="51">
        <v>0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1</v>
      </c>
      <c r="L169" s="52">
        <v>0</v>
      </c>
      <c r="M169" s="241">
        <v>0</v>
      </c>
      <c r="N169" s="325">
        <v>0</v>
      </c>
      <c r="O169" s="51">
        <v>0</v>
      </c>
      <c r="P169" s="52">
        <v>0</v>
      </c>
      <c r="Q169" s="51">
        <v>1</v>
      </c>
      <c r="R169" s="52">
        <v>0</v>
      </c>
      <c r="S169" s="51">
        <v>0</v>
      </c>
      <c r="T169" s="52">
        <v>0</v>
      </c>
      <c r="U169" s="51">
        <v>0</v>
      </c>
      <c r="V169" s="52">
        <v>1</v>
      </c>
      <c r="W169" s="51">
        <v>0</v>
      </c>
      <c r="X169" s="52">
        <v>0</v>
      </c>
      <c r="Y169" s="51">
        <v>0</v>
      </c>
      <c r="Z169" s="52">
        <v>0</v>
      </c>
      <c r="AA169" s="51">
        <v>0</v>
      </c>
      <c r="AB169" s="52">
        <v>0</v>
      </c>
      <c r="AC169" s="51">
        <v>1</v>
      </c>
      <c r="AD169" s="325">
        <v>0</v>
      </c>
      <c r="AE169" s="51">
        <v>0</v>
      </c>
      <c r="AF169" s="52">
        <v>0</v>
      </c>
      <c r="AG169" s="51">
        <v>3</v>
      </c>
      <c r="AH169" s="52">
        <v>0</v>
      </c>
      <c r="AI169" s="51">
        <v>0</v>
      </c>
      <c r="AJ169" s="52">
        <v>0</v>
      </c>
      <c r="AK169" s="241">
        <v>0</v>
      </c>
      <c r="AL169" s="325">
        <v>0</v>
      </c>
      <c r="AM169" s="54">
        <v>0</v>
      </c>
      <c r="AN169" s="55">
        <v>5</v>
      </c>
      <c r="AO169" s="52">
        <v>2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4</v>
      </c>
      <c r="C170" s="321">
        <f t="shared" si="39"/>
        <v>1</v>
      </c>
      <c r="D170" s="324">
        <f t="shared" si="39"/>
        <v>3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0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0</v>
      </c>
      <c r="AF170" s="52">
        <v>1</v>
      </c>
      <c r="AG170" s="51">
        <v>0</v>
      </c>
      <c r="AH170" s="52">
        <v>1</v>
      </c>
      <c r="AI170" s="51">
        <v>1</v>
      </c>
      <c r="AJ170" s="52">
        <v>0</v>
      </c>
      <c r="AK170" s="241">
        <v>0</v>
      </c>
      <c r="AL170" s="325">
        <v>1</v>
      </c>
      <c r="AM170" s="54">
        <v>4</v>
      </c>
      <c r="AN170" s="55">
        <v>0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0</v>
      </c>
      <c r="C171" s="321">
        <f t="shared" si="39"/>
        <v>0</v>
      </c>
      <c r="D171" s="324">
        <f t="shared" si="39"/>
        <v>0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0</v>
      </c>
      <c r="AO171" s="52">
        <v>0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2</v>
      </c>
      <c r="C172" s="321">
        <f t="shared" si="39"/>
        <v>2</v>
      </c>
      <c r="D172" s="324">
        <f t="shared" si="39"/>
        <v>0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0</v>
      </c>
      <c r="X172" s="52">
        <v>0</v>
      </c>
      <c r="Y172" s="51">
        <v>0</v>
      </c>
      <c r="Z172" s="52">
        <v>0</v>
      </c>
      <c r="AA172" s="51">
        <v>0</v>
      </c>
      <c r="AB172" s="52">
        <v>0</v>
      </c>
      <c r="AC172" s="51">
        <v>0</v>
      </c>
      <c r="AD172" s="325">
        <v>0</v>
      </c>
      <c r="AE172" s="51">
        <v>1</v>
      </c>
      <c r="AF172" s="52">
        <v>0</v>
      </c>
      <c r="AG172" s="51">
        <v>0</v>
      </c>
      <c r="AH172" s="52">
        <v>0</v>
      </c>
      <c r="AI172" s="51">
        <v>1</v>
      </c>
      <c r="AJ172" s="52">
        <v>0</v>
      </c>
      <c r="AK172" s="241">
        <v>0</v>
      </c>
      <c r="AL172" s="325">
        <v>0</v>
      </c>
      <c r="AM172" s="54">
        <v>1</v>
      </c>
      <c r="AN172" s="55">
        <v>0</v>
      </c>
      <c r="AO172" s="52">
        <v>1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0</v>
      </c>
      <c r="C173" s="321">
        <f t="shared" si="39"/>
        <v>0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0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77</v>
      </c>
      <c r="C177" s="321">
        <f t="shared" si="39"/>
        <v>38</v>
      </c>
      <c r="D177" s="324">
        <f t="shared" si="39"/>
        <v>39</v>
      </c>
      <c r="E177" s="92">
        <v>1</v>
      </c>
      <c r="F177" s="93">
        <v>1</v>
      </c>
      <c r="G177" s="92">
        <v>0</v>
      </c>
      <c r="H177" s="93">
        <v>0</v>
      </c>
      <c r="I177" s="92">
        <v>0</v>
      </c>
      <c r="J177" s="93">
        <v>1</v>
      </c>
      <c r="K177" s="92">
        <v>0</v>
      </c>
      <c r="L177" s="93">
        <v>1</v>
      </c>
      <c r="M177" s="327">
        <v>1</v>
      </c>
      <c r="N177" s="328">
        <v>1</v>
      </c>
      <c r="O177" s="92">
        <v>1</v>
      </c>
      <c r="P177" s="93">
        <v>1</v>
      </c>
      <c r="Q177" s="92">
        <v>3</v>
      </c>
      <c r="R177" s="93">
        <v>2</v>
      </c>
      <c r="S177" s="92">
        <v>2</v>
      </c>
      <c r="T177" s="93">
        <v>0</v>
      </c>
      <c r="U177" s="92">
        <v>1</v>
      </c>
      <c r="V177" s="93">
        <v>1</v>
      </c>
      <c r="W177" s="92">
        <v>3</v>
      </c>
      <c r="X177" s="93">
        <v>2</v>
      </c>
      <c r="Y177" s="92">
        <v>3</v>
      </c>
      <c r="Z177" s="93">
        <v>1</v>
      </c>
      <c r="AA177" s="92">
        <v>3</v>
      </c>
      <c r="AB177" s="93">
        <v>0</v>
      </c>
      <c r="AC177" s="92">
        <v>6</v>
      </c>
      <c r="AD177" s="328">
        <v>2</v>
      </c>
      <c r="AE177" s="92">
        <v>3</v>
      </c>
      <c r="AF177" s="93">
        <v>10</v>
      </c>
      <c r="AG177" s="92">
        <v>2</v>
      </c>
      <c r="AH177" s="93">
        <v>2</v>
      </c>
      <c r="AI177" s="92">
        <v>3</v>
      </c>
      <c r="AJ177" s="93">
        <v>3</v>
      </c>
      <c r="AK177" s="327">
        <v>6</v>
      </c>
      <c r="AL177" s="328">
        <v>11</v>
      </c>
      <c r="AM177" s="65">
        <v>9</v>
      </c>
      <c r="AN177" s="66">
        <v>36</v>
      </c>
      <c r="AO177" s="93">
        <v>32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538" t="s">
        <v>199</v>
      </c>
      <c r="B178" s="539">
        <f>SUM(B179:B183)</f>
        <v>197</v>
      </c>
      <c r="C178" s="427">
        <f t="shared" ref="C178:AO178" si="43">SUM(C179:C183)</f>
        <v>122</v>
      </c>
      <c r="D178" s="540">
        <f t="shared" si="43"/>
        <v>75</v>
      </c>
      <c r="E178" s="541">
        <f t="shared" si="43"/>
        <v>21</v>
      </c>
      <c r="F178" s="542">
        <f t="shared" si="43"/>
        <v>18</v>
      </c>
      <c r="G178" s="541">
        <f t="shared" si="43"/>
        <v>2</v>
      </c>
      <c r="H178" s="542">
        <f t="shared" si="43"/>
        <v>4</v>
      </c>
      <c r="I178" s="541">
        <f t="shared" si="43"/>
        <v>4</v>
      </c>
      <c r="J178" s="542">
        <f t="shared" si="43"/>
        <v>1</v>
      </c>
      <c r="K178" s="541">
        <f t="shared" si="43"/>
        <v>1</v>
      </c>
      <c r="L178" s="542">
        <f t="shared" si="43"/>
        <v>1</v>
      </c>
      <c r="M178" s="541">
        <f t="shared" si="43"/>
        <v>1</v>
      </c>
      <c r="N178" s="543">
        <f t="shared" si="43"/>
        <v>3</v>
      </c>
      <c r="O178" s="541">
        <f t="shared" si="43"/>
        <v>1</v>
      </c>
      <c r="P178" s="542">
        <f t="shared" si="43"/>
        <v>1</v>
      </c>
      <c r="Q178" s="541">
        <f t="shared" si="43"/>
        <v>4</v>
      </c>
      <c r="R178" s="542">
        <f t="shared" si="43"/>
        <v>2</v>
      </c>
      <c r="S178" s="541">
        <f t="shared" si="43"/>
        <v>1</v>
      </c>
      <c r="T178" s="542">
        <f t="shared" si="43"/>
        <v>4</v>
      </c>
      <c r="U178" s="541">
        <f t="shared" si="43"/>
        <v>11</v>
      </c>
      <c r="V178" s="542">
        <f t="shared" si="43"/>
        <v>0</v>
      </c>
      <c r="W178" s="541">
        <f t="shared" si="43"/>
        <v>3</v>
      </c>
      <c r="X178" s="542">
        <f t="shared" si="43"/>
        <v>2</v>
      </c>
      <c r="Y178" s="541">
        <f t="shared" si="43"/>
        <v>7</v>
      </c>
      <c r="Z178" s="542">
        <f t="shared" si="43"/>
        <v>3</v>
      </c>
      <c r="AA178" s="541">
        <f t="shared" si="43"/>
        <v>7</v>
      </c>
      <c r="AB178" s="542">
        <f t="shared" si="43"/>
        <v>8</v>
      </c>
      <c r="AC178" s="541">
        <f t="shared" si="43"/>
        <v>10</v>
      </c>
      <c r="AD178" s="543">
        <f t="shared" si="43"/>
        <v>2</v>
      </c>
      <c r="AE178" s="541">
        <f t="shared" si="43"/>
        <v>14</v>
      </c>
      <c r="AF178" s="542">
        <f t="shared" si="43"/>
        <v>4</v>
      </c>
      <c r="AG178" s="541">
        <f t="shared" si="43"/>
        <v>9</v>
      </c>
      <c r="AH178" s="542">
        <f t="shared" si="43"/>
        <v>3</v>
      </c>
      <c r="AI178" s="541">
        <f t="shared" si="43"/>
        <v>7</v>
      </c>
      <c r="AJ178" s="542">
        <f t="shared" si="43"/>
        <v>8</v>
      </c>
      <c r="AK178" s="543">
        <f t="shared" si="43"/>
        <v>19</v>
      </c>
      <c r="AL178" s="605">
        <f t="shared" si="43"/>
        <v>11</v>
      </c>
      <c r="AM178" s="606">
        <f t="shared" si="43"/>
        <v>13</v>
      </c>
      <c r="AN178" s="405">
        <f t="shared" si="43"/>
        <v>63</v>
      </c>
      <c r="AO178" s="607">
        <f t="shared" si="43"/>
        <v>121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172</v>
      </c>
      <c r="C179" s="321">
        <f t="shared" ref="C179:D183" si="44">E179+G179+I179+K179+M179+O179+Q179+S179+U179+W179+Y179+AA179+AC179+AE179+AG179+AI179+AK179</f>
        <v>105</v>
      </c>
      <c r="D179" s="324">
        <f t="shared" si="44"/>
        <v>67</v>
      </c>
      <c r="E179" s="37">
        <v>20</v>
      </c>
      <c r="F179" s="39">
        <v>18</v>
      </c>
      <c r="G179" s="37">
        <v>2</v>
      </c>
      <c r="H179" s="39">
        <v>3</v>
      </c>
      <c r="I179" s="37">
        <v>4</v>
      </c>
      <c r="J179" s="39">
        <v>1</v>
      </c>
      <c r="K179" s="37">
        <v>1</v>
      </c>
      <c r="L179" s="39">
        <v>0</v>
      </c>
      <c r="M179" s="238">
        <v>0</v>
      </c>
      <c r="N179" s="338">
        <v>2</v>
      </c>
      <c r="O179" s="37">
        <v>1</v>
      </c>
      <c r="P179" s="39">
        <v>1</v>
      </c>
      <c r="Q179" s="37">
        <v>4</v>
      </c>
      <c r="R179" s="39">
        <v>1</v>
      </c>
      <c r="S179" s="37">
        <v>1</v>
      </c>
      <c r="T179" s="39">
        <v>2</v>
      </c>
      <c r="U179" s="37">
        <v>9</v>
      </c>
      <c r="V179" s="39">
        <v>0</v>
      </c>
      <c r="W179" s="37">
        <v>3</v>
      </c>
      <c r="X179" s="39">
        <v>2</v>
      </c>
      <c r="Y179" s="37">
        <v>4</v>
      </c>
      <c r="Z179" s="39">
        <v>3</v>
      </c>
      <c r="AA179" s="37">
        <v>6</v>
      </c>
      <c r="AB179" s="39">
        <v>7</v>
      </c>
      <c r="AC179" s="37">
        <v>8</v>
      </c>
      <c r="AD179" s="338">
        <v>2</v>
      </c>
      <c r="AE179" s="37">
        <v>12</v>
      </c>
      <c r="AF179" s="39">
        <v>4</v>
      </c>
      <c r="AG179" s="37">
        <v>8</v>
      </c>
      <c r="AH179" s="39">
        <v>3</v>
      </c>
      <c r="AI179" s="37">
        <v>6</v>
      </c>
      <c r="AJ179" s="39">
        <v>8</v>
      </c>
      <c r="AK179" s="238">
        <v>16</v>
      </c>
      <c r="AL179" s="338">
        <v>10</v>
      </c>
      <c r="AM179" s="41">
        <v>12</v>
      </c>
      <c r="AN179" s="42">
        <v>51</v>
      </c>
      <c r="AO179" s="39">
        <v>109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0</v>
      </c>
      <c r="C180" s="321">
        <f t="shared" si="44"/>
        <v>0</v>
      </c>
      <c r="D180" s="324">
        <f t="shared" si="44"/>
        <v>0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0</v>
      </c>
      <c r="X180" s="52">
        <v>0</v>
      </c>
      <c r="Y180" s="51">
        <v>0</v>
      </c>
      <c r="Z180" s="52">
        <v>0</v>
      </c>
      <c r="AA180" s="51">
        <v>0</v>
      </c>
      <c r="AB180" s="52">
        <v>0</v>
      </c>
      <c r="AC180" s="51">
        <v>0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0</v>
      </c>
      <c r="AL180" s="325">
        <v>0</v>
      </c>
      <c r="AM180" s="54">
        <v>0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6</v>
      </c>
      <c r="C181" s="321">
        <f t="shared" si="44"/>
        <v>6</v>
      </c>
      <c r="D181" s="324">
        <f t="shared" si="44"/>
        <v>0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0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2</v>
      </c>
      <c r="Z181" s="52">
        <v>0</v>
      </c>
      <c r="AA181" s="51">
        <v>0</v>
      </c>
      <c r="AB181" s="52">
        <v>0</v>
      </c>
      <c r="AC181" s="51">
        <v>1</v>
      </c>
      <c r="AD181" s="325">
        <v>0</v>
      </c>
      <c r="AE181" s="51">
        <v>0</v>
      </c>
      <c r="AF181" s="52">
        <v>0</v>
      </c>
      <c r="AG181" s="51">
        <v>1</v>
      </c>
      <c r="AH181" s="52">
        <v>0</v>
      </c>
      <c r="AI181" s="51">
        <v>0</v>
      </c>
      <c r="AJ181" s="52">
        <v>0</v>
      </c>
      <c r="AK181" s="241">
        <v>2</v>
      </c>
      <c r="AL181" s="325">
        <v>0</v>
      </c>
      <c r="AM181" s="54">
        <v>0</v>
      </c>
      <c r="AN181" s="55">
        <v>3</v>
      </c>
      <c r="AO181" s="52">
        <v>3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0</v>
      </c>
      <c r="C182" s="321">
        <f t="shared" si="44"/>
        <v>0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19</v>
      </c>
      <c r="C183" s="342">
        <f t="shared" si="44"/>
        <v>11</v>
      </c>
      <c r="D183" s="343">
        <f t="shared" si="44"/>
        <v>8</v>
      </c>
      <c r="E183" s="244">
        <v>1</v>
      </c>
      <c r="F183" s="272">
        <v>0</v>
      </c>
      <c r="G183" s="244">
        <v>0</v>
      </c>
      <c r="H183" s="272">
        <v>1</v>
      </c>
      <c r="I183" s="244">
        <v>0</v>
      </c>
      <c r="J183" s="272">
        <v>0</v>
      </c>
      <c r="K183" s="244">
        <v>0</v>
      </c>
      <c r="L183" s="272">
        <v>1</v>
      </c>
      <c r="M183" s="243">
        <v>1</v>
      </c>
      <c r="N183" s="344">
        <v>1</v>
      </c>
      <c r="O183" s="244">
        <v>0</v>
      </c>
      <c r="P183" s="272">
        <v>0</v>
      </c>
      <c r="Q183" s="244">
        <v>0</v>
      </c>
      <c r="R183" s="272">
        <v>1</v>
      </c>
      <c r="S183" s="244">
        <v>0</v>
      </c>
      <c r="T183" s="272">
        <v>2</v>
      </c>
      <c r="U183" s="244">
        <v>2</v>
      </c>
      <c r="V183" s="272">
        <v>0</v>
      </c>
      <c r="W183" s="244">
        <v>0</v>
      </c>
      <c r="X183" s="272">
        <v>0</v>
      </c>
      <c r="Y183" s="244">
        <v>1</v>
      </c>
      <c r="Z183" s="272">
        <v>0</v>
      </c>
      <c r="AA183" s="244">
        <v>1</v>
      </c>
      <c r="AB183" s="272">
        <v>1</v>
      </c>
      <c r="AC183" s="244">
        <v>1</v>
      </c>
      <c r="AD183" s="344">
        <v>0</v>
      </c>
      <c r="AE183" s="244">
        <v>2</v>
      </c>
      <c r="AF183" s="272">
        <v>0</v>
      </c>
      <c r="AG183" s="244">
        <v>0</v>
      </c>
      <c r="AH183" s="272">
        <v>0</v>
      </c>
      <c r="AI183" s="244">
        <v>1</v>
      </c>
      <c r="AJ183" s="272">
        <v>0</v>
      </c>
      <c r="AK183" s="243">
        <v>1</v>
      </c>
      <c r="AL183" s="344">
        <v>1</v>
      </c>
      <c r="AM183" s="78">
        <v>1</v>
      </c>
      <c r="AN183" s="81">
        <v>9</v>
      </c>
      <c r="AO183" s="272">
        <v>9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135" t="s">
        <v>92</v>
      </c>
      <c r="B185" s="1136" t="s">
        <v>5</v>
      </c>
      <c r="C185" s="1137" t="s">
        <v>103</v>
      </c>
      <c r="D185" s="1138"/>
      <c r="E185" s="1138"/>
      <c r="F185" s="1138"/>
      <c r="G185" s="1138"/>
      <c r="H185" s="1138"/>
      <c r="I185" s="1138"/>
      <c r="J185" s="1138"/>
      <c r="K185" s="1138"/>
      <c r="L185" s="1138"/>
      <c r="M185" s="1138"/>
      <c r="N185" s="1138"/>
      <c r="O185" s="1138"/>
      <c r="P185" s="1138"/>
      <c r="Q185" s="1138"/>
      <c r="R185" s="1138"/>
      <c r="S185" s="1084"/>
      <c r="T185" s="1140" t="s">
        <v>176</v>
      </c>
      <c r="U185" s="1144"/>
      <c r="V185" s="1144"/>
      <c r="W185" s="1144"/>
      <c r="X185" s="1144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145" t="s">
        <v>177</v>
      </c>
      <c r="U186" s="1146"/>
      <c r="V186" s="1147"/>
      <c r="W186" s="1142" t="s">
        <v>202</v>
      </c>
      <c r="X186" s="1143"/>
      <c r="CE186"/>
      <c r="CK186" s="2"/>
      <c r="DI186"/>
    </row>
    <row r="187" spans="1:113" ht="31.5" x14ac:dyDescent="0.25">
      <c r="A187" s="984"/>
      <c r="B187" s="987"/>
      <c r="C187" s="546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547" t="s">
        <v>27</v>
      </c>
      <c r="T187" s="608" t="s">
        <v>203</v>
      </c>
      <c r="U187" s="428" t="s">
        <v>204</v>
      </c>
      <c r="V187" s="609" t="s">
        <v>205</v>
      </c>
      <c r="W187" s="549" t="s">
        <v>179</v>
      </c>
      <c r="X187" s="609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228</v>
      </c>
      <c r="C188" s="51">
        <v>18</v>
      </c>
      <c r="D188" s="55">
        <v>3</v>
      </c>
      <c r="E188" s="55">
        <v>8</v>
      </c>
      <c r="F188" s="55">
        <v>5</v>
      </c>
      <c r="G188" s="55">
        <v>3</v>
      </c>
      <c r="H188" s="55">
        <v>4</v>
      </c>
      <c r="I188" s="55">
        <v>9</v>
      </c>
      <c r="J188" s="55">
        <v>5</v>
      </c>
      <c r="K188" s="55">
        <v>9</v>
      </c>
      <c r="L188" s="55">
        <v>13</v>
      </c>
      <c r="M188" s="55">
        <v>6</v>
      </c>
      <c r="N188" s="55">
        <v>16</v>
      </c>
      <c r="O188" s="55">
        <v>12</v>
      </c>
      <c r="P188" s="55">
        <v>26</v>
      </c>
      <c r="Q188" s="55">
        <v>22</v>
      </c>
      <c r="R188" s="55">
        <v>17</v>
      </c>
      <c r="S188" s="56">
        <v>52</v>
      </c>
      <c r="T188" s="54">
        <v>85</v>
      </c>
      <c r="U188" s="55">
        <v>0</v>
      </c>
      <c r="V188" s="52">
        <v>0</v>
      </c>
      <c r="W188" s="51">
        <v>49</v>
      </c>
      <c r="X188" s="52">
        <v>94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33</v>
      </c>
      <c r="C189" s="51">
        <v>0</v>
      </c>
      <c r="D189" s="55">
        <v>0</v>
      </c>
      <c r="E189" s="55">
        <v>0</v>
      </c>
      <c r="F189" s="55">
        <v>0</v>
      </c>
      <c r="G189" s="55">
        <v>2</v>
      </c>
      <c r="H189" s="55">
        <v>1</v>
      </c>
      <c r="I189" s="55">
        <v>2</v>
      </c>
      <c r="J189" s="55">
        <v>1</v>
      </c>
      <c r="K189" s="55">
        <v>0</v>
      </c>
      <c r="L189" s="55">
        <v>1</v>
      </c>
      <c r="M189" s="55">
        <v>3</v>
      </c>
      <c r="N189" s="55">
        <v>1</v>
      </c>
      <c r="O189" s="55">
        <v>5</v>
      </c>
      <c r="P189" s="55">
        <v>5</v>
      </c>
      <c r="Q189" s="55">
        <v>5</v>
      </c>
      <c r="R189" s="55">
        <v>3</v>
      </c>
      <c r="S189" s="56">
        <v>4</v>
      </c>
      <c r="T189" s="54">
        <v>5</v>
      </c>
      <c r="U189" s="55">
        <v>0</v>
      </c>
      <c r="V189" s="52">
        <v>0</v>
      </c>
      <c r="W189" s="51">
        <v>26</v>
      </c>
      <c r="X189" s="52">
        <v>2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61</v>
      </c>
      <c r="C190" s="51">
        <v>26</v>
      </c>
      <c r="D190" s="55">
        <v>6</v>
      </c>
      <c r="E190" s="55">
        <v>1</v>
      </c>
      <c r="F190" s="55">
        <v>0</v>
      </c>
      <c r="G190" s="55">
        <v>1</v>
      </c>
      <c r="H190" s="55">
        <v>0</v>
      </c>
      <c r="I190" s="55">
        <v>1</v>
      </c>
      <c r="J190" s="55">
        <v>1</v>
      </c>
      <c r="K190" s="55">
        <v>1</v>
      </c>
      <c r="L190" s="55">
        <v>2</v>
      </c>
      <c r="M190" s="55">
        <v>2</v>
      </c>
      <c r="N190" s="55">
        <v>2</v>
      </c>
      <c r="O190" s="55">
        <v>3</v>
      </c>
      <c r="P190" s="55">
        <v>6</v>
      </c>
      <c r="Q190" s="55">
        <v>2</v>
      </c>
      <c r="R190" s="55">
        <v>2</v>
      </c>
      <c r="S190" s="56">
        <v>5</v>
      </c>
      <c r="T190" s="54">
        <v>10</v>
      </c>
      <c r="U190" s="55">
        <v>0</v>
      </c>
      <c r="V190" s="52">
        <v>0</v>
      </c>
      <c r="W190" s="51">
        <v>22</v>
      </c>
      <c r="X190" s="52">
        <v>29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550">
        <f t="shared" ref="B195:X195" si="50">SUM(B188:B194)</f>
        <v>322</v>
      </c>
      <c r="C195" s="551">
        <f t="shared" si="50"/>
        <v>44</v>
      </c>
      <c r="D195" s="412">
        <f t="shared" si="50"/>
        <v>9</v>
      </c>
      <c r="E195" s="412">
        <f t="shared" si="50"/>
        <v>9</v>
      </c>
      <c r="F195" s="412">
        <f t="shared" si="50"/>
        <v>5</v>
      </c>
      <c r="G195" s="412">
        <f t="shared" si="50"/>
        <v>6</v>
      </c>
      <c r="H195" s="412">
        <f t="shared" si="50"/>
        <v>5</v>
      </c>
      <c r="I195" s="412">
        <f t="shared" si="50"/>
        <v>12</v>
      </c>
      <c r="J195" s="412">
        <f t="shared" si="50"/>
        <v>7</v>
      </c>
      <c r="K195" s="412">
        <f t="shared" si="50"/>
        <v>10</v>
      </c>
      <c r="L195" s="412">
        <f t="shared" si="50"/>
        <v>16</v>
      </c>
      <c r="M195" s="412">
        <f t="shared" si="50"/>
        <v>11</v>
      </c>
      <c r="N195" s="412">
        <f t="shared" si="50"/>
        <v>19</v>
      </c>
      <c r="O195" s="412">
        <f t="shared" si="50"/>
        <v>20</v>
      </c>
      <c r="P195" s="412">
        <f t="shared" si="50"/>
        <v>37</v>
      </c>
      <c r="Q195" s="412">
        <f t="shared" si="50"/>
        <v>29</v>
      </c>
      <c r="R195" s="412">
        <f t="shared" si="50"/>
        <v>22</v>
      </c>
      <c r="S195" s="552">
        <f t="shared" si="50"/>
        <v>61</v>
      </c>
      <c r="T195" s="355">
        <f t="shared" si="50"/>
        <v>100</v>
      </c>
      <c r="U195" s="356">
        <f t="shared" si="50"/>
        <v>0</v>
      </c>
      <c r="V195" s="357">
        <f t="shared" si="50"/>
        <v>0</v>
      </c>
      <c r="W195" s="358">
        <f t="shared" si="50"/>
        <v>97</v>
      </c>
      <c r="X195" s="357">
        <f t="shared" si="50"/>
        <v>125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135" t="s">
        <v>92</v>
      </c>
      <c r="B197" s="1136" t="s">
        <v>5</v>
      </c>
      <c r="C197" s="1137" t="s">
        <v>103</v>
      </c>
      <c r="D197" s="1138"/>
      <c r="E197" s="1138"/>
      <c r="F197" s="1138"/>
      <c r="G197" s="1138"/>
      <c r="H197" s="1138"/>
      <c r="I197" s="1138"/>
      <c r="J197" s="1138"/>
      <c r="K197" s="1138"/>
      <c r="L197" s="1138"/>
      <c r="M197" s="1138"/>
      <c r="N197" s="1138"/>
      <c r="O197" s="1138"/>
      <c r="P197" s="1138"/>
      <c r="Q197" s="1138"/>
      <c r="R197" s="1138"/>
      <c r="S197" s="1084"/>
      <c r="T197" s="1139" t="s">
        <v>176</v>
      </c>
      <c r="U197" s="1139"/>
      <c r="V197" s="1139"/>
      <c r="W197" s="1139"/>
      <c r="X197" s="1140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141" t="s">
        <v>177</v>
      </c>
      <c r="U198" s="1141"/>
      <c r="V198" s="1088"/>
      <c r="W198" s="1142" t="s">
        <v>202</v>
      </c>
      <c r="X198" s="1143"/>
      <c r="CE198"/>
      <c r="CK198" s="2"/>
      <c r="DI198"/>
    </row>
    <row r="199" spans="1:113" ht="31.5" x14ac:dyDescent="0.25">
      <c r="A199" s="984"/>
      <c r="B199" s="987"/>
      <c r="C199" s="546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547" t="s">
        <v>27</v>
      </c>
      <c r="T199" s="608" t="s">
        <v>203</v>
      </c>
      <c r="U199" s="428" t="s">
        <v>204</v>
      </c>
      <c r="V199" s="609" t="s">
        <v>205</v>
      </c>
      <c r="W199" s="549" t="s">
        <v>179</v>
      </c>
      <c r="X199" s="609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301</v>
      </c>
      <c r="C200" s="51">
        <v>49</v>
      </c>
      <c r="D200" s="55">
        <v>8</v>
      </c>
      <c r="E200" s="55">
        <v>8</v>
      </c>
      <c r="F200" s="55">
        <v>1</v>
      </c>
      <c r="G200" s="55">
        <v>0</v>
      </c>
      <c r="H200" s="55">
        <v>0</v>
      </c>
      <c r="I200" s="55">
        <v>5</v>
      </c>
      <c r="J200" s="55">
        <v>4</v>
      </c>
      <c r="K200" s="55">
        <v>27</v>
      </c>
      <c r="L200" s="55">
        <v>16</v>
      </c>
      <c r="M200" s="55">
        <v>11</v>
      </c>
      <c r="N200" s="55">
        <v>37</v>
      </c>
      <c r="O200" s="55">
        <v>39</v>
      </c>
      <c r="P200" s="55">
        <v>39</v>
      </c>
      <c r="Q200" s="55">
        <v>26</v>
      </c>
      <c r="R200" s="55">
        <v>15</v>
      </c>
      <c r="S200" s="56">
        <v>16</v>
      </c>
      <c r="T200" s="418">
        <v>301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2</v>
      </c>
      <c r="C201" s="51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1</v>
      </c>
      <c r="Q201" s="55">
        <v>1</v>
      </c>
      <c r="R201" s="55">
        <v>0</v>
      </c>
      <c r="S201" s="56">
        <v>0</v>
      </c>
      <c r="T201" s="54">
        <v>2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553" t="s">
        <v>5</v>
      </c>
      <c r="B206" s="550">
        <f t="shared" ref="B206:X206" si="55">SUM(B200:B205)</f>
        <v>303</v>
      </c>
      <c r="C206" s="551">
        <f t="shared" si="55"/>
        <v>49</v>
      </c>
      <c r="D206" s="412">
        <f t="shared" si="55"/>
        <v>8</v>
      </c>
      <c r="E206" s="412">
        <f t="shared" si="55"/>
        <v>8</v>
      </c>
      <c r="F206" s="412">
        <f t="shared" si="55"/>
        <v>1</v>
      </c>
      <c r="G206" s="412">
        <f t="shared" si="55"/>
        <v>0</v>
      </c>
      <c r="H206" s="412">
        <f t="shared" si="55"/>
        <v>0</v>
      </c>
      <c r="I206" s="412">
        <f t="shared" si="55"/>
        <v>5</v>
      </c>
      <c r="J206" s="412">
        <f t="shared" si="55"/>
        <v>4</v>
      </c>
      <c r="K206" s="412">
        <f t="shared" si="55"/>
        <v>27</v>
      </c>
      <c r="L206" s="412">
        <f t="shared" si="55"/>
        <v>16</v>
      </c>
      <c r="M206" s="412">
        <f t="shared" si="55"/>
        <v>11</v>
      </c>
      <c r="N206" s="412">
        <f t="shared" si="55"/>
        <v>37</v>
      </c>
      <c r="O206" s="412">
        <f t="shared" si="55"/>
        <v>39</v>
      </c>
      <c r="P206" s="412">
        <f t="shared" si="55"/>
        <v>40</v>
      </c>
      <c r="Q206" s="412">
        <f t="shared" si="55"/>
        <v>27</v>
      </c>
      <c r="R206" s="412">
        <f t="shared" si="55"/>
        <v>15</v>
      </c>
      <c r="S206" s="552">
        <f t="shared" si="55"/>
        <v>16</v>
      </c>
      <c r="T206" s="360">
        <f t="shared" si="55"/>
        <v>303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135" t="s">
        <v>92</v>
      </c>
      <c r="B208" s="1136" t="s">
        <v>5</v>
      </c>
      <c r="C208" s="1137" t="s">
        <v>103</v>
      </c>
      <c r="D208" s="1138"/>
      <c r="E208" s="1138"/>
      <c r="F208" s="1138"/>
      <c r="G208" s="1138"/>
      <c r="H208" s="1138"/>
      <c r="I208" s="1138"/>
      <c r="J208" s="1138"/>
      <c r="K208" s="1138"/>
      <c r="L208" s="1138"/>
      <c r="M208" s="1138"/>
      <c r="N208" s="1138"/>
      <c r="O208" s="1138"/>
      <c r="P208" s="1138"/>
      <c r="Q208" s="1138"/>
      <c r="R208" s="1138"/>
      <c r="S208" s="1084"/>
      <c r="T208" s="1139" t="s">
        <v>176</v>
      </c>
      <c r="U208" s="1139"/>
      <c r="V208" s="1139"/>
      <c r="W208" s="1139"/>
      <c r="X208" s="1140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141" t="s">
        <v>177</v>
      </c>
      <c r="U209" s="1141"/>
      <c r="V209" s="1088"/>
      <c r="W209" s="1142" t="s">
        <v>202</v>
      </c>
      <c r="X209" s="1143"/>
      <c r="CE209"/>
      <c r="CK209" s="2"/>
      <c r="DI209"/>
    </row>
    <row r="210" spans="1:113" ht="31.5" x14ac:dyDescent="0.25">
      <c r="A210" s="984"/>
      <c r="B210" s="987"/>
      <c r="C210" s="546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547" t="s">
        <v>27</v>
      </c>
      <c r="T210" s="608" t="s">
        <v>203</v>
      </c>
      <c r="U210" s="428" t="s">
        <v>204</v>
      </c>
      <c r="V210" s="609" t="s">
        <v>205</v>
      </c>
      <c r="W210" s="549" t="s">
        <v>179</v>
      </c>
      <c r="X210" s="609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3106</v>
      </c>
      <c r="C211" s="51">
        <v>134</v>
      </c>
      <c r="D211" s="55">
        <v>36</v>
      </c>
      <c r="E211" s="55">
        <v>53</v>
      </c>
      <c r="F211" s="55">
        <v>26</v>
      </c>
      <c r="G211" s="55">
        <v>23</v>
      </c>
      <c r="H211" s="55">
        <v>40</v>
      </c>
      <c r="I211" s="55">
        <v>96</v>
      </c>
      <c r="J211" s="55">
        <v>103</v>
      </c>
      <c r="K211" s="55">
        <v>142</v>
      </c>
      <c r="L211" s="55">
        <v>187</v>
      </c>
      <c r="M211" s="55">
        <v>174</v>
      </c>
      <c r="N211" s="55">
        <v>188</v>
      </c>
      <c r="O211" s="55">
        <v>243</v>
      </c>
      <c r="P211" s="55">
        <v>625</v>
      </c>
      <c r="Q211" s="55">
        <v>479</v>
      </c>
      <c r="R211" s="55">
        <v>225</v>
      </c>
      <c r="S211" s="56">
        <v>332</v>
      </c>
      <c r="T211" s="41">
        <v>745</v>
      </c>
      <c r="U211" s="42">
        <v>0</v>
      </c>
      <c r="V211" s="39">
        <v>0</v>
      </c>
      <c r="W211" s="37">
        <v>1374</v>
      </c>
      <c r="X211" s="39">
        <v>987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295</v>
      </c>
      <c r="C212" s="51">
        <v>0</v>
      </c>
      <c r="D212" s="55">
        <v>0</v>
      </c>
      <c r="E212" s="55">
        <v>1</v>
      </c>
      <c r="F212" s="55">
        <v>0</v>
      </c>
      <c r="G212" s="55">
        <v>3</v>
      </c>
      <c r="H212" s="55">
        <v>1</v>
      </c>
      <c r="I212" s="55">
        <v>21</v>
      </c>
      <c r="J212" s="55">
        <v>26</v>
      </c>
      <c r="K212" s="55">
        <v>12</v>
      </c>
      <c r="L212" s="55">
        <v>26</v>
      </c>
      <c r="M212" s="55">
        <v>22</v>
      </c>
      <c r="N212" s="55">
        <v>11</v>
      </c>
      <c r="O212" s="55">
        <v>24</v>
      </c>
      <c r="P212" s="55">
        <v>80</v>
      </c>
      <c r="Q212" s="55">
        <v>23</v>
      </c>
      <c r="R212" s="55">
        <v>20</v>
      </c>
      <c r="S212" s="56">
        <v>25</v>
      </c>
      <c r="T212" s="54">
        <v>87</v>
      </c>
      <c r="U212" s="55">
        <v>0</v>
      </c>
      <c r="V212" s="52">
        <v>0</v>
      </c>
      <c r="W212" s="51">
        <v>205</v>
      </c>
      <c r="X212" s="52">
        <v>3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500</v>
      </c>
      <c r="C213" s="51">
        <v>101</v>
      </c>
      <c r="D213" s="55">
        <v>28</v>
      </c>
      <c r="E213" s="55">
        <v>19</v>
      </c>
      <c r="F213" s="55">
        <v>0</v>
      </c>
      <c r="G213" s="55">
        <v>1</v>
      </c>
      <c r="H213" s="55">
        <v>0</v>
      </c>
      <c r="I213" s="55">
        <v>6</v>
      </c>
      <c r="J213" s="55">
        <v>37</v>
      </c>
      <c r="K213" s="55">
        <v>24</v>
      </c>
      <c r="L213" s="55">
        <v>16</v>
      </c>
      <c r="M213" s="55">
        <v>26</v>
      </c>
      <c r="N213" s="55">
        <v>7</v>
      </c>
      <c r="O213" s="55">
        <v>7</v>
      </c>
      <c r="P213" s="55">
        <v>80</v>
      </c>
      <c r="Q213" s="55">
        <v>41</v>
      </c>
      <c r="R213" s="55">
        <v>35</v>
      </c>
      <c r="S213" s="56">
        <v>72</v>
      </c>
      <c r="T213" s="54">
        <v>59</v>
      </c>
      <c r="U213" s="55">
        <v>0</v>
      </c>
      <c r="V213" s="52">
        <v>0</v>
      </c>
      <c r="W213" s="51">
        <v>171</v>
      </c>
      <c r="X213" s="52">
        <v>270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554" t="s">
        <v>5</v>
      </c>
      <c r="B215" s="352">
        <f>SUM(B211:B214)</f>
        <v>3901</v>
      </c>
      <c r="C215" s="364">
        <f t="shared" ref="C215:X215" si="58">SUM(C211:C214)</f>
        <v>235</v>
      </c>
      <c r="D215" s="365">
        <f t="shared" si="58"/>
        <v>64</v>
      </c>
      <c r="E215" s="365">
        <f t="shared" si="58"/>
        <v>73</v>
      </c>
      <c r="F215" s="365">
        <f t="shared" si="58"/>
        <v>26</v>
      </c>
      <c r="G215" s="365">
        <f t="shared" si="58"/>
        <v>27</v>
      </c>
      <c r="H215" s="365">
        <f t="shared" si="58"/>
        <v>41</v>
      </c>
      <c r="I215" s="365">
        <f t="shared" si="58"/>
        <v>123</v>
      </c>
      <c r="J215" s="365">
        <f t="shared" si="58"/>
        <v>166</v>
      </c>
      <c r="K215" s="365">
        <f t="shared" si="58"/>
        <v>178</v>
      </c>
      <c r="L215" s="365">
        <f t="shared" si="58"/>
        <v>229</v>
      </c>
      <c r="M215" s="365">
        <f t="shared" si="58"/>
        <v>222</v>
      </c>
      <c r="N215" s="365">
        <f t="shared" si="58"/>
        <v>206</v>
      </c>
      <c r="O215" s="365">
        <f t="shared" si="58"/>
        <v>274</v>
      </c>
      <c r="P215" s="365">
        <f t="shared" si="58"/>
        <v>785</v>
      </c>
      <c r="Q215" s="365">
        <f t="shared" si="58"/>
        <v>543</v>
      </c>
      <c r="R215" s="365">
        <f t="shared" si="58"/>
        <v>280</v>
      </c>
      <c r="S215" s="366">
        <f t="shared" si="58"/>
        <v>429</v>
      </c>
      <c r="T215" s="360">
        <f t="shared" si="58"/>
        <v>891</v>
      </c>
      <c r="U215" s="361">
        <f t="shared" si="58"/>
        <v>0</v>
      </c>
      <c r="V215" s="362">
        <f t="shared" si="58"/>
        <v>0</v>
      </c>
      <c r="W215" s="363">
        <f t="shared" si="58"/>
        <v>1750</v>
      </c>
      <c r="X215" s="362">
        <f t="shared" si="58"/>
        <v>1260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555" t="s">
        <v>214</v>
      </c>
      <c r="B217" s="533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522" t="s">
        <v>109</v>
      </c>
      <c r="B223" s="533" t="s">
        <v>5</v>
      </c>
    </row>
    <row r="224" spans="1:113" x14ac:dyDescent="0.25">
      <c r="A224" s="370" t="s">
        <v>220</v>
      </c>
      <c r="B224" s="371">
        <v>2383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2728</v>
      </c>
    </row>
    <row r="227" spans="1:2" ht="24" customHeight="1" x14ac:dyDescent="0.25">
      <c r="A227" s="375" t="s">
        <v>223</v>
      </c>
      <c r="B227" s="371">
        <v>117</v>
      </c>
    </row>
    <row r="228" spans="1:2" x14ac:dyDescent="0.25">
      <c r="A228" s="370" t="s">
        <v>224</v>
      </c>
      <c r="B228" s="371">
        <v>1</v>
      </c>
    </row>
    <row r="229" spans="1:2" x14ac:dyDescent="0.25">
      <c r="A229" s="370" t="s">
        <v>225</v>
      </c>
      <c r="B229" s="371">
        <v>175</v>
      </c>
    </row>
    <row r="230" spans="1:2" x14ac:dyDescent="0.25">
      <c r="A230" s="370" t="s">
        <v>226</v>
      </c>
      <c r="B230" s="371">
        <v>310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0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673</v>
      </c>
    </row>
    <row r="239" spans="1:2" x14ac:dyDescent="0.25">
      <c r="A239" s="370" t="s">
        <v>235</v>
      </c>
      <c r="B239" s="371">
        <v>50</v>
      </c>
    </row>
    <row r="240" spans="1:2" x14ac:dyDescent="0.25">
      <c r="A240" s="370" t="s">
        <v>236</v>
      </c>
      <c r="B240" s="371">
        <v>0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408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5</v>
      </c>
    </row>
    <row r="246" spans="1:19" x14ac:dyDescent="0.25">
      <c r="A246" s="370" t="s">
        <v>241</v>
      </c>
      <c r="B246" s="371">
        <v>589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7439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130" t="s">
        <v>246</v>
      </c>
      <c r="B252" s="1131" t="s">
        <v>5</v>
      </c>
      <c r="C252" s="1132" t="s">
        <v>103</v>
      </c>
      <c r="D252" s="1133"/>
      <c r="E252" s="1133"/>
      <c r="F252" s="1133"/>
      <c r="G252" s="1133"/>
      <c r="H252" s="1133"/>
      <c r="I252" s="1133"/>
      <c r="J252" s="1133"/>
      <c r="K252" s="1133"/>
      <c r="L252" s="1133"/>
      <c r="M252" s="1133"/>
      <c r="N252" s="1133"/>
      <c r="O252" s="1133"/>
      <c r="P252" s="1133"/>
      <c r="Q252" s="1133"/>
      <c r="R252" s="1133"/>
      <c r="S252" s="1134"/>
    </row>
    <row r="253" spans="1:19" x14ac:dyDescent="0.25">
      <c r="A253" s="976"/>
      <c r="B253" s="978"/>
      <c r="C253" s="546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525" t="s">
        <v>27</v>
      </c>
    </row>
    <row r="254" spans="1:19" x14ac:dyDescent="0.25">
      <c r="A254" s="429" t="s">
        <v>247</v>
      </c>
      <c r="B254" s="430">
        <f>SUM(C254:S254)</f>
        <v>315</v>
      </c>
      <c r="C254" s="416">
        <v>1</v>
      </c>
      <c r="D254" s="281">
        <v>14</v>
      </c>
      <c r="E254" s="281">
        <v>17</v>
      </c>
      <c r="F254" s="281">
        <v>2</v>
      </c>
      <c r="G254" s="281">
        <v>1</v>
      </c>
      <c r="H254" s="281">
        <v>0</v>
      </c>
      <c r="I254" s="281">
        <v>1</v>
      </c>
      <c r="J254" s="281">
        <v>2</v>
      </c>
      <c r="K254" s="281">
        <v>1</v>
      </c>
      <c r="L254" s="281">
        <v>3</v>
      </c>
      <c r="M254" s="281">
        <v>2</v>
      </c>
      <c r="N254" s="281">
        <v>1</v>
      </c>
      <c r="O254" s="281">
        <v>7</v>
      </c>
      <c r="P254" s="281">
        <v>50</v>
      </c>
      <c r="Q254" s="281">
        <v>48</v>
      </c>
      <c r="R254" s="281">
        <v>53</v>
      </c>
      <c r="S254" s="299">
        <v>112</v>
      </c>
    </row>
    <row r="255" spans="1:19" x14ac:dyDescent="0.25">
      <c r="A255" s="381" t="s">
        <v>248</v>
      </c>
      <c r="B255" s="382">
        <f>SUM(C255:S255)</f>
        <v>315</v>
      </c>
      <c r="C255" s="51">
        <v>1</v>
      </c>
      <c r="D255" s="55">
        <v>14</v>
      </c>
      <c r="E255" s="55">
        <v>17</v>
      </c>
      <c r="F255" s="55">
        <v>2</v>
      </c>
      <c r="G255" s="55">
        <v>1</v>
      </c>
      <c r="H255" s="55">
        <v>0</v>
      </c>
      <c r="I255" s="55">
        <v>1</v>
      </c>
      <c r="J255" s="55">
        <v>2</v>
      </c>
      <c r="K255" s="55">
        <v>1</v>
      </c>
      <c r="L255" s="55">
        <v>3</v>
      </c>
      <c r="M255" s="55">
        <v>2</v>
      </c>
      <c r="N255" s="55">
        <v>1</v>
      </c>
      <c r="O255" s="55">
        <v>7</v>
      </c>
      <c r="P255" s="55">
        <v>50</v>
      </c>
      <c r="Q255" s="55">
        <v>48</v>
      </c>
      <c r="R255" s="55">
        <v>53</v>
      </c>
      <c r="S255" s="57">
        <v>112</v>
      </c>
    </row>
    <row r="256" spans="1:19" x14ac:dyDescent="0.25">
      <c r="A256" s="383" t="s">
        <v>249</v>
      </c>
      <c r="B256" s="384">
        <f>SUM(C256:S256)</f>
        <v>315</v>
      </c>
      <c r="C256" s="75">
        <v>1</v>
      </c>
      <c r="D256" s="79">
        <v>14</v>
      </c>
      <c r="E256" s="79">
        <v>17</v>
      </c>
      <c r="F256" s="79">
        <v>2</v>
      </c>
      <c r="G256" s="79">
        <v>1</v>
      </c>
      <c r="H256" s="79">
        <v>0</v>
      </c>
      <c r="I256" s="79">
        <v>1</v>
      </c>
      <c r="J256" s="79">
        <v>2</v>
      </c>
      <c r="K256" s="79">
        <v>1</v>
      </c>
      <c r="L256" s="79">
        <v>3</v>
      </c>
      <c r="M256" s="79">
        <v>2</v>
      </c>
      <c r="N256" s="79">
        <v>1</v>
      </c>
      <c r="O256" s="79">
        <v>7</v>
      </c>
      <c r="P256" s="79">
        <v>50</v>
      </c>
      <c r="Q256" s="79">
        <v>48</v>
      </c>
      <c r="R256" s="79">
        <v>53</v>
      </c>
      <c r="S256" s="112">
        <v>112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130" t="s">
        <v>251</v>
      </c>
      <c r="B258" s="1131" t="s">
        <v>252</v>
      </c>
      <c r="C258" s="1132" t="s">
        <v>103</v>
      </c>
      <c r="D258" s="1133"/>
      <c r="E258" s="1133"/>
      <c r="F258" s="1133"/>
      <c r="G258" s="1133"/>
      <c r="H258" s="1133"/>
      <c r="I258" s="1133"/>
      <c r="J258" s="1133"/>
      <c r="K258" s="1133"/>
      <c r="L258" s="1133"/>
      <c r="M258" s="1133"/>
      <c r="N258" s="1133"/>
      <c r="O258" s="1133"/>
      <c r="P258" s="1133"/>
      <c r="Q258" s="1133"/>
      <c r="R258" s="1133"/>
      <c r="S258" s="1134"/>
    </row>
    <row r="259" spans="1:19" x14ac:dyDescent="0.25">
      <c r="A259" s="976"/>
      <c r="B259" s="978"/>
      <c r="C259" s="546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525" t="s">
        <v>27</v>
      </c>
    </row>
    <row r="260" spans="1:19" x14ac:dyDescent="0.25">
      <c r="A260" s="386" t="s">
        <v>253</v>
      </c>
      <c r="B260" s="386">
        <f t="shared" ref="B260:B286" si="59">SUM(C260:S260)</f>
        <v>15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1</v>
      </c>
      <c r="L260" s="281">
        <v>2</v>
      </c>
      <c r="M260" s="281">
        <v>0</v>
      </c>
      <c r="N260" s="281">
        <v>0</v>
      </c>
      <c r="O260" s="281">
        <v>0</v>
      </c>
      <c r="P260" s="281">
        <v>1</v>
      </c>
      <c r="Q260" s="281">
        <v>2</v>
      </c>
      <c r="R260" s="281">
        <v>4</v>
      </c>
      <c r="S260" s="419">
        <v>5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6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1</v>
      </c>
      <c r="L262" s="55">
        <v>0</v>
      </c>
      <c r="M262" s="55">
        <v>0</v>
      </c>
      <c r="N262" s="55">
        <v>0</v>
      </c>
      <c r="O262" s="55">
        <v>0</v>
      </c>
      <c r="P262" s="55">
        <v>1</v>
      </c>
      <c r="Q262" s="55">
        <v>1</v>
      </c>
      <c r="R262" s="55">
        <v>1</v>
      </c>
      <c r="S262" s="57">
        <v>2</v>
      </c>
    </row>
    <row r="263" spans="1:19" x14ac:dyDescent="0.25">
      <c r="A263" s="300" t="s">
        <v>256</v>
      </c>
      <c r="B263" s="300">
        <f t="shared" si="59"/>
        <v>11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1</v>
      </c>
      <c r="L263" s="55">
        <v>0</v>
      </c>
      <c r="M263" s="55">
        <v>0</v>
      </c>
      <c r="N263" s="55">
        <v>0</v>
      </c>
      <c r="O263" s="55">
        <v>0</v>
      </c>
      <c r="P263" s="55">
        <v>1</v>
      </c>
      <c r="Q263" s="55">
        <v>2</v>
      </c>
      <c r="R263" s="55">
        <v>1</v>
      </c>
      <c r="S263" s="57">
        <v>6</v>
      </c>
    </row>
    <row r="264" spans="1:19" x14ac:dyDescent="0.25">
      <c r="A264" s="300" t="s">
        <v>257</v>
      </c>
      <c r="B264" s="300">
        <f t="shared" si="59"/>
        <v>14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1</v>
      </c>
      <c r="J264" s="55">
        <v>0</v>
      </c>
      <c r="K264" s="55">
        <v>1</v>
      </c>
      <c r="L264" s="55">
        <v>0</v>
      </c>
      <c r="M264" s="55">
        <v>0</v>
      </c>
      <c r="N264" s="55">
        <v>0</v>
      </c>
      <c r="O264" s="55">
        <v>2</v>
      </c>
      <c r="P264" s="55">
        <v>1</v>
      </c>
      <c r="Q264" s="55">
        <v>2</v>
      </c>
      <c r="R264" s="55">
        <v>3</v>
      </c>
      <c r="S264" s="57">
        <v>4</v>
      </c>
    </row>
    <row r="265" spans="1:19" x14ac:dyDescent="0.25">
      <c r="A265" s="300" t="s">
        <v>258</v>
      </c>
      <c r="B265" s="300">
        <f t="shared" si="59"/>
        <v>12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2</v>
      </c>
      <c r="P265" s="55">
        <v>2</v>
      </c>
      <c r="Q265" s="55">
        <v>1</v>
      </c>
      <c r="R265" s="55">
        <v>3</v>
      </c>
      <c r="S265" s="57">
        <v>4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102</v>
      </c>
      <c r="C277" s="51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>
        <v>4</v>
      </c>
      <c r="Q277" s="55">
        <v>8</v>
      </c>
      <c r="R277" s="55">
        <v>18</v>
      </c>
      <c r="S277" s="57">
        <v>72</v>
      </c>
    </row>
    <row r="278" spans="1:19" x14ac:dyDescent="0.25">
      <c r="A278" s="300" t="s">
        <v>271</v>
      </c>
      <c r="B278" s="300">
        <f t="shared" si="59"/>
        <v>318</v>
      </c>
      <c r="C278" s="51">
        <v>1</v>
      </c>
      <c r="D278" s="55">
        <v>14</v>
      </c>
      <c r="E278" s="55">
        <v>17</v>
      </c>
      <c r="F278" s="55">
        <v>2</v>
      </c>
      <c r="G278" s="55">
        <v>1</v>
      </c>
      <c r="H278" s="55">
        <v>0</v>
      </c>
      <c r="I278" s="55">
        <v>0</v>
      </c>
      <c r="J278" s="55">
        <v>2</v>
      </c>
      <c r="K278" s="55">
        <v>0</v>
      </c>
      <c r="L278" s="55">
        <v>2</v>
      </c>
      <c r="M278" s="55">
        <v>4</v>
      </c>
      <c r="N278" s="55">
        <v>2</v>
      </c>
      <c r="O278" s="55">
        <v>10</v>
      </c>
      <c r="P278" s="55">
        <v>82</v>
      </c>
      <c r="Q278" s="55">
        <v>73</v>
      </c>
      <c r="R278" s="55">
        <v>54</v>
      </c>
      <c r="S278" s="57">
        <v>54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130" t="s">
        <v>281</v>
      </c>
      <c r="B288" s="1131" t="s">
        <v>5</v>
      </c>
      <c r="C288" s="1132" t="s">
        <v>282</v>
      </c>
      <c r="D288" s="1133"/>
      <c r="E288" s="1133"/>
      <c r="F288" s="1133"/>
      <c r="G288" s="1133"/>
      <c r="H288" s="1133"/>
      <c r="I288" s="1133"/>
      <c r="J288" s="1133"/>
      <c r="K288" s="1133"/>
      <c r="L288" s="1133"/>
      <c r="M288" s="1133"/>
      <c r="N288" s="1133"/>
      <c r="O288" s="1133"/>
      <c r="P288" s="1133"/>
      <c r="Q288" s="1133"/>
      <c r="R288" s="1133"/>
      <c r="S288" s="1134"/>
    </row>
    <row r="289" spans="1:19" x14ac:dyDescent="0.25">
      <c r="A289" s="976"/>
      <c r="B289" s="978"/>
      <c r="C289" s="546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525" t="s">
        <v>27</v>
      </c>
    </row>
    <row r="290" spans="1:19" x14ac:dyDescent="0.25">
      <c r="A290" s="431" t="s">
        <v>76</v>
      </c>
      <c r="B290" s="382">
        <f t="shared" ref="B290:B310" si="60">SUM(C290:S290)</f>
        <v>1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1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8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1</v>
      </c>
      <c r="J293" s="55">
        <v>0</v>
      </c>
      <c r="K293" s="55">
        <v>1</v>
      </c>
      <c r="L293" s="55">
        <v>0</v>
      </c>
      <c r="M293" s="55">
        <v>0</v>
      </c>
      <c r="N293" s="55">
        <v>0</v>
      </c>
      <c r="O293" s="55">
        <v>0</v>
      </c>
      <c r="P293" s="55">
        <v>2</v>
      </c>
      <c r="Q293" s="55">
        <v>2</v>
      </c>
      <c r="R293" s="55">
        <v>2</v>
      </c>
      <c r="S293" s="57">
        <v>0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1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1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2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1</v>
      </c>
      <c r="M300" s="55">
        <v>0</v>
      </c>
      <c r="N300" s="55">
        <v>0</v>
      </c>
      <c r="O300" s="55">
        <v>0</v>
      </c>
      <c r="P300" s="55">
        <v>0</v>
      </c>
      <c r="Q300" s="55">
        <v>0</v>
      </c>
      <c r="R300" s="55">
        <v>1</v>
      </c>
      <c r="S300" s="57">
        <v>0</v>
      </c>
    </row>
    <row r="301" spans="1:19" x14ac:dyDescent="0.25">
      <c r="A301" s="165" t="s">
        <v>195</v>
      </c>
      <c r="B301" s="382">
        <f t="shared" si="60"/>
        <v>4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2</v>
      </c>
      <c r="Q301" s="55">
        <v>0</v>
      </c>
      <c r="R301" s="55">
        <v>1</v>
      </c>
      <c r="S301" s="57">
        <v>1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102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>
        <v>4</v>
      </c>
      <c r="Q303" s="42">
        <v>8</v>
      </c>
      <c r="R303" s="42">
        <v>18</v>
      </c>
      <c r="S303" s="38">
        <v>72</v>
      </c>
    </row>
    <row r="304" spans="1:19" x14ac:dyDescent="0.25">
      <c r="A304" s="165" t="s">
        <v>286</v>
      </c>
      <c r="B304" s="382">
        <f t="shared" si="60"/>
        <v>318</v>
      </c>
      <c r="C304" s="42">
        <v>1</v>
      </c>
      <c r="D304" s="42">
        <v>14</v>
      </c>
      <c r="E304" s="42">
        <v>17</v>
      </c>
      <c r="F304" s="42">
        <v>2</v>
      </c>
      <c r="G304" s="42">
        <v>1</v>
      </c>
      <c r="H304" s="42">
        <v>0</v>
      </c>
      <c r="I304" s="42">
        <v>0</v>
      </c>
      <c r="J304" s="42">
        <v>2</v>
      </c>
      <c r="K304" s="42">
        <v>0</v>
      </c>
      <c r="L304" s="42">
        <v>2</v>
      </c>
      <c r="M304" s="42">
        <v>4</v>
      </c>
      <c r="N304" s="42">
        <v>2</v>
      </c>
      <c r="O304" s="42">
        <v>10</v>
      </c>
      <c r="P304" s="42">
        <v>82</v>
      </c>
      <c r="Q304" s="42">
        <v>73</v>
      </c>
      <c r="R304" s="42">
        <v>54</v>
      </c>
      <c r="S304" s="38">
        <v>54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2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1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1</v>
      </c>
      <c r="S306" s="57">
        <v>0</v>
      </c>
    </row>
    <row r="307" spans="1:19" x14ac:dyDescent="0.25">
      <c r="A307" s="262" t="s">
        <v>287</v>
      </c>
      <c r="B307" s="382">
        <f t="shared" si="60"/>
        <v>2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0</v>
      </c>
      <c r="S307" s="57">
        <v>2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15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0</v>
      </c>
      <c r="M310" s="81">
        <v>0</v>
      </c>
      <c r="N310" s="81">
        <v>0</v>
      </c>
      <c r="O310" s="81">
        <v>2</v>
      </c>
      <c r="P310" s="81">
        <v>1</v>
      </c>
      <c r="Q310" s="81">
        <v>1</v>
      </c>
      <c r="R310" s="81">
        <v>3</v>
      </c>
      <c r="S310" s="82">
        <v>8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14684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1B8E639F-E818-4C8A-8BAE-E45DFA3C26DD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09FB6B3D-EDFC-4DD6-B524-58E16DB79094}">
      <formula1>0</formula1>
      <formula2>1E+30</formula2>
    </dataValidation>
    <dataValidation allowBlank="1" sqref="CA6:CE6 CL53 CA53:CE53 CL6 CA29:CF52" xr:uid="{B05E24DB-96AB-4D00-A839-956CE3F45D55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C2FDA799-19C7-4720-99FF-724A5A1E82BB}">
      <formula1>0</formula1>
    </dataValidation>
    <dataValidation allowBlank="1" showInputMessage="1" showErrorMessage="1" error="Valor no Permitido" sqref="T64 T72" xr:uid="{B0DD8133-1571-43FB-98BA-7B953A61D822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",[5]NOMBRE!B2, " (",[5]NOMBRE!C2,[5]NOMBRE!D2,[5]NOMBRE!E2,[5]NOMBRE!F2,[5]NOMBRE!G2,")")</f>
        <v>COMUNA: LINARES (07401)</v>
      </c>
    </row>
    <row r="3" spans="1:95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5" x14ac:dyDescent="0.25">
      <c r="A4" s="1" t="str">
        <f>CONCATENATE("MES: ",[5]NOMBRE!B6, " (",[5]NOMBRE!C6,[5]NOMBRE!D6,")")</f>
        <v>MES: ABRIL (04)</v>
      </c>
    </row>
    <row r="5" spans="1:95" x14ac:dyDescent="0.25">
      <c r="A5" s="1" t="str">
        <f>CONCATENATE("AÑO: ",[5]NOMBRE!B7)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130" t="s">
        <v>4</v>
      </c>
      <c r="B10" s="1161" t="s">
        <v>5</v>
      </c>
      <c r="C10" s="1162"/>
      <c r="D10" s="1110"/>
      <c r="E10" s="1132" t="s">
        <v>6</v>
      </c>
      <c r="F10" s="1133"/>
      <c r="G10" s="1133"/>
      <c r="H10" s="1133"/>
      <c r="I10" s="1133"/>
      <c r="J10" s="1133"/>
      <c r="K10" s="1133"/>
      <c r="L10" s="1133"/>
      <c r="M10" s="1133"/>
      <c r="N10" s="1133"/>
      <c r="O10" s="1133"/>
      <c r="P10" s="1133"/>
      <c r="Q10" s="1133"/>
      <c r="R10" s="1133"/>
      <c r="S10" s="1133"/>
      <c r="T10" s="1133"/>
      <c r="U10" s="1133"/>
      <c r="V10" s="1133"/>
      <c r="W10" s="1133"/>
      <c r="X10" s="1133"/>
      <c r="Y10" s="1133"/>
      <c r="Z10" s="1133"/>
      <c r="AA10" s="1133"/>
      <c r="AB10" s="1133"/>
      <c r="AC10" s="1133"/>
      <c r="AD10" s="1133"/>
      <c r="AE10" s="1133"/>
      <c r="AF10" s="1133"/>
      <c r="AG10" s="1133"/>
      <c r="AH10" s="1133"/>
      <c r="AI10" s="1133"/>
      <c r="AJ10" s="1133"/>
      <c r="AK10" s="1133"/>
      <c r="AL10" s="1167"/>
      <c r="AM10" s="1193" t="s">
        <v>7</v>
      </c>
      <c r="AN10" s="1133"/>
      <c r="AO10" s="1133"/>
      <c r="AP10" s="1167"/>
      <c r="AQ10" s="1183" t="s">
        <v>8</v>
      </c>
      <c r="AR10" s="1184" t="s">
        <v>9</v>
      </c>
      <c r="AS10" s="1110" t="s">
        <v>10</v>
      </c>
    </row>
    <row r="11" spans="1:95" ht="15" customHeight="1" x14ac:dyDescent="0.25">
      <c r="A11" s="1071"/>
      <c r="B11" s="1072"/>
      <c r="C11" s="1073"/>
      <c r="D11" s="1069"/>
      <c r="E11" s="1149" t="s">
        <v>11</v>
      </c>
      <c r="F11" s="1154"/>
      <c r="G11" s="1149" t="s">
        <v>12</v>
      </c>
      <c r="H11" s="1154"/>
      <c r="I11" s="1149" t="s">
        <v>13</v>
      </c>
      <c r="J11" s="1154"/>
      <c r="K11" s="1149" t="s">
        <v>14</v>
      </c>
      <c r="L11" s="1154"/>
      <c r="M11" s="1149" t="s">
        <v>15</v>
      </c>
      <c r="N11" s="1154"/>
      <c r="O11" s="1149" t="s">
        <v>16</v>
      </c>
      <c r="P11" s="1154"/>
      <c r="Q11" s="1149" t="s">
        <v>17</v>
      </c>
      <c r="R11" s="1154"/>
      <c r="S11" s="1149" t="s">
        <v>18</v>
      </c>
      <c r="T11" s="1154"/>
      <c r="U11" s="1149" t="s">
        <v>19</v>
      </c>
      <c r="V11" s="1154"/>
      <c r="W11" s="1149" t="s">
        <v>20</v>
      </c>
      <c r="X11" s="1154"/>
      <c r="Y11" s="1149" t="s">
        <v>21</v>
      </c>
      <c r="Z11" s="1154"/>
      <c r="AA11" s="1149" t="s">
        <v>22</v>
      </c>
      <c r="AB11" s="1154"/>
      <c r="AC11" s="1149" t="s">
        <v>23</v>
      </c>
      <c r="AD11" s="1154"/>
      <c r="AE11" s="1149" t="s">
        <v>24</v>
      </c>
      <c r="AF11" s="1154"/>
      <c r="AG11" s="1149" t="s">
        <v>25</v>
      </c>
      <c r="AH11" s="1154"/>
      <c r="AI11" s="1149" t="s">
        <v>26</v>
      </c>
      <c r="AJ11" s="1154"/>
      <c r="AK11" s="1132" t="s">
        <v>27</v>
      </c>
      <c r="AL11" s="1167"/>
      <c r="AM11" s="1183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526" t="s">
        <v>32</v>
      </c>
      <c r="C12" s="521" t="s">
        <v>33</v>
      </c>
      <c r="D12" s="523" t="s">
        <v>34</v>
      </c>
      <c r="E12" s="526" t="s">
        <v>33</v>
      </c>
      <c r="F12" s="523" t="s">
        <v>34</v>
      </c>
      <c r="G12" s="526" t="s">
        <v>33</v>
      </c>
      <c r="H12" s="523" t="s">
        <v>34</v>
      </c>
      <c r="I12" s="526" t="s">
        <v>33</v>
      </c>
      <c r="J12" s="523" t="s">
        <v>34</v>
      </c>
      <c r="K12" s="526" t="s">
        <v>33</v>
      </c>
      <c r="L12" s="523" t="s">
        <v>34</v>
      </c>
      <c r="M12" s="526" t="s">
        <v>33</v>
      </c>
      <c r="N12" s="523" t="s">
        <v>34</v>
      </c>
      <c r="O12" s="526" t="s">
        <v>33</v>
      </c>
      <c r="P12" s="523" t="s">
        <v>34</v>
      </c>
      <c r="Q12" s="526" t="s">
        <v>33</v>
      </c>
      <c r="R12" s="523" t="s">
        <v>34</v>
      </c>
      <c r="S12" s="526" t="s">
        <v>33</v>
      </c>
      <c r="T12" s="523" t="s">
        <v>34</v>
      </c>
      <c r="U12" s="526" t="s">
        <v>33</v>
      </c>
      <c r="V12" s="523" t="s">
        <v>34</v>
      </c>
      <c r="W12" s="526" t="s">
        <v>33</v>
      </c>
      <c r="X12" s="523" t="s">
        <v>34</v>
      </c>
      <c r="Y12" s="526" t="s">
        <v>33</v>
      </c>
      <c r="Z12" s="523" t="s">
        <v>34</v>
      </c>
      <c r="AA12" s="526" t="s">
        <v>33</v>
      </c>
      <c r="AB12" s="523" t="s">
        <v>34</v>
      </c>
      <c r="AC12" s="526" t="s">
        <v>33</v>
      </c>
      <c r="AD12" s="523" t="s">
        <v>34</v>
      </c>
      <c r="AE12" s="526" t="s">
        <v>33</v>
      </c>
      <c r="AF12" s="523" t="s">
        <v>34</v>
      </c>
      <c r="AG12" s="526" t="s">
        <v>33</v>
      </c>
      <c r="AH12" s="523" t="s">
        <v>34</v>
      </c>
      <c r="AI12" s="526" t="s">
        <v>33</v>
      </c>
      <c r="AJ12" s="523" t="s">
        <v>34</v>
      </c>
      <c r="AK12" s="526" t="s">
        <v>33</v>
      </c>
      <c r="AL12" s="524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556" t="s">
        <v>35</v>
      </c>
      <c r="B13" s="541">
        <f t="shared" ref="B13:B24" si="0">SUM(C13:D13)</f>
        <v>0</v>
      </c>
      <c r="C13" s="557">
        <f t="shared" ref="C13:D24" si="1">SUM(E13,G13,I13,K13,M13,O13,Q13,S13,U13,W13,Y13,AA13,AC13,AE13,AG13,AI13,AK13)</f>
        <v>0</v>
      </c>
      <c r="D13" s="542">
        <f t="shared" si="1"/>
        <v>0</v>
      </c>
      <c r="E13" s="529"/>
      <c r="F13" s="530"/>
      <c r="G13" s="529"/>
      <c r="H13" s="610"/>
      <c r="I13" s="529"/>
      <c r="J13" s="610"/>
      <c r="K13" s="529"/>
      <c r="L13" s="610"/>
      <c r="M13" s="529"/>
      <c r="N13" s="610"/>
      <c r="O13" s="529"/>
      <c r="P13" s="610"/>
      <c r="Q13" s="529"/>
      <c r="R13" s="610"/>
      <c r="S13" s="529"/>
      <c r="T13" s="610"/>
      <c r="U13" s="529"/>
      <c r="V13" s="610"/>
      <c r="W13" s="529"/>
      <c r="X13" s="610"/>
      <c r="Y13" s="529"/>
      <c r="Z13" s="610"/>
      <c r="AA13" s="529"/>
      <c r="AB13" s="610"/>
      <c r="AC13" s="529"/>
      <c r="AD13" s="610"/>
      <c r="AE13" s="529"/>
      <c r="AF13" s="610"/>
      <c r="AG13" s="529"/>
      <c r="AH13" s="610"/>
      <c r="AI13" s="529"/>
      <c r="AJ13" s="610"/>
      <c r="AK13" s="529"/>
      <c r="AL13" s="611"/>
      <c r="AM13" s="612"/>
      <c r="AN13" s="404"/>
      <c r="AO13" s="404"/>
      <c r="AP13" s="531"/>
      <c r="AQ13" s="612"/>
      <c r="AR13" s="404"/>
      <c r="AS13" s="530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556" t="s">
        <v>41</v>
      </c>
      <c r="B19" s="68">
        <f t="shared" si="0"/>
        <v>0</v>
      </c>
      <c r="C19" s="83">
        <f t="shared" si="1"/>
        <v>0</v>
      </c>
      <c r="D19" s="542">
        <f t="shared" si="1"/>
        <v>0</v>
      </c>
      <c r="E19" s="541">
        <f t="shared" ref="E19:AS19" si="9">SUM(E20:E24)</f>
        <v>0</v>
      </c>
      <c r="F19" s="542">
        <f t="shared" si="9"/>
        <v>0</v>
      </c>
      <c r="G19" s="541">
        <f t="shared" si="9"/>
        <v>0</v>
      </c>
      <c r="H19" s="607">
        <f t="shared" si="9"/>
        <v>0</v>
      </c>
      <c r="I19" s="541">
        <f t="shared" si="9"/>
        <v>0</v>
      </c>
      <c r="J19" s="607">
        <f t="shared" si="9"/>
        <v>0</v>
      </c>
      <c r="K19" s="541">
        <f t="shared" si="9"/>
        <v>0</v>
      </c>
      <c r="L19" s="607">
        <f t="shared" si="9"/>
        <v>0</v>
      </c>
      <c r="M19" s="541">
        <f t="shared" si="9"/>
        <v>0</v>
      </c>
      <c r="N19" s="607">
        <f t="shared" si="9"/>
        <v>0</v>
      </c>
      <c r="O19" s="541">
        <f t="shared" si="9"/>
        <v>0</v>
      </c>
      <c r="P19" s="607">
        <f t="shared" si="9"/>
        <v>0</v>
      </c>
      <c r="Q19" s="541">
        <f t="shared" si="9"/>
        <v>0</v>
      </c>
      <c r="R19" s="607">
        <f t="shared" si="9"/>
        <v>0</v>
      </c>
      <c r="S19" s="541">
        <f t="shared" si="9"/>
        <v>0</v>
      </c>
      <c r="T19" s="607">
        <f t="shared" si="9"/>
        <v>0</v>
      </c>
      <c r="U19" s="541">
        <f t="shared" si="9"/>
        <v>0</v>
      </c>
      <c r="V19" s="607">
        <f t="shared" si="9"/>
        <v>0</v>
      </c>
      <c r="W19" s="541">
        <f t="shared" si="9"/>
        <v>0</v>
      </c>
      <c r="X19" s="607">
        <f t="shared" si="9"/>
        <v>0</v>
      </c>
      <c r="Y19" s="541">
        <f t="shared" si="9"/>
        <v>0</v>
      </c>
      <c r="Z19" s="607">
        <f t="shared" si="9"/>
        <v>0</v>
      </c>
      <c r="AA19" s="541">
        <f t="shared" si="9"/>
        <v>0</v>
      </c>
      <c r="AB19" s="607">
        <f t="shared" si="9"/>
        <v>0</v>
      </c>
      <c r="AC19" s="541">
        <f t="shared" si="9"/>
        <v>0</v>
      </c>
      <c r="AD19" s="607">
        <f t="shared" si="9"/>
        <v>0</v>
      </c>
      <c r="AE19" s="541">
        <f t="shared" si="9"/>
        <v>0</v>
      </c>
      <c r="AF19" s="607">
        <f t="shared" si="9"/>
        <v>0</v>
      </c>
      <c r="AG19" s="541">
        <f t="shared" si="9"/>
        <v>0</v>
      </c>
      <c r="AH19" s="607">
        <f t="shared" si="9"/>
        <v>0</v>
      </c>
      <c r="AI19" s="541">
        <f t="shared" si="9"/>
        <v>0</v>
      </c>
      <c r="AJ19" s="607">
        <f t="shared" si="9"/>
        <v>0</v>
      </c>
      <c r="AK19" s="541">
        <f t="shared" si="9"/>
        <v>0</v>
      </c>
      <c r="AL19" s="613">
        <f t="shared" si="9"/>
        <v>0</v>
      </c>
      <c r="AM19" s="606">
        <f t="shared" si="9"/>
        <v>0</v>
      </c>
      <c r="AN19" s="405">
        <f t="shared" si="9"/>
        <v>0</v>
      </c>
      <c r="AO19" s="405">
        <f t="shared" si="9"/>
        <v>0</v>
      </c>
      <c r="AP19" s="558">
        <f t="shared" si="9"/>
        <v>0</v>
      </c>
      <c r="AQ19" s="606">
        <f t="shared" si="9"/>
        <v>0</v>
      </c>
      <c r="AR19" s="405">
        <f t="shared" si="9"/>
        <v>0</v>
      </c>
      <c r="AS19" s="542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395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559"/>
      <c r="AN20" s="66"/>
      <c r="AO20" s="66"/>
      <c r="AP20" s="96"/>
      <c r="AQ20" s="559"/>
      <c r="AR20" s="560"/>
      <c r="AS20" s="397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126" t="s">
        <v>48</v>
      </c>
      <c r="B26" s="1161" t="s">
        <v>5</v>
      </c>
      <c r="C26" s="1162"/>
      <c r="D26" s="1110"/>
      <c r="E26" s="1132" t="s">
        <v>6</v>
      </c>
      <c r="F26" s="1133"/>
      <c r="G26" s="1133"/>
      <c r="H26" s="1133"/>
      <c r="I26" s="1133"/>
      <c r="J26" s="1133"/>
      <c r="K26" s="1133"/>
      <c r="L26" s="1133"/>
      <c r="M26" s="1133"/>
      <c r="N26" s="1133"/>
      <c r="O26" s="1133"/>
      <c r="P26" s="1133"/>
      <c r="Q26" s="1133"/>
      <c r="R26" s="1133"/>
      <c r="S26" s="1133"/>
      <c r="T26" s="1133"/>
      <c r="U26" s="1133"/>
      <c r="V26" s="1133"/>
      <c r="W26" s="1133"/>
      <c r="X26" s="1133"/>
      <c r="Y26" s="1133"/>
      <c r="Z26" s="1133"/>
      <c r="AA26" s="1133"/>
      <c r="AB26" s="1133"/>
      <c r="AC26" s="1133"/>
      <c r="AD26" s="1133"/>
      <c r="AE26" s="1133"/>
      <c r="AF26" s="1133"/>
      <c r="AG26" s="1133"/>
      <c r="AH26" s="1133"/>
      <c r="AI26" s="1133"/>
      <c r="AJ26" s="1133"/>
      <c r="AK26" s="1133"/>
      <c r="AL26" s="1167"/>
      <c r="AM26" s="1193" t="s">
        <v>49</v>
      </c>
      <c r="AN26" s="1133"/>
      <c r="AO26" s="1133"/>
      <c r="AP26" s="1134"/>
      <c r="BZ26" s="2"/>
      <c r="DI26"/>
    </row>
    <row r="27" spans="1:113" ht="15" customHeight="1" x14ac:dyDescent="0.25">
      <c r="A27" s="1061"/>
      <c r="B27" s="1027"/>
      <c r="C27" s="1028"/>
      <c r="D27" s="1029"/>
      <c r="E27" s="1149" t="s">
        <v>50</v>
      </c>
      <c r="F27" s="1154"/>
      <c r="G27" s="1149" t="s">
        <v>51</v>
      </c>
      <c r="H27" s="1154"/>
      <c r="I27" s="1149" t="s">
        <v>52</v>
      </c>
      <c r="J27" s="1154"/>
      <c r="K27" s="1149" t="s">
        <v>53</v>
      </c>
      <c r="L27" s="1154"/>
      <c r="M27" s="1149" t="s">
        <v>54</v>
      </c>
      <c r="N27" s="1154"/>
      <c r="O27" s="1149" t="s">
        <v>55</v>
      </c>
      <c r="P27" s="1154"/>
      <c r="Q27" s="1149" t="s">
        <v>56</v>
      </c>
      <c r="R27" s="1154"/>
      <c r="S27" s="1149" t="s">
        <v>57</v>
      </c>
      <c r="T27" s="1154"/>
      <c r="U27" s="1149" t="s">
        <v>58</v>
      </c>
      <c r="V27" s="1154"/>
      <c r="W27" s="1149" t="s">
        <v>59</v>
      </c>
      <c r="X27" s="1154"/>
      <c r="Y27" s="1149" t="s">
        <v>60</v>
      </c>
      <c r="Z27" s="1154"/>
      <c r="AA27" s="1149" t="s">
        <v>61</v>
      </c>
      <c r="AB27" s="1154"/>
      <c r="AC27" s="1149" t="s">
        <v>62</v>
      </c>
      <c r="AD27" s="1154"/>
      <c r="AE27" s="1149" t="s">
        <v>63</v>
      </c>
      <c r="AF27" s="1154"/>
      <c r="AG27" s="1149" t="s">
        <v>64</v>
      </c>
      <c r="AH27" s="1154"/>
      <c r="AI27" s="1149" t="s">
        <v>65</v>
      </c>
      <c r="AJ27" s="1154"/>
      <c r="AK27" s="1132" t="s">
        <v>27</v>
      </c>
      <c r="AL27" s="1133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526" t="s">
        <v>32</v>
      </c>
      <c r="C28" s="521" t="s">
        <v>33</v>
      </c>
      <c r="D28" s="523" t="s">
        <v>34</v>
      </c>
      <c r="E28" s="526" t="s">
        <v>33</v>
      </c>
      <c r="F28" s="523" t="s">
        <v>34</v>
      </c>
      <c r="G28" s="526" t="s">
        <v>33</v>
      </c>
      <c r="H28" s="523" t="s">
        <v>34</v>
      </c>
      <c r="I28" s="526" t="s">
        <v>33</v>
      </c>
      <c r="J28" s="523" t="s">
        <v>34</v>
      </c>
      <c r="K28" s="526" t="s">
        <v>33</v>
      </c>
      <c r="L28" s="523" t="s">
        <v>34</v>
      </c>
      <c r="M28" s="521" t="s">
        <v>33</v>
      </c>
      <c r="N28" s="523" t="s">
        <v>34</v>
      </c>
      <c r="O28" s="526" t="s">
        <v>33</v>
      </c>
      <c r="P28" s="523" t="s">
        <v>34</v>
      </c>
      <c r="Q28" s="526" t="s">
        <v>33</v>
      </c>
      <c r="R28" s="523" t="s">
        <v>34</v>
      </c>
      <c r="S28" s="526" t="s">
        <v>33</v>
      </c>
      <c r="T28" s="523" t="s">
        <v>34</v>
      </c>
      <c r="U28" s="526" t="s">
        <v>33</v>
      </c>
      <c r="V28" s="523" t="s">
        <v>34</v>
      </c>
      <c r="W28" s="526" t="s">
        <v>33</v>
      </c>
      <c r="X28" s="523" t="s">
        <v>34</v>
      </c>
      <c r="Y28" s="526" t="s">
        <v>33</v>
      </c>
      <c r="Z28" s="523" t="s">
        <v>34</v>
      </c>
      <c r="AA28" s="526" t="s">
        <v>33</v>
      </c>
      <c r="AB28" s="523" t="s">
        <v>34</v>
      </c>
      <c r="AC28" s="526" t="s">
        <v>33</v>
      </c>
      <c r="AD28" s="523" t="s">
        <v>34</v>
      </c>
      <c r="AE28" s="526" t="s">
        <v>33</v>
      </c>
      <c r="AF28" s="523" t="s">
        <v>34</v>
      </c>
      <c r="AG28" s="526" t="s">
        <v>33</v>
      </c>
      <c r="AH28" s="523" t="s">
        <v>34</v>
      </c>
      <c r="AI28" s="526" t="s">
        <v>33</v>
      </c>
      <c r="AJ28" s="523" t="s">
        <v>34</v>
      </c>
      <c r="AK28" s="526" t="s">
        <v>33</v>
      </c>
      <c r="AL28" s="561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562" t="s">
        <v>67</v>
      </c>
      <c r="B29" s="563">
        <f>SUM(C29:D29)</f>
        <v>0</v>
      </c>
      <c r="C29" s="398">
        <f>+E29+G29+I29+K29+M29+O29+Q29+S29+U29+W29+Y29+AA29+AC29+AE29+AG29+AI29+AK29</f>
        <v>0</v>
      </c>
      <c r="D29" s="399">
        <f>+F29+H29+J29+L29+N29+P29+R29+T29+V29+X29+Z29+AB29+AD29+AF29+AH29+AJ29+AL29</f>
        <v>0</v>
      </c>
      <c r="E29" s="564"/>
      <c r="F29" s="614"/>
      <c r="G29" s="564"/>
      <c r="H29" s="565"/>
      <c r="I29" s="564"/>
      <c r="J29" s="565"/>
      <c r="K29" s="564"/>
      <c r="L29" s="614"/>
      <c r="M29" s="566"/>
      <c r="N29" s="565"/>
      <c r="O29" s="566"/>
      <c r="P29" s="565"/>
      <c r="Q29" s="566"/>
      <c r="R29" s="565"/>
      <c r="S29" s="566"/>
      <c r="T29" s="565"/>
      <c r="U29" s="566"/>
      <c r="V29" s="565"/>
      <c r="W29" s="566"/>
      <c r="X29" s="565"/>
      <c r="Y29" s="566"/>
      <c r="Z29" s="565"/>
      <c r="AA29" s="566"/>
      <c r="AB29" s="565"/>
      <c r="AC29" s="566"/>
      <c r="AD29" s="565"/>
      <c r="AE29" s="566"/>
      <c r="AF29" s="565"/>
      <c r="AG29" s="566"/>
      <c r="AH29" s="565"/>
      <c r="AI29" s="566"/>
      <c r="AJ29" s="565"/>
      <c r="AK29" s="566"/>
      <c r="AL29" s="567"/>
      <c r="AM29" s="615"/>
      <c r="AN29" s="566"/>
      <c r="AO29" s="566"/>
      <c r="AP29" s="565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135" t="s">
        <v>92</v>
      </c>
      <c r="B54" s="1130" t="s">
        <v>93</v>
      </c>
      <c r="C54" s="1133" t="s">
        <v>49</v>
      </c>
      <c r="D54" s="1133"/>
      <c r="E54" s="1133"/>
      <c r="F54" s="1167"/>
      <c r="G54" s="1229" t="s">
        <v>94</v>
      </c>
      <c r="H54" s="1140"/>
    </row>
    <row r="55" spans="1:113" ht="31.5" x14ac:dyDescent="0.25">
      <c r="A55" s="984"/>
      <c r="B55" s="976"/>
      <c r="C55" s="526" t="s">
        <v>28</v>
      </c>
      <c r="D55" s="197" t="s">
        <v>29</v>
      </c>
      <c r="E55" s="198" t="s">
        <v>30</v>
      </c>
      <c r="F55" s="199" t="s">
        <v>31</v>
      </c>
      <c r="G55" s="608" t="s">
        <v>95</v>
      </c>
      <c r="H55" s="545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554" t="s">
        <v>5</v>
      </c>
      <c r="B61" s="569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135" t="s">
        <v>92</v>
      </c>
      <c r="B63" s="1110" t="s">
        <v>93</v>
      </c>
      <c r="C63" s="1179" t="s">
        <v>103</v>
      </c>
      <c r="D63" s="1179"/>
      <c r="E63" s="1179"/>
      <c r="F63" s="1179"/>
      <c r="G63" s="1179"/>
      <c r="H63" s="1179"/>
      <c r="I63" s="1179"/>
      <c r="J63" s="1179"/>
      <c r="K63" s="1179"/>
      <c r="L63" s="1179"/>
      <c r="M63" s="1179"/>
      <c r="N63" s="1179"/>
      <c r="O63" s="1179"/>
      <c r="P63" s="1179"/>
      <c r="Q63" s="1179"/>
      <c r="R63" s="1179"/>
      <c r="S63" s="1180"/>
      <c r="T63" s="1133" t="s">
        <v>49</v>
      </c>
      <c r="U63" s="1133"/>
      <c r="V63" s="1133"/>
      <c r="W63" s="1134"/>
      <c r="X63" s="1142" t="s">
        <v>104</v>
      </c>
      <c r="Y63" s="1168"/>
      <c r="Z63" s="1143"/>
    </row>
    <row r="64" spans="1:113" ht="31.5" x14ac:dyDescent="0.25">
      <c r="A64" s="984"/>
      <c r="B64" s="1029"/>
      <c r="C64" s="546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547" t="s">
        <v>27</v>
      </c>
      <c r="T64" s="526" t="s">
        <v>66</v>
      </c>
      <c r="U64" s="521" t="s">
        <v>29</v>
      </c>
      <c r="V64" s="411" t="s">
        <v>30</v>
      </c>
      <c r="W64" s="411" t="s">
        <v>31</v>
      </c>
      <c r="X64" s="549" t="s">
        <v>105</v>
      </c>
      <c r="Y64" s="411" t="s">
        <v>106</v>
      </c>
      <c r="Z64" s="523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554" t="s">
        <v>5</v>
      </c>
      <c r="B69" s="570">
        <f>SUM(B65:B68)</f>
        <v>0</v>
      </c>
      <c r="C69" s="551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552">
        <f t="shared" si="31"/>
        <v>0</v>
      </c>
      <c r="T69" s="616">
        <f t="shared" si="31"/>
        <v>0</v>
      </c>
      <c r="U69" s="412">
        <f t="shared" si="31"/>
        <v>0</v>
      </c>
      <c r="V69" s="412">
        <f t="shared" si="31"/>
        <v>0</v>
      </c>
      <c r="W69" s="572">
        <f t="shared" si="31"/>
        <v>0</v>
      </c>
      <c r="X69" s="551">
        <f t="shared" si="31"/>
        <v>0</v>
      </c>
      <c r="Y69" s="412">
        <f t="shared" si="31"/>
        <v>0</v>
      </c>
      <c r="Z69" s="572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135" t="s">
        <v>92</v>
      </c>
      <c r="B71" s="1130" t="s">
        <v>93</v>
      </c>
      <c r="C71" s="1179" t="s">
        <v>103</v>
      </c>
      <c r="D71" s="1179"/>
      <c r="E71" s="1179"/>
      <c r="F71" s="1179"/>
      <c r="G71" s="1179"/>
      <c r="H71" s="1179"/>
      <c r="I71" s="1179"/>
      <c r="J71" s="1179"/>
      <c r="K71" s="1179"/>
      <c r="L71" s="1179"/>
      <c r="M71" s="1179"/>
      <c r="N71" s="1179"/>
      <c r="O71" s="1179"/>
      <c r="P71" s="1179"/>
      <c r="Q71" s="1179"/>
      <c r="R71" s="1179"/>
      <c r="S71" s="1180"/>
      <c r="T71" s="1132" t="s">
        <v>49</v>
      </c>
      <c r="U71" s="1133"/>
      <c r="V71" s="1133"/>
      <c r="W71" s="1134"/>
      <c r="X71" s="1142" t="s">
        <v>104</v>
      </c>
      <c r="Y71" s="1168"/>
      <c r="Z71" s="1143"/>
    </row>
    <row r="72" spans="1:95" ht="31.5" x14ac:dyDescent="0.25">
      <c r="A72" s="984"/>
      <c r="B72" s="976"/>
      <c r="C72" s="546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547" t="s">
        <v>27</v>
      </c>
      <c r="T72" s="526" t="s">
        <v>66</v>
      </c>
      <c r="U72" s="521" t="s">
        <v>29</v>
      </c>
      <c r="V72" s="411" t="s">
        <v>30</v>
      </c>
      <c r="W72" s="411" t="s">
        <v>31</v>
      </c>
      <c r="X72" s="549" t="s">
        <v>105</v>
      </c>
      <c r="Y72" s="411" t="s">
        <v>106</v>
      </c>
      <c r="Z72" s="523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554" t="s">
        <v>5</v>
      </c>
      <c r="B77" s="570">
        <f>SUM(B73:B76)</f>
        <v>0</v>
      </c>
      <c r="C77" s="551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552">
        <f>SUM(S73:S76)</f>
        <v>0</v>
      </c>
      <c r="T77" s="617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574">
        <f t="shared" si="36"/>
        <v>0</v>
      </c>
      <c r="X77" s="575">
        <f t="shared" si="36"/>
        <v>0</v>
      </c>
      <c r="Y77" s="413">
        <f t="shared" si="36"/>
        <v>0</v>
      </c>
      <c r="Z77" s="576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555" t="s">
        <v>109</v>
      </c>
      <c r="B79" s="526" t="s">
        <v>66</v>
      </c>
      <c r="C79" s="521" t="s">
        <v>29</v>
      </c>
      <c r="D79" s="411" t="s">
        <v>30</v>
      </c>
      <c r="E79" s="603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555" t="s">
        <v>5</v>
      </c>
      <c r="B97" s="575">
        <f>SUM(B80:B96)</f>
        <v>0</v>
      </c>
      <c r="C97" s="574">
        <f>SUM(C80:C96)</f>
        <v>0</v>
      </c>
      <c r="D97" s="413">
        <f>SUM(D80:D96)</f>
        <v>0</v>
      </c>
      <c r="E97" s="618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577" t="s">
        <v>92</v>
      </c>
      <c r="B99" s="411" t="s">
        <v>66</v>
      </c>
      <c r="C99" s="521" t="s">
        <v>29</v>
      </c>
      <c r="D99" s="411" t="s">
        <v>30</v>
      </c>
      <c r="E99" s="603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553" t="s">
        <v>5</v>
      </c>
      <c r="B105" s="574">
        <f>SUM(B100:B104)</f>
        <v>0</v>
      </c>
      <c r="C105" s="574">
        <f>SUM(C100:C104)</f>
        <v>0</v>
      </c>
      <c r="D105" s="413">
        <f>SUM(D100:D104)</f>
        <v>0</v>
      </c>
      <c r="E105" s="618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577" t="s">
        <v>92</v>
      </c>
      <c r="B107" s="411" t="s">
        <v>66</v>
      </c>
      <c r="C107" s="521" t="s">
        <v>29</v>
      </c>
      <c r="D107" s="411" t="s">
        <v>30</v>
      </c>
      <c r="E107" s="603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553" t="s">
        <v>5</v>
      </c>
      <c r="B113" s="574">
        <f>SUM(B108:B112)</f>
        <v>0</v>
      </c>
      <c r="C113" s="574">
        <f>SUM(C108:C112)</f>
        <v>0</v>
      </c>
      <c r="D113" s="413">
        <f>SUM(D108:D112)</f>
        <v>0</v>
      </c>
      <c r="E113" s="618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166" t="s">
        <v>135</v>
      </c>
      <c r="B115" s="1160" t="s">
        <v>5</v>
      </c>
      <c r="C115" s="1132" t="s">
        <v>49</v>
      </c>
      <c r="D115" s="1133"/>
      <c r="E115" s="1133"/>
      <c r="F115" s="1167"/>
      <c r="G115" s="1168" t="s">
        <v>136</v>
      </c>
      <c r="H115" s="1143"/>
    </row>
    <row r="116" spans="1:93" ht="24.75" customHeight="1" x14ac:dyDescent="0.25">
      <c r="A116" s="1034"/>
      <c r="B116" s="1023"/>
      <c r="C116" s="526" t="s">
        <v>66</v>
      </c>
      <c r="D116" s="521" t="s">
        <v>29</v>
      </c>
      <c r="E116" s="411" t="s">
        <v>30</v>
      </c>
      <c r="F116" s="604" t="s">
        <v>31</v>
      </c>
      <c r="G116" s="619" t="s">
        <v>105</v>
      </c>
      <c r="H116" s="523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620"/>
      <c r="F119" s="621"/>
      <c r="G119" s="622"/>
      <c r="H119" s="623"/>
      <c r="I119" s="292"/>
      <c r="J119" s="292"/>
      <c r="K119" s="292"/>
    </row>
    <row r="120" spans="1:93" x14ac:dyDescent="0.25">
      <c r="A120" s="1202" t="s">
        <v>140</v>
      </c>
      <c r="B120" s="1197" t="s">
        <v>5</v>
      </c>
      <c r="C120" s="1226" t="s">
        <v>141</v>
      </c>
      <c r="D120" s="1118"/>
      <c r="E120" s="1190"/>
      <c r="F120" s="1227" t="s">
        <v>142</v>
      </c>
      <c r="G120" s="1192" t="s">
        <v>143</v>
      </c>
      <c r="H120" s="1228" t="s">
        <v>49</v>
      </c>
      <c r="I120" s="1200"/>
      <c r="J120" s="1200"/>
      <c r="K120" s="1201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227"/>
      <c r="G121" s="1192"/>
      <c r="H121" s="626" t="s">
        <v>66</v>
      </c>
      <c r="I121" s="411" t="s">
        <v>29</v>
      </c>
      <c r="J121" s="411" t="s">
        <v>30</v>
      </c>
      <c r="K121" s="603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202" t="s">
        <v>151</v>
      </c>
      <c r="B126" s="1197" t="s">
        <v>152</v>
      </c>
      <c r="C126" s="1213" t="s">
        <v>153</v>
      </c>
      <c r="D126" s="1218"/>
      <c r="E126" s="1213" t="s">
        <v>154</v>
      </c>
      <c r="F126" s="1218"/>
      <c r="G126" s="1213" t="s">
        <v>155</v>
      </c>
      <c r="H126" s="1218"/>
      <c r="I126" s="1213" t="s">
        <v>156</v>
      </c>
      <c r="J126" s="1225"/>
      <c r="K126" s="1220" t="s">
        <v>157</v>
      </c>
      <c r="L126" s="1207"/>
    </row>
    <row r="127" spans="1:93" ht="31.5" x14ac:dyDescent="0.25">
      <c r="A127" s="984"/>
      <c r="B127" s="976"/>
      <c r="C127" s="624" t="s">
        <v>158</v>
      </c>
      <c r="D127" s="628" t="s">
        <v>159</v>
      </c>
      <c r="E127" s="624" t="s">
        <v>158</v>
      </c>
      <c r="F127" s="628" t="s">
        <v>159</v>
      </c>
      <c r="G127" s="624" t="s">
        <v>158</v>
      </c>
      <c r="H127" s="400" t="s">
        <v>159</v>
      </c>
      <c r="I127" s="624" t="s">
        <v>158</v>
      </c>
      <c r="J127" s="629" t="s">
        <v>159</v>
      </c>
      <c r="K127" s="626" t="s">
        <v>105</v>
      </c>
      <c r="L127" s="628" t="s">
        <v>106</v>
      </c>
    </row>
    <row r="128" spans="1:93" x14ac:dyDescent="0.25">
      <c r="A128" s="1221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22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223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23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23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23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221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631" t="s">
        <v>172</v>
      </c>
      <c r="B143" s="631" t="s">
        <v>163</v>
      </c>
      <c r="C143" s="632"/>
      <c r="D143" s="633"/>
      <c r="E143" s="632"/>
      <c r="F143" s="633"/>
      <c r="G143" s="632"/>
      <c r="H143" s="633"/>
      <c r="I143" s="632"/>
      <c r="J143" s="634"/>
      <c r="K143" s="635"/>
      <c r="L143" s="633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224" t="s">
        <v>175</v>
      </c>
      <c r="B146" s="1161" t="s">
        <v>5</v>
      </c>
      <c r="C146" s="1162"/>
      <c r="D146" s="1110"/>
      <c r="E146" s="1163" t="s">
        <v>6</v>
      </c>
      <c r="F146" s="1164"/>
      <c r="G146" s="1164"/>
      <c r="H146" s="1164"/>
      <c r="I146" s="1164"/>
      <c r="J146" s="1164"/>
      <c r="K146" s="1164"/>
      <c r="L146" s="1164"/>
      <c r="M146" s="1164"/>
      <c r="N146" s="1164"/>
      <c r="O146" s="1164"/>
      <c r="P146" s="1164"/>
      <c r="Q146" s="1164"/>
      <c r="R146" s="1164"/>
      <c r="S146" s="1164"/>
      <c r="T146" s="1164"/>
      <c r="U146" s="1164"/>
      <c r="V146" s="1164"/>
      <c r="W146" s="1164"/>
      <c r="X146" s="1164"/>
      <c r="Y146" s="1164"/>
      <c r="Z146" s="1164"/>
      <c r="AA146" s="1164"/>
      <c r="AB146" s="1164"/>
      <c r="AC146" s="1164"/>
      <c r="AD146" s="1164"/>
      <c r="AE146" s="1164"/>
      <c r="AF146" s="1164"/>
      <c r="AG146" s="1164"/>
      <c r="AH146" s="1164"/>
      <c r="AI146" s="1164"/>
      <c r="AJ146" s="1164"/>
      <c r="AK146" s="1164"/>
      <c r="AL146" s="1164"/>
      <c r="AM146" s="1214" t="s">
        <v>176</v>
      </c>
      <c r="AN146" s="1215"/>
      <c r="AO146" s="1216"/>
    </row>
    <row r="147" spans="1:113" x14ac:dyDescent="0.25">
      <c r="A147" s="1022"/>
      <c r="B147" s="1027"/>
      <c r="C147" s="1028"/>
      <c r="D147" s="1029"/>
      <c r="E147" s="1212" t="s">
        <v>11</v>
      </c>
      <c r="F147" s="1212"/>
      <c r="G147" s="1212" t="s">
        <v>12</v>
      </c>
      <c r="H147" s="1212"/>
      <c r="I147" s="1212" t="s">
        <v>13</v>
      </c>
      <c r="J147" s="1212"/>
      <c r="K147" s="1217" t="s">
        <v>14</v>
      </c>
      <c r="L147" s="1217"/>
      <c r="M147" s="1218" t="s">
        <v>15</v>
      </c>
      <c r="N147" s="1213"/>
      <c r="O147" s="1212" t="s">
        <v>16</v>
      </c>
      <c r="P147" s="1212"/>
      <c r="Q147" s="1212" t="s">
        <v>17</v>
      </c>
      <c r="R147" s="1212"/>
      <c r="S147" s="1212" t="s">
        <v>18</v>
      </c>
      <c r="T147" s="1212"/>
      <c r="U147" s="1212" t="s">
        <v>19</v>
      </c>
      <c r="V147" s="1212"/>
      <c r="W147" s="1212" t="s">
        <v>20</v>
      </c>
      <c r="X147" s="1212"/>
      <c r="Y147" s="1212" t="s">
        <v>21</v>
      </c>
      <c r="Z147" s="1212"/>
      <c r="AA147" s="1212" t="s">
        <v>22</v>
      </c>
      <c r="AB147" s="1212"/>
      <c r="AC147" s="1212" t="s">
        <v>23</v>
      </c>
      <c r="AD147" s="1213"/>
      <c r="AE147" s="1212" t="s">
        <v>24</v>
      </c>
      <c r="AF147" s="1212"/>
      <c r="AG147" s="1212" t="s">
        <v>25</v>
      </c>
      <c r="AH147" s="1212"/>
      <c r="AI147" s="1212" t="s">
        <v>26</v>
      </c>
      <c r="AJ147" s="1212"/>
      <c r="AK147" s="1201" t="s">
        <v>27</v>
      </c>
      <c r="AL147" s="1199"/>
      <c r="AM147" s="1219" t="s">
        <v>177</v>
      </c>
      <c r="AN147" s="1011" t="s">
        <v>178</v>
      </c>
      <c r="AO147" s="1012"/>
    </row>
    <row r="148" spans="1:113" ht="31.5" x14ac:dyDescent="0.25">
      <c r="A148" s="1023"/>
      <c r="B148" s="637" t="s">
        <v>32</v>
      </c>
      <c r="C148" s="423" t="s">
        <v>33</v>
      </c>
      <c r="D148" s="628" t="s">
        <v>34</v>
      </c>
      <c r="E148" s="638" t="s">
        <v>33</v>
      </c>
      <c r="F148" s="639" t="s">
        <v>34</v>
      </c>
      <c r="G148" s="638" t="s">
        <v>33</v>
      </c>
      <c r="H148" s="639" t="s">
        <v>34</v>
      </c>
      <c r="I148" s="638" t="s">
        <v>33</v>
      </c>
      <c r="J148" s="639" t="s">
        <v>34</v>
      </c>
      <c r="K148" s="638" t="s">
        <v>33</v>
      </c>
      <c r="L148" s="639" t="s">
        <v>34</v>
      </c>
      <c r="M148" s="402" t="s">
        <v>33</v>
      </c>
      <c r="N148" s="640" t="s">
        <v>34</v>
      </c>
      <c r="O148" s="638" t="s">
        <v>33</v>
      </c>
      <c r="P148" s="639" t="s">
        <v>34</v>
      </c>
      <c r="Q148" s="638" t="s">
        <v>33</v>
      </c>
      <c r="R148" s="639" t="s">
        <v>34</v>
      </c>
      <c r="S148" s="638" t="s">
        <v>33</v>
      </c>
      <c r="T148" s="639" t="s">
        <v>34</v>
      </c>
      <c r="U148" s="638" t="s">
        <v>33</v>
      </c>
      <c r="V148" s="639" t="s">
        <v>34</v>
      </c>
      <c r="W148" s="638" t="s">
        <v>33</v>
      </c>
      <c r="X148" s="639" t="s">
        <v>34</v>
      </c>
      <c r="Y148" s="638" t="s">
        <v>33</v>
      </c>
      <c r="Z148" s="639" t="s">
        <v>34</v>
      </c>
      <c r="AA148" s="638" t="s">
        <v>33</v>
      </c>
      <c r="AB148" s="639" t="s">
        <v>34</v>
      </c>
      <c r="AC148" s="638" t="s">
        <v>33</v>
      </c>
      <c r="AD148" s="640" t="s">
        <v>34</v>
      </c>
      <c r="AE148" s="638" t="s">
        <v>33</v>
      </c>
      <c r="AF148" s="639" t="s">
        <v>34</v>
      </c>
      <c r="AG148" s="638" t="s">
        <v>33</v>
      </c>
      <c r="AH148" s="639" t="s">
        <v>34</v>
      </c>
      <c r="AI148" s="638" t="s">
        <v>33</v>
      </c>
      <c r="AJ148" s="639" t="s">
        <v>34</v>
      </c>
      <c r="AK148" s="402" t="s">
        <v>33</v>
      </c>
      <c r="AL148" s="640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366</v>
      </c>
      <c r="C149" s="321">
        <f t="shared" ref="C149:D177" si="39">E149+G149+I149+K149+M149+O149+Q149+S149+U149+W149+Y149+AA149+AC149+AE149+AG149+AI149+AK149</f>
        <v>190</v>
      </c>
      <c r="D149" s="425">
        <f t="shared" si="39"/>
        <v>176</v>
      </c>
      <c r="E149" s="416">
        <v>10</v>
      </c>
      <c r="F149" s="299">
        <v>8</v>
      </c>
      <c r="G149" s="416">
        <v>5</v>
      </c>
      <c r="H149" s="299">
        <v>1</v>
      </c>
      <c r="I149" s="416">
        <v>3</v>
      </c>
      <c r="J149" s="299">
        <v>1</v>
      </c>
      <c r="K149" s="416">
        <v>0</v>
      </c>
      <c r="L149" s="299">
        <v>2</v>
      </c>
      <c r="M149" s="417">
        <v>2</v>
      </c>
      <c r="N149" s="426">
        <v>1</v>
      </c>
      <c r="O149" s="416">
        <v>6</v>
      </c>
      <c r="P149" s="299">
        <v>3</v>
      </c>
      <c r="Q149" s="416">
        <v>4</v>
      </c>
      <c r="R149" s="299">
        <v>3</v>
      </c>
      <c r="S149" s="416">
        <v>8</v>
      </c>
      <c r="T149" s="299">
        <v>4</v>
      </c>
      <c r="U149" s="416">
        <v>8</v>
      </c>
      <c r="V149" s="299">
        <v>4</v>
      </c>
      <c r="W149" s="416">
        <v>5</v>
      </c>
      <c r="X149" s="299">
        <v>13</v>
      </c>
      <c r="Y149" s="416">
        <v>11</v>
      </c>
      <c r="Z149" s="299">
        <v>11</v>
      </c>
      <c r="AA149" s="416">
        <v>11</v>
      </c>
      <c r="AB149" s="299">
        <v>17</v>
      </c>
      <c r="AC149" s="416">
        <v>14</v>
      </c>
      <c r="AD149" s="426">
        <v>17</v>
      </c>
      <c r="AE149" s="416">
        <v>25</v>
      </c>
      <c r="AF149" s="299">
        <v>17</v>
      </c>
      <c r="AG149" s="416">
        <v>21</v>
      </c>
      <c r="AH149" s="299">
        <v>14</v>
      </c>
      <c r="AI149" s="416">
        <v>26</v>
      </c>
      <c r="AJ149" s="299">
        <v>27</v>
      </c>
      <c r="AK149" s="417">
        <v>31</v>
      </c>
      <c r="AL149" s="426">
        <v>33</v>
      </c>
      <c r="AM149" s="418">
        <v>113</v>
      </c>
      <c r="AN149" s="281">
        <v>141</v>
      </c>
      <c r="AO149" s="299">
        <v>112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0</v>
      </c>
      <c r="C150" s="321">
        <f t="shared" si="39"/>
        <v>0</v>
      </c>
      <c r="D150" s="324">
        <f t="shared" si="39"/>
        <v>0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0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65</v>
      </c>
      <c r="C151" s="321">
        <f t="shared" si="39"/>
        <v>34</v>
      </c>
      <c r="D151" s="324">
        <f t="shared" si="39"/>
        <v>31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0</v>
      </c>
      <c r="S151" s="51">
        <v>0</v>
      </c>
      <c r="T151" s="52">
        <v>0</v>
      </c>
      <c r="U151" s="51">
        <v>0</v>
      </c>
      <c r="V151" s="52">
        <v>1</v>
      </c>
      <c r="W151" s="51">
        <v>0</v>
      </c>
      <c r="X151" s="52">
        <v>5</v>
      </c>
      <c r="Y151" s="51">
        <v>2</v>
      </c>
      <c r="Z151" s="52">
        <v>3</v>
      </c>
      <c r="AA151" s="51">
        <v>3</v>
      </c>
      <c r="AB151" s="52">
        <v>5</v>
      </c>
      <c r="AC151" s="51">
        <v>1</v>
      </c>
      <c r="AD151" s="325">
        <v>2</v>
      </c>
      <c r="AE151" s="51">
        <v>6</v>
      </c>
      <c r="AF151" s="52">
        <v>5</v>
      </c>
      <c r="AG151" s="51">
        <v>4</v>
      </c>
      <c r="AH151" s="52">
        <v>0</v>
      </c>
      <c r="AI151" s="51">
        <v>8</v>
      </c>
      <c r="AJ151" s="52">
        <v>4</v>
      </c>
      <c r="AK151" s="241">
        <v>10</v>
      </c>
      <c r="AL151" s="325">
        <v>6</v>
      </c>
      <c r="AM151" s="54">
        <v>9</v>
      </c>
      <c r="AN151" s="55">
        <v>21</v>
      </c>
      <c r="AO151" s="52">
        <v>35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7</v>
      </c>
      <c r="C152" s="321">
        <f t="shared" si="39"/>
        <v>6</v>
      </c>
      <c r="D152" s="324">
        <f t="shared" si="39"/>
        <v>1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3</v>
      </c>
      <c r="T152" s="52">
        <v>0</v>
      </c>
      <c r="U152" s="51">
        <v>0</v>
      </c>
      <c r="V152" s="52">
        <v>0</v>
      </c>
      <c r="W152" s="51">
        <v>2</v>
      </c>
      <c r="X152" s="52">
        <v>1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1</v>
      </c>
      <c r="AF152" s="52">
        <v>0</v>
      </c>
      <c r="AG152" s="51">
        <v>0</v>
      </c>
      <c r="AH152" s="52">
        <v>0</v>
      </c>
      <c r="AI152" s="51">
        <v>0</v>
      </c>
      <c r="AJ152" s="52">
        <v>0</v>
      </c>
      <c r="AK152" s="241">
        <v>0</v>
      </c>
      <c r="AL152" s="325">
        <v>0</v>
      </c>
      <c r="AM152" s="54">
        <v>0</v>
      </c>
      <c r="AN152" s="55">
        <v>5</v>
      </c>
      <c r="AO152" s="52">
        <v>2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2</v>
      </c>
      <c r="C154" s="321">
        <f t="shared" si="39"/>
        <v>0</v>
      </c>
      <c r="D154" s="324">
        <f t="shared" si="39"/>
        <v>2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1</v>
      </c>
      <c r="AC154" s="51">
        <v>0</v>
      </c>
      <c r="AD154" s="325">
        <v>0</v>
      </c>
      <c r="AE154" s="51">
        <v>0</v>
      </c>
      <c r="AF154" s="52">
        <v>1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1</v>
      </c>
      <c r="AO154" s="52">
        <v>1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3</v>
      </c>
      <c r="C155" s="321">
        <f t="shared" si="39"/>
        <v>0</v>
      </c>
      <c r="D155" s="324">
        <f t="shared" si="39"/>
        <v>3</v>
      </c>
      <c r="E155" s="51">
        <v>0</v>
      </c>
      <c r="F155" s="52">
        <v>1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1</v>
      </c>
      <c r="AG155" s="51">
        <v>0</v>
      </c>
      <c r="AH155" s="52">
        <v>0</v>
      </c>
      <c r="AI155" s="51">
        <v>0</v>
      </c>
      <c r="AJ155" s="52">
        <v>1</v>
      </c>
      <c r="AK155" s="241">
        <v>0</v>
      </c>
      <c r="AL155" s="325">
        <v>0</v>
      </c>
      <c r="AM155" s="54">
        <v>1</v>
      </c>
      <c r="AN155" s="55">
        <v>2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2</v>
      </c>
      <c r="C157" s="321">
        <f t="shared" si="39"/>
        <v>1</v>
      </c>
      <c r="D157" s="324">
        <f t="shared" si="39"/>
        <v>1</v>
      </c>
      <c r="E157" s="51">
        <v>0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0</v>
      </c>
      <c r="R157" s="52">
        <v>0</v>
      </c>
      <c r="S157" s="51">
        <v>0</v>
      </c>
      <c r="T157" s="52">
        <v>0</v>
      </c>
      <c r="U157" s="51">
        <v>0</v>
      </c>
      <c r="V157" s="52">
        <v>0</v>
      </c>
      <c r="W157" s="51">
        <v>0</v>
      </c>
      <c r="X157" s="52">
        <v>0</v>
      </c>
      <c r="Y157" s="51">
        <v>1</v>
      </c>
      <c r="Z157" s="52">
        <v>0</v>
      </c>
      <c r="AA157" s="51">
        <v>0</v>
      </c>
      <c r="AB157" s="52">
        <v>1</v>
      </c>
      <c r="AC157" s="51">
        <v>0</v>
      </c>
      <c r="AD157" s="325">
        <v>0</v>
      </c>
      <c r="AE157" s="51">
        <v>0</v>
      </c>
      <c r="AF157" s="52">
        <v>0</v>
      </c>
      <c r="AG157" s="51">
        <v>0</v>
      </c>
      <c r="AH157" s="52">
        <v>0</v>
      </c>
      <c r="AI157" s="51">
        <v>0</v>
      </c>
      <c r="AJ157" s="52">
        <v>0</v>
      </c>
      <c r="AK157" s="241">
        <v>0</v>
      </c>
      <c r="AL157" s="325">
        <v>0</v>
      </c>
      <c r="AM157" s="54">
        <v>0</v>
      </c>
      <c r="AN157" s="55">
        <v>0</v>
      </c>
      <c r="AO157" s="52">
        <v>2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17</v>
      </c>
      <c r="C158" s="321">
        <f t="shared" si="39"/>
        <v>13</v>
      </c>
      <c r="D158" s="324">
        <f t="shared" si="39"/>
        <v>4</v>
      </c>
      <c r="E158" s="51">
        <v>10</v>
      </c>
      <c r="F158" s="52">
        <v>3</v>
      </c>
      <c r="G158" s="51">
        <v>3</v>
      </c>
      <c r="H158" s="52">
        <v>1</v>
      </c>
      <c r="I158" s="51">
        <v>0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13</v>
      </c>
      <c r="AN158" s="55">
        <v>4</v>
      </c>
      <c r="AO158" s="52">
        <v>0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0</v>
      </c>
      <c r="C159" s="321">
        <f t="shared" si="39"/>
        <v>0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0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0</v>
      </c>
      <c r="C160" s="321">
        <f t="shared" si="39"/>
        <v>0</v>
      </c>
      <c r="D160" s="324">
        <f t="shared" si="39"/>
        <v>0</v>
      </c>
      <c r="E160" s="51">
        <v>0</v>
      </c>
      <c r="F160" s="52">
        <v>0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0</v>
      </c>
      <c r="AO160" s="52">
        <v>0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1</v>
      </c>
      <c r="C161" s="321">
        <f t="shared" si="39"/>
        <v>0</v>
      </c>
      <c r="D161" s="324">
        <f t="shared" si="39"/>
        <v>1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1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0</v>
      </c>
      <c r="AN161" s="55">
        <v>1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65</v>
      </c>
      <c r="C163" s="321">
        <f t="shared" si="39"/>
        <v>38</v>
      </c>
      <c r="D163" s="324">
        <f t="shared" si="39"/>
        <v>27</v>
      </c>
      <c r="E163" s="51">
        <v>0</v>
      </c>
      <c r="F163" s="52">
        <v>4</v>
      </c>
      <c r="G163" s="51">
        <v>1</v>
      </c>
      <c r="H163" s="52">
        <v>0</v>
      </c>
      <c r="I163" s="51">
        <v>1</v>
      </c>
      <c r="J163" s="52">
        <v>1</v>
      </c>
      <c r="K163" s="51">
        <v>0</v>
      </c>
      <c r="L163" s="52">
        <v>0</v>
      </c>
      <c r="M163" s="241">
        <v>0</v>
      </c>
      <c r="N163" s="325">
        <v>0</v>
      </c>
      <c r="O163" s="51">
        <v>2</v>
      </c>
      <c r="P163" s="52">
        <v>0</v>
      </c>
      <c r="Q163" s="51">
        <v>2</v>
      </c>
      <c r="R163" s="52">
        <v>0</v>
      </c>
      <c r="S163" s="51">
        <v>2</v>
      </c>
      <c r="T163" s="52">
        <v>0</v>
      </c>
      <c r="U163" s="51">
        <v>2</v>
      </c>
      <c r="V163" s="52">
        <v>0</v>
      </c>
      <c r="W163" s="51">
        <v>1</v>
      </c>
      <c r="X163" s="52">
        <v>1</v>
      </c>
      <c r="Y163" s="51">
        <v>0</v>
      </c>
      <c r="Z163" s="52">
        <v>1</v>
      </c>
      <c r="AA163" s="51">
        <v>1</v>
      </c>
      <c r="AB163" s="52">
        <v>0</v>
      </c>
      <c r="AC163" s="51">
        <v>4</v>
      </c>
      <c r="AD163" s="325">
        <v>4</v>
      </c>
      <c r="AE163" s="51">
        <v>4</v>
      </c>
      <c r="AF163" s="52">
        <v>3</v>
      </c>
      <c r="AG163" s="51">
        <v>4</v>
      </c>
      <c r="AH163" s="52">
        <v>2</v>
      </c>
      <c r="AI163" s="51">
        <v>5</v>
      </c>
      <c r="AJ163" s="52">
        <v>7</v>
      </c>
      <c r="AK163" s="241">
        <v>9</v>
      </c>
      <c r="AL163" s="325">
        <v>4</v>
      </c>
      <c r="AM163" s="54">
        <v>6</v>
      </c>
      <c r="AN163" s="55">
        <v>33</v>
      </c>
      <c r="AO163" s="52">
        <v>26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17</v>
      </c>
      <c r="C164" s="321">
        <f t="shared" si="39"/>
        <v>10</v>
      </c>
      <c r="D164" s="324">
        <f t="shared" si="39"/>
        <v>7</v>
      </c>
      <c r="E164" s="51">
        <v>0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0</v>
      </c>
      <c r="T164" s="52">
        <v>1</v>
      </c>
      <c r="U164" s="51">
        <v>0</v>
      </c>
      <c r="V164" s="52">
        <v>2</v>
      </c>
      <c r="W164" s="51">
        <v>0</v>
      </c>
      <c r="X164" s="52">
        <v>0</v>
      </c>
      <c r="Y164" s="51">
        <v>0</v>
      </c>
      <c r="Z164" s="52">
        <v>0</v>
      </c>
      <c r="AA164" s="51">
        <v>2</v>
      </c>
      <c r="AB164" s="52">
        <v>0</v>
      </c>
      <c r="AC164" s="51">
        <v>3</v>
      </c>
      <c r="AD164" s="325">
        <v>1</v>
      </c>
      <c r="AE164" s="51">
        <v>2</v>
      </c>
      <c r="AF164" s="52">
        <v>0</v>
      </c>
      <c r="AG164" s="51">
        <v>0</v>
      </c>
      <c r="AH164" s="52">
        <v>0</v>
      </c>
      <c r="AI164" s="51">
        <v>3</v>
      </c>
      <c r="AJ164" s="52">
        <v>2</v>
      </c>
      <c r="AK164" s="241">
        <v>0</v>
      </c>
      <c r="AL164" s="325">
        <v>1</v>
      </c>
      <c r="AM164" s="54">
        <v>0</v>
      </c>
      <c r="AN164" s="55">
        <v>8</v>
      </c>
      <c r="AO164" s="52">
        <v>9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1</v>
      </c>
      <c r="C166" s="321">
        <f t="shared" si="39"/>
        <v>1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1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1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74</v>
      </c>
      <c r="C168" s="321">
        <f t="shared" si="39"/>
        <v>28</v>
      </c>
      <c r="D168" s="324">
        <f t="shared" si="39"/>
        <v>46</v>
      </c>
      <c r="E168" s="51">
        <v>0</v>
      </c>
      <c r="F168" s="52">
        <v>0</v>
      </c>
      <c r="G168" s="51">
        <v>0</v>
      </c>
      <c r="H168" s="52">
        <v>0</v>
      </c>
      <c r="I168" s="51">
        <v>2</v>
      </c>
      <c r="J168" s="52">
        <v>0</v>
      </c>
      <c r="K168" s="51">
        <v>0</v>
      </c>
      <c r="L168" s="52">
        <v>2</v>
      </c>
      <c r="M168" s="241">
        <v>2</v>
      </c>
      <c r="N168" s="325">
        <v>1</v>
      </c>
      <c r="O168" s="51">
        <v>1</v>
      </c>
      <c r="P168" s="52">
        <v>1</v>
      </c>
      <c r="Q168" s="51">
        <v>1</v>
      </c>
      <c r="R168" s="52">
        <v>2</v>
      </c>
      <c r="S168" s="51">
        <v>2</v>
      </c>
      <c r="T168" s="52">
        <v>1</v>
      </c>
      <c r="U168" s="51">
        <v>2</v>
      </c>
      <c r="V168" s="52">
        <v>0</v>
      </c>
      <c r="W168" s="51">
        <v>1</v>
      </c>
      <c r="X168" s="52">
        <v>3</v>
      </c>
      <c r="Y168" s="51">
        <v>4</v>
      </c>
      <c r="Z168" s="52">
        <v>5</v>
      </c>
      <c r="AA168" s="51">
        <v>1</v>
      </c>
      <c r="AB168" s="52">
        <v>2</v>
      </c>
      <c r="AC168" s="51">
        <v>2</v>
      </c>
      <c r="AD168" s="325">
        <v>5</v>
      </c>
      <c r="AE168" s="51">
        <v>3</v>
      </c>
      <c r="AF168" s="52">
        <v>4</v>
      </c>
      <c r="AG168" s="51">
        <v>2</v>
      </c>
      <c r="AH168" s="52">
        <v>4</v>
      </c>
      <c r="AI168" s="51">
        <v>3</v>
      </c>
      <c r="AJ168" s="52">
        <v>5</v>
      </c>
      <c r="AK168" s="241">
        <v>2</v>
      </c>
      <c r="AL168" s="325">
        <v>11</v>
      </c>
      <c r="AM168" s="54">
        <v>59</v>
      </c>
      <c r="AN168" s="55">
        <v>15</v>
      </c>
      <c r="AO168" s="52">
        <v>0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23</v>
      </c>
      <c r="C169" s="321">
        <f t="shared" si="39"/>
        <v>17</v>
      </c>
      <c r="D169" s="324">
        <f t="shared" si="39"/>
        <v>6</v>
      </c>
      <c r="E169" s="51">
        <v>0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0</v>
      </c>
      <c r="L169" s="52">
        <v>0</v>
      </c>
      <c r="M169" s="241">
        <v>0</v>
      </c>
      <c r="N169" s="325">
        <v>0</v>
      </c>
      <c r="O169" s="51">
        <v>1</v>
      </c>
      <c r="P169" s="52">
        <v>0</v>
      </c>
      <c r="Q169" s="51">
        <v>1</v>
      </c>
      <c r="R169" s="52">
        <v>1</v>
      </c>
      <c r="S169" s="51">
        <v>1</v>
      </c>
      <c r="T169" s="52">
        <v>0</v>
      </c>
      <c r="U169" s="51">
        <v>1</v>
      </c>
      <c r="V169" s="52">
        <v>0</v>
      </c>
      <c r="W169" s="51">
        <v>0</v>
      </c>
      <c r="X169" s="52">
        <v>1</v>
      </c>
      <c r="Y169" s="51">
        <v>1</v>
      </c>
      <c r="Z169" s="52">
        <v>0</v>
      </c>
      <c r="AA169" s="51">
        <v>0</v>
      </c>
      <c r="AB169" s="52">
        <v>2</v>
      </c>
      <c r="AC169" s="51">
        <v>3</v>
      </c>
      <c r="AD169" s="325">
        <v>0</v>
      </c>
      <c r="AE169" s="51">
        <v>1</v>
      </c>
      <c r="AF169" s="52">
        <v>1</v>
      </c>
      <c r="AG169" s="51">
        <v>4</v>
      </c>
      <c r="AH169" s="52">
        <v>0</v>
      </c>
      <c r="AI169" s="51">
        <v>1</v>
      </c>
      <c r="AJ169" s="52">
        <v>1</v>
      </c>
      <c r="AK169" s="241">
        <v>3</v>
      </c>
      <c r="AL169" s="325">
        <v>0</v>
      </c>
      <c r="AM169" s="54">
        <v>0</v>
      </c>
      <c r="AN169" s="55">
        <v>3</v>
      </c>
      <c r="AO169" s="52">
        <v>20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4</v>
      </c>
      <c r="C170" s="321">
        <f t="shared" si="39"/>
        <v>1</v>
      </c>
      <c r="D170" s="324">
        <f t="shared" si="39"/>
        <v>3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2</v>
      </c>
      <c r="Y170" s="51">
        <v>0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0</v>
      </c>
      <c r="AF170" s="52">
        <v>0</v>
      </c>
      <c r="AG170" s="51">
        <v>0</v>
      </c>
      <c r="AH170" s="52">
        <v>1</v>
      </c>
      <c r="AI170" s="51">
        <v>0</v>
      </c>
      <c r="AJ170" s="52">
        <v>0</v>
      </c>
      <c r="AK170" s="241">
        <v>1</v>
      </c>
      <c r="AL170" s="325">
        <v>0</v>
      </c>
      <c r="AM170" s="54">
        <v>4</v>
      </c>
      <c r="AN170" s="55">
        <v>0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0</v>
      </c>
      <c r="C171" s="321">
        <f t="shared" si="39"/>
        <v>0</v>
      </c>
      <c r="D171" s="324">
        <f t="shared" si="39"/>
        <v>0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0</v>
      </c>
      <c r="AO171" s="52">
        <v>0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8</v>
      </c>
      <c r="C172" s="321">
        <f t="shared" si="39"/>
        <v>6</v>
      </c>
      <c r="D172" s="324">
        <f t="shared" si="39"/>
        <v>2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0</v>
      </c>
      <c r="X172" s="52">
        <v>0</v>
      </c>
      <c r="Y172" s="51">
        <v>0</v>
      </c>
      <c r="Z172" s="52">
        <v>1</v>
      </c>
      <c r="AA172" s="51">
        <v>0</v>
      </c>
      <c r="AB172" s="52">
        <v>0</v>
      </c>
      <c r="AC172" s="51">
        <v>0</v>
      </c>
      <c r="AD172" s="325">
        <v>0</v>
      </c>
      <c r="AE172" s="51">
        <v>2</v>
      </c>
      <c r="AF172" s="52">
        <v>0</v>
      </c>
      <c r="AG172" s="51">
        <v>3</v>
      </c>
      <c r="AH172" s="52">
        <v>0</v>
      </c>
      <c r="AI172" s="51">
        <v>0</v>
      </c>
      <c r="AJ172" s="52">
        <v>1</v>
      </c>
      <c r="AK172" s="241">
        <v>1</v>
      </c>
      <c r="AL172" s="325">
        <v>0</v>
      </c>
      <c r="AM172" s="54">
        <v>7</v>
      </c>
      <c r="AN172" s="55">
        <v>1</v>
      </c>
      <c r="AO172" s="52">
        <v>0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3</v>
      </c>
      <c r="C173" s="321">
        <f t="shared" si="39"/>
        <v>3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1</v>
      </c>
      <c r="V173" s="52">
        <v>0</v>
      </c>
      <c r="W173" s="51">
        <v>0</v>
      </c>
      <c r="X173" s="52">
        <v>0</v>
      </c>
      <c r="Y173" s="51">
        <v>1</v>
      </c>
      <c r="Z173" s="52">
        <v>0</v>
      </c>
      <c r="AA173" s="51">
        <v>1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3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74</v>
      </c>
      <c r="C177" s="321">
        <f t="shared" si="39"/>
        <v>32</v>
      </c>
      <c r="D177" s="324">
        <f t="shared" si="39"/>
        <v>42</v>
      </c>
      <c r="E177" s="92">
        <v>0</v>
      </c>
      <c r="F177" s="93">
        <v>0</v>
      </c>
      <c r="G177" s="92">
        <v>1</v>
      </c>
      <c r="H177" s="93">
        <v>0</v>
      </c>
      <c r="I177" s="92">
        <v>0</v>
      </c>
      <c r="J177" s="93">
        <v>0</v>
      </c>
      <c r="K177" s="92">
        <v>0</v>
      </c>
      <c r="L177" s="93">
        <v>0</v>
      </c>
      <c r="M177" s="327">
        <v>0</v>
      </c>
      <c r="N177" s="328">
        <v>0</v>
      </c>
      <c r="O177" s="92">
        <v>2</v>
      </c>
      <c r="P177" s="93">
        <v>2</v>
      </c>
      <c r="Q177" s="92">
        <v>0</v>
      </c>
      <c r="R177" s="93">
        <v>0</v>
      </c>
      <c r="S177" s="92">
        <v>0</v>
      </c>
      <c r="T177" s="93">
        <v>2</v>
      </c>
      <c r="U177" s="92">
        <v>2</v>
      </c>
      <c r="V177" s="93">
        <v>1</v>
      </c>
      <c r="W177" s="92">
        <v>1</v>
      </c>
      <c r="X177" s="93">
        <v>0</v>
      </c>
      <c r="Y177" s="92">
        <v>2</v>
      </c>
      <c r="Z177" s="93">
        <v>1</v>
      </c>
      <c r="AA177" s="92">
        <v>3</v>
      </c>
      <c r="AB177" s="93">
        <v>6</v>
      </c>
      <c r="AC177" s="92">
        <v>1</v>
      </c>
      <c r="AD177" s="328">
        <v>4</v>
      </c>
      <c r="AE177" s="92">
        <v>6</v>
      </c>
      <c r="AF177" s="93">
        <v>2</v>
      </c>
      <c r="AG177" s="92">
        <v>3</v>
      </c>
      <c r="AH177" s="93">
        <v>7</v>
      </c>
      <c r="AI177" s="92">
        <v>6</v>
      </c>
      <c r="AJ177" s="93">
        <v>6</v>
      </c>
      <c r="AK177" s="327">
        <v>5</v>
      </c>
      <c r="AL177" s="328">
        <v>11</v>
      </c>
      <c r="AM177" s="65">
        <v>14</v>
      </c>
      <c r="AN177" s="66">
        <v>43</v>
      </c>
      <c r="AO177" s="93">
        <v>17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641" t="s">
        <v>199</v>
      </c>
      <c r="B178" s="642">
        <f>SUM(B179:B183)</f>
        <v>243</v>
      </c>
      <c r="C178" s="427">
        <f t="shared" ref="C178:AO178" si="43">SUM(C179:C183)</f>
        <v>132</v>
      </c>
      <c r="D178" s="643">
        <f t="shared" si="43"/>
        <v>111</v>
      </c>
      <c r="E178" s="644">
        <f t="shared" si="43"/>
        <v>10</v>
      </c>
      <c r="F178" s="645">
        <f t="shared" si="43"/>
        <v>14</v>
      </c>
      <c r="G178" s="644">
        <f t="shared" si="43"/>
        <v>2</v>
      </c>
      <c r="H178" s="645">
        <f t="shared" si="43"/>
        <v>0</v>
      </c>
      <c r="I178" s="644">
        <f t="shared" si="43"/>
        <v>4</v>
      </c>
      <c r="J178" s="645">
        <f t="shared" si="43"/>
        <v>2</v>
      </c>
      <c r="K178" s="644">
        <f t="shared" si="43"/>
        <v>0</v>
      </c>
      <c r="L178" s="645">
        <f t="shared" si="43"/>
        <v>1</v>
      </c>
      <c r="M178" s="644">
        <f t="shared" si="43"/>
        <v>1</v>
      </c>
      <c r="N178" s="646">
        <f t="shared" si="43"/>
        <v>0</v>
      </c>
      <c r="O178" s="644">
        <f t="shared" si="43"/>
        <v>3</v>
      </c>
      <c r="P178" s="645">
        <f t="shared" si="43"/>
        <v>0</v>
      </c>
      <c r="Q178" s="644">
        <f t="shared" si="43"/>
        <v>3</v>
      </c>
      <c r="R178" s="645">
        <f t="shared" si="43"/>
        <v>1</v>
      </c>
      <c r="S178" s="644">
        <f t="shared" si="43"/>
        <v>5</v>
      </c>
      <c r="T178" s="645">
        <f t="shared" si="43"/>
        <v>4</v>
      </c>
      <c r="U178" s="644">
        <f t="shared" si="43"/>
        <v>7</v>
      </c>
      <c r="V178" s="645">
        <f t="shared" si="43"/>
        <v>4</v>
      </c>
      <c r="W178" s="644">
        <f t="shared" si="43"/>
        <v>2</v>
      </c>
      <c r="X178" s="645">
        <f t="shared" si="43"/>
        <v>2</v>
      </c>
      <c r="Y178" s="644">
        <f t="shared" si="43"/>
        <v>6</v>
      </c>
      <c r="Z178" s="645">
        <f t="shared" si="43"/>
        <v>10</v>
      </c>
      <c r="AA178" s="644">
        <f t="shared" si="43"/>
        <v>7</v>
      </c>
      <c r="AB178" s="645">
        <f t="shared" si="43"/>
        <v>16</v>
      </c>
      <c r="AC178" s="644">
        <f t="shared" si="43"/>
        <v>9</v>
      </c>
      <c r="AD178" s="646">
        <f t="shared" si="43"/>
        <v>8</v>
      </c>
      <c r="AE178" s="644">
        <f t="shared" si="43"/>
        <v>18</v>
      </c>
      <c r="AF178" s="645">
        <f t="shared" si="43"/>
        <v>11</v>
      </c>
      <c r="AG178" s="644">
        <f t="shared" si="43"/>
        <v>13</v>
      </c>
      <c r="AH178" s="645">
        <f t="shared" si="43"/>
        <v>9</v>
      </c>
      <c r="AI178" s="644">
        <f t="shared" si="43"/>
        <v>19</v>
      </c>
      <c r="AJ178" s="645">
        <f t="shared" si="43"/>
        <v>9</v>
      </c>
      <c r="AK178" s="646">
        <f t="shared" si="43"/>
        <v>23</v>
      </c>
      <c r="AL178" s="605">
        <f t="shared" si="43"/>
        <v>20</v>
      </c>
      <c r="AM178" s="647">
        <f t="shared" si="43"/>
        <v>29</v>
      </c>
      <c r="AN178" s="405">
        <f t="shared" si="43"/>
        <v>97</v>
      </c>
      <c r="AO178" s="607">
        <f t="shared" si="43"/>
        <v>117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190</v>
      </c>
      <c r="C179" s="321">
        <f t="shared" ref="C179:D183" si="44">E179+G179+I179+K179+M179+O179+Q179+S179+U179+W179+Y179+AA179+AC179+AE179+AG179+AI179+AK179</f>
        <v>103</v>
      </c>
      <c r="D179" s="324">
        <f t="shared" si="44"/>
        <v>87</v>
      </c>
      <c r="E179" s="37">
        <v>9</v>
      </c>
      <c r="F179" s="39">
        <v>12</v>
      </c>
      <c r="G179" s="37">
        <v>2</v>
      </c>
      <c r="H179" s="39">
        <v>0</v>
      </c>
      <c r="I179" s="37">
        <v>4</v>
      </c>
      <c r="J179" s="39">
        <v>2</v>
      </c>
      <c r="K179" s="37">
        <v>0</v>
      </c>
      <c r="L179" s="39">
        <v>1</v>
      </c>
      <c r="M179" s="238">
        <v>1</v>
      </c>
      <c r="N179" s="338">
        <v>0</v>
      </c>
      <c r="O179" s="37">
        <v>1</v>
      </c>
      <c r="P179" s="39">
        <v>0</v>
      </c>
      <c r="Q179" s="37">
        <v>1</v>
      </c>
      <c r="R179" s="39">
        <v>1</v>
      </c>
      <c r="S179" s="37">
        <v>1</v>
      </c>
      <c r="T179" s="39">
        <v>1</v>
      </c>
      <c r="U179" s="37">
        <v>5</v>
      </c>
      <c r="V179" s="39">
        <v>4</v>
      </c>
      <c r="W179" s="37">
        <v>1</v>
      </c>
      <c r="X179" s="39">
        <v>2</v>
      </c>
      <c r="Y179" s="37">
        <v>4</v>
      </c>
      <c r="Z179" s="39">
        <v>7</v>
      </c>
      <c r="AA179" s="37">
        <v>7</v>
      </c>
      <c r="AB179" s="39">
        <v>15</v>
      </c>
      <c r="AC179" s="37">
        <v>9</v>
      </c>
      <c r="AD179" s="338">
        <v>8</v>
      </c>
      <c r="AE179" s="37">
        <v>14</v>
      </c>
      <c r="AF179" s="39">
        <v>6</v>
      </c>
      <c r="AG179" s="37">
        <v>11</v>
      </c>
      <c r="AH179" s="39">
        <v>5</v>
      </c>
      <c r="AI179" s="37">
        <v>14</v>
      </c>
      <c r="AJ179" s="39">
        <v>8</v>
      </c>
      <c r="AK179" s="238">
        <v>19</v>
      </c>
      <c r="AL179" s="338">
        <v>15</v>
      </c>
      <c r="AM179" s="41">
        <v>27</v>
      </c>
      <c r="AN179" s="42">
        <v>70</v>
      </c>
      <c r="AO179" s="39">
        <v>93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0</v>
      </c>
      <c r="C180" s="321">
        <f t="shared" si="44"/>
        <v>0</v>
      </c>
      <c r="D180" s="324">
        <f t="shared" si="44"/>
        <v>0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0</v>
      </c>
      <c r="X180" s="52">
        <v>0</v>
      </c>
      <c r="Y180" s="51">
        <v>0</v>
      </c>
      <c r="Z180" s="52">
        <v>0</v>
      </c>
      <c r="AA180" s="51">
        <v>0</v>
      </c>
      <c r="AB180" s="52">
        <v>0</v>
      </c>
      <c r="AC180" s="51">
        <v>0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0</v>
      </c>
      <c r="AL180" s="325">
        <v>0</v>
      </c>
      <c r="AM180" s="54">
        <v>0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17</v>
      </c>
      <c r="C181" s="321">
        <f t="shared" si="44"/>
        <v>9</v>
      </c>
      <c r="D181" s="324">
        <f t="shared" si="44"/>
        <v>8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0</v>
      </c>
      <c r="R181" s="52">
        <v>0</v>
      </c>
      <c r="S181" s="51">
        <v>2</v>
      </c>
      <c r="T181" s="52">
        <v>1</v>
      </c>
      <c r="U181" s="51">
        <v>1</v>
      </c>
      <c r="V181" s="52">
        <v>0</v>
      </c>
      <c r="W181" s="51">
        <v>0</v>
      </c>
      <c r="X181" s="52">
        <v>0</v>
      </c>
      <c r="Y181" s="51">
        <v>0</v>
      </c>
      <c r="Z181" s="52">
        <v>1</v>
      </c>
      <c r="AA181" s="51">
        <v>0</v>
      </c>
      <c r="AB181" s="52">
        <v>0</v>
      </c>
      <c r="AC181" s="51">
        <v>0</v>
      </c>
      <c r="AD181" s="325">
        <v>0</v>
      </c>
      <c r="AE181" s="51">
        <v>3</v>
      </c>
      <c r="AF181" s="52">
        <v>1</v>
      </c>
      <c r="AG181" s="51">
        <v>1</v>
      </c>
      <c r="AH181" s="52">
        <v>4</v>
      </c>
      <c r="AI181" s="51">
        <v>2</v>
      </c>
      <c r="AJ181" s="52">
        <v>0</v>
      </c>
      <c r="AK181" s="241">
        <v>0</v>
      </c>
      <c r="AL181" s="325">
        <v>1</v>
      </c>
      <c r="AM181" s="54">
        <v>0</v>
      </c>
      <c r="AN181" s="55">
        <v>11</v>
      </c>
      <c r="AO181" s="52">
        <v>6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1</v>
      </c>
      <c r="C182" s="321">
        <f t="shared" si="44"/>
        <v>1</v>
      </c>
      <c r="D182" s="324">
        <f t="shared" si="44"/>
        <v>0</v>
      </c>
      <c r="E182" s="51">
        <v>1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1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35</v>
      </c>
      <c r="C183" s="342">
        <f t="shared" si="44"/>
        <v>19</v>
      </c>
      <c r="D183" s="343">
        <f t="shared" si="44"/>
        <v>16</v>
      </c>
      <c r="E183" s="244">
        <v>0</v>
      </c>
      <c r="F183" s="272">
        <v>2</v>
      </c>
      <c r="G183" s="244">
        <v>0</v>
      </c>
      <c r="H183" s="272">
        <v>0</v>
      </c>
      <c r="I183" s="244">
        <v>0</v>
      </c>
      <c r="J183" s="272">
        <v>0</v>
      </c>
      <c r="K183" s="244">
        <v>0</v>
      </c>
      <c r="L183" s="272">
        <v>0</v>
      </c>
      <c r="M183" s="243">
        <v>0</v>
      </c>
      <c r="N183" s="344">
        <v>0</v>
      </c>
      <c r="O183" s="244">
        <v>2</v>
      </c>
      <c r="P183" s="272">
        <v>0</v>
      </c>
      <c r="Q183" s="244">
        <v>2</v>
      </c>
      <c r="R183" s="272">
        <v>0</v>
      </c>
      <c r="S183" s="244">
        <v>2</v>
      </c>
      <c r="T183" s="272">
        <v>2</v>
      </c>
      <c r="U183" s="244">
        <v>1</v>
      </c>
      <c r="V183" s="272">
        <v>0</v>
      </c>
      <c r="W183" s="244">
        <v>1</v>
      </c>
      <c r="X183" s="272">
        <v>0</v>
      </c>
      <c r="Y183" s="244">
        <v>2</v>
      </c>
      <c r="Z183" s="272">
        <v>2</v>
      </c>
      <c r="AA183" s="244">
        <v>0</v>
      </c>
      <c r="AB183" s="272">
        <v>1</v>
      </c>
      <c r="AC183" s="244">
        <v>0</v>
      </c>
      <c r="AD183" s="344">
        <v>0</v>
      </c>
      <c r="AE183" s="244">
        <v>1</v>
      </c>
      <c r="AF183" s="272">
        <v>4</v>
      </c>
      <c r="AG183" s="244">
        <v>1</v>
      </c>
      <c r="AH183" s="272">
        <v>0</v>
      </c>
      <c r="AI183" s="244">
        <v>3</v>
      </c>
      <c r="AJ183" s="272">
        <v>1</v>
      </c>
      <c r="AK183" s="243">
        <v>4</v>
      </c>
      <c r="AL183" s="344">
        <v>4</v>
      </c>
      <c r="AM183" s="78">
        <v>2</v>
      </c>
      <c r="AN183" s="81">
        <v>16</v>
      </c>
      <c r="AO183" s="272">
        <v>17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202" t="s">
        <v>92</v>
      </c>
      <c r="B185" s="1203" t="s">
        <v>5</v>
      </c>
      <c r="C185" s="1137" t="s">
        <v>103</v>
      </c>
      <c r="D185" s="1138"/>
      <c r="E185" s="1138"/>
      <c r="F185" s="1138"/>
      <c r="G185" s="1138"/>
      <c r="H185" s="1138"/>
      <c r="I185" s="1138"/>
      <c r="J185" s="1138"/>
      <c r="K185" s="1138"/>
      <c r="L185" s="1138"/>
      <c r="M185" s="1138"/>
      <c r="N185" s="1138"/>
      <c r="O185" s="1138"/>
      <c r="P185" s="1138"/>
      <c r="Q185" s="1138"/>
      <c r="R185" s="1138"/>
      <c r="S185" s="1084"/>
      <c r="T185" s="1205" t="s">
        <v>176</v>
      </c>
      <c r="U185" s="1208"/>
      <c r="V185" s="1208"/>
      <c r="W185" s="1208"/>
      <c r="X185" s="1208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209" t="s">
        <v>177</v>
      </c>
      <c r="U186" s="1210"/>
      <c r="V186" s="1211"/>
      <c r="W186" s="1206" t="s">
        <v>202</v>
      </c>
      <c r="X186" s="1207"/>
      <c r="CE186"/>
      <c r="CK186" s="2"/>
      <c r="DI186"/>
    </row>
    <row r="187" spans="1:113" ht="31.5" x14ac:dyDescent="0.25">
      <c r="A187" s="984"/>
      <c r="B187" s="987"/>
      <c r="C187" s="649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650" t="s">
        <v>27</v>
      </c>
      <c r="T187" s="651" t="s">
        <v>203</v>
      </c>
      <c r="U187" s="428" t="s">
        <v>204</v>
      </c>
      <c r="V187" s="609" t="s">
        <v>205</v>
      </c>
      <c r="W187" s="652" t="s">
        <v>179</v>
      </c>
      <c r="X187" s="609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271</v>
      </c>
      <c r="C188" s="51">
        <v>9</v>
      </c>
      <c r="D188" s="55">
        <v>2</v>
      </c>
      <c r="E188" s="55">
        <v>4</v>
      </c>
      <c r="F188" s="55">
        <v>1</v>
      </c>
      <c r="G188" s="55">
        <v>3</v>
      </c>
      <c r="H188" s="55">
        <v>4</v>
      </c>
      <c r="I188" s="55">
        <v>6</v>
      </c>
      <c r="J188" s="55">
        <v>7</v>
      </c>
      <c r="K188" s="55">
        <v>8</v>
      </c>
      <c r="L188" s="55">
        <v>16</v>
      </c>
      <c r="M188" s="55">
        <v>17</v>
      </c>
      <c r="N188" s="55">
        <v>18</v>
      </c>
      <c r="O188" s="55">
        <v>25</v>
      </c>
      <c r="P188" s="55">
        <v>34</v>
      </c>
      <c r="Q188" s="55">
        <v>26</v>
      </c>
      <c r="R188" s="55">
        <v>39</v>
      </c>
      <c r="S188" s="56">
        <v>52</v>
      </c>
      <c r="T188" s="54">
        <v>95</v>
      </c>
      <c r="U188" s="55">
        <v>0</v>
      </c>
      <c r="V188" s="52">
        <v>0</v>
      </c>
      <c r="W188" s="51">
        <v>81</v>
      </c>
      <c r="X188" s="52">
        <v>95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43</v>
      </c>
      <c r="C189" s="51">
        <v>0</v>
      </c>
      <c r="D189" s="55">
        <v>0</v>
      </c>
      <c r="E189" s="55">
        <v>0</v>
      </c>
      <c r="F189" s="55">
        <v>1</v>
      </c>
      <c r="G189" s="55">
        <v>0</v>
      </c>
      <c r="H189" s="55">
        <v>1</v>
      </c>
      <c r="I189" s="55">
        <v>1</v>
      </c>
      <c r="J189" s="55">
        <v>2</v>
      </c>
      <c r="K189" s="55">
        <v>4</v>
      </c>
      <c r="L189" s="55">
        <v>1</v>
      </c>
      <c r="M189" s="55">
        <v>4</v>
      </c>
      <c r="N189" s="55">
        <v>6</v>
      </c>
      <c r="O189" s="55">
        <v>4</v>
      </c>
      <c r="P189" s="55">
        <v>4</v>
      </c>
      <c r="Q189" s="55">
        <v>2</v>
      </c>
      <c r="R189" s="55">
        <v>8</v>
      </c>
      <c r="S189" s="56">
        <v>5</v>
      </c>
      <c r="T189" s="54">
        <v>5</v>
      </c>
      <c r="U189" s="55">
        <v>0</v>
      </c>
      <c r="V189" s="52">
        <v>0</v>
      </c>
      <c r="W189" s="51">
        <v>38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52</v>
      </c>
      <c r="C190" s="51">
        <v>9</v>
      </c>
      <c r="D190" s="55">
        <v>4</v>
      </c>
      <c r="E190" s="55">
        <v>0</v>
      </c>
      <c r="F190" s="55">
        <v>0</v>
      </c>
      <c r="G190" s="55">
        <v>0</v>
      </c>
      <c r="H190" s="55">
        <v>4</v>
      </c>
      <c r="I190" s="55">
        <v>0</v>
      </c>
      <c r="J190" s="55">
        <v>3</v>
      </c>
      <c r="K190" s="55">
        <v>0</v>
      </c>
      <c r="L190" s="55">
        <v>1</v>
      </c>
      <c r="M190" s="55">
        <v>1</v>
      </c>
      <c r="N190" s="55">
        <v>4</v>
      </c>
      <c r="O190" s="55">
        <v>2</v>
      </c>
      <c r="P190" s="55">
        <v>4</v>
      </c>
      <c r="Q190" s="55">
        <v>7</v>
      </c>
      <c r="R190" s="55">
        <v>6</v>
      </c>
      <c r="S190" s="56">
        <v>7</v>
      </c>
      <c r="T190" s="54">
        <v>13</v>
      </c>
      <c r="U190" s="55">
        <v>0</v>
      </c>
      <c r="V190" s="52">
        <v>0</v>
      </c>
      <c r="W190" s="51">
        <v>22</v>
      </c>
      <c r="X190" s="52">
        <v>17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653">
        <f t="shared" ref="B195:X195" si="50">SUM(B188:B194)</f>
        <v>366</v>
      </c>
      <c r="C195" s="654">
        <f t="shared" si="50"/>
        <v>18</v>
      </c>
      <c r="D195" s="412">
        <f t="shared" si="50"/>
        <v>6</v>
      </c>
      <c r="E195" s="412">
        <f t="shared" si="50"/>
        <v>4</v>
      </c>
      <c r="F195" s="412">
        <f t="shared" si="50"/>
        <v>2</v>
      </c>
      <c r="G195" s="412">
        <f t="shared" si="50"/>
        <v>3</v>
      </c>
      <c r="H195" s="412">
        <f t="shared" si="50"/>
        <v>9</v>
      </c>
      <c r="I195" s="412">
        <f t="shared" si="50"/>
        <v>7</v>
      </c>
      <c r="J195" s="412">
        <f t="shared" si="50"/>
        <v>12</v>
      </c>
      <c r="K195" s="412">
        <f t="shared" si="50"/>
        <v>12</v>
      </c>
      <c r="L195" s="412">
        <f t="shared" si="50"/>
        <v>18</v>
      </c>
      <c r="M195" s="412">
        <f t="shared" si="50"/>
        <v>22</v>
      </c>
      <c r="N195" s="412">
        <f t="shared" si="50"/>
        <v>28</v>
      </c>
      <c r="O195" s="412">
        <f t="shared" si="50"/>
        <v>31</v>
      </c>
      <c r="P195" s="412">
        <f t="shared" si="50"/>
        <v>42</v>
      </c>
      <c r="Q195" s="412">
        <f t="shared" si="50"/>
        <v>35</v>
      </c>
      <c r="R195" s="412">
        <f t="shared" si="50"/>
        <v>53</v>
      </c>
      <c r="S195" s="655">
        <f t="shared" si="50"/>
        <v>64</v>
      </c>
      <c r="T195" s="355">
        <f t="shared" si="50"/>
        <v>113</v>
      </c>
      <c r="U195" s="356">
        <f t="shared" si="50"/>
        <v>0</v>
      </c>
      <c r="V195" s="357">
        <f t="shared" si="50"/>
        <v>0</v>
      </c>
      <c r="W195" s="358">
        <f t="shared" si="50"/>
        <v>141</v>
      </c>
      <c r="X195" s="357">
        <f t="shared" si="50"/>
        <v>112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202" t="s">
        <v>92</v>
      </c>
      <c r="B197" s="1203" t="s">
        <v>5</v>
      </c>
      <c r="C197" s="1137" t="s">
        <v>103</v>
      </c>
      <c r="D197" s="1138"/>
      <c r="E197" s="1138"/>
      <c r="F197" s="1138"/>
      <c r="G197" s="1138"/>
      <c r="H197" s="1138"/>
      <c r="I197" s="1138"/>
      <c r="J197" s="1138"/>
      <c r="K197" s="1138"/>
      <c r="L197" s="1138"/>
      <c r="M197" s="1138"/>
      <c r="N197" s="1138"/>
      <c r="O197" s="1138"/>
      <c r="P197" s="1138"/>
      <c r="Q197" s="1138"/>
      <c r="R197" s="1138"/>
      <c r="S197" s="1084"/>
      <c r="T197" s="1204" t="s">
        <v>176</v>
      </c>
      <c r="U197" s="1204"/>
      <c r="V197" s="1204"/>
      <c r="W197" s="1204"/>
      <c r="X197" s="1205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141" t="s">
        <v>177</v>
      </c>
      <c r="U198" s="1141"/>
      <c r="V198" s="1088"/>
      <c r="W198" s="1206" t="s">
        <v>202</v>
      </c>
      <c r="X198" s="1207"/>
      <c r="CE198"/>
      <c r="CK198" s="2"/>
      <c r="DI198"/>
    </row>
    <row r="199" spans="1:113" ht="31.5" x14ac:dyDescent="0.25">
      <c r="A199" s="984"/>
      <c r="B199" s="987"/>
      <c r="C199" s="649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650" t="s">
        <v>27</v>
      </c>
      <c r="T199" s="651" t="s">
        <v>203</v>
      </c>
      <c r="U199" s="428" t="s">
        <v>204</v>
      </c>
      <c r="V199" s="609" t="s">
        <v>205</v>
      </c>
      <c r="W199" s="652" t="s">
        <v>179</v>
      </c>
      <c r="X199" s="609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359</v>
      </c>
      <c r="C200" s="51">
        <v>0</v>
      </c>
      <c r="D200" s="55">
        <v>0</v>
      </c>
      <c r="E200" s="55">
        <v>6</v>
      </c>
      <c r="F200" s="55">
        <v>7</v>
      </c>
      <c r="G200" s="55">
        <v>5</v>
      </c>
      <c r="H200" s="55">
        <v>8</v>
      </c>
      <c r="I200" s="55">
        <v>6</v>
      </c>
      <c r="J200" s="55">
        <v>8</v>
      </c>
      <c r="K200" s="55">
        <v>39</v>
      </c>
      <c r="L200" s="55">
        <v>41</v>
      </c>
      <c r="M200" s="55">
        <v>21</v>
      </c>
      <c r="N200" s="55">
        <v>34</v>
      </c>
      <c r="O200" s="55">
        <v>57</v>
      </c>
      <c r="P200" s="55">
        <v>55</v>
      </c>
      <c r="Q200" s="55">
        <v>19</v>
      </c>
      <c r="R200" s="55">
        <v>28</v>
      </c>
      <c r="S200" s="56">
        <v>25</v>
      </c>
      <c r="T200" s="418">
        <v>359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0</v>
      </c>
      <c r="C201" s="51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0</v>
      </c>
      <c r="Q201" s="55">
        <v>0</v>
      </c>
      <c r="R201" s="55">
        <v>0</v>
      </c>
      <c r="S201" s="56">
        <v>0</v>
      </c>
      <c r="T201" s="54">
        <v>0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656" t="s">
        <v>5</v>
      </c>
      <c r="B206" s="653">
        <f t="shared" ref="B206:X206" si="55">SUM(B200:B205)</f>
        <v>359</v>
      </c>
      <c r="C206" s="654">
        <f t="shared" si="55"/>
        <v>0</v>
      </c>
      <c r="D206" s="412">
        <f t="shared" si="55"/>
        <v>0</v>
      </c>
      <c r="E206" s="412">
        <f t="shared" si="55"/>
        <v>6</v>
      </c>
      <c r="F206" s="412">
        <f t="shared" si="55"/>
        <v>7</v>
      </c>
      <c r="G206" s="412">
        <f t="shared" si="55"/>
        <v>5</v>
      </c>
      <c r="H206" s="412">
        <f t="shared" si="55"/>
        <v>8</v>
      </c>
      <c r="I206" s="412">
        <f t="shared" si="55"/>
        <v>6</v>
      </c>
      <c r="J206" s="412">
        <f t="shared" si="55"/>
        <v>8</v>
      </c>
      <c r="K206" s="412">
        <f t="shared" si="55"/>
        <v>39</v>
      </c>
      <c r="L206" s="412">
        <f t="shared" si="55"/>
        <v>41</v>
      </c>
      <c r="M206" s="412">
        <f t="shared" si="55"/>
        <v>21</v>
      </c>
      <c r="N206" s="412">
        <f t="shared" si="55"/>
        <v>34</v>
      </c>
      <c r="O206" s="412">
        <f t="shared" si="55"/>
        <v>57</v>
      </c>
      <c r="P206" s="412">
        <f t="shared" si="55"/>
        <v>55</v>
      </c>
      <c r="Q206" s="412">
        <f t="shared" si="55"/>
        <v>19</v>
      </c>
      <c r="R206" s="412">
        <f t="shared" si="55"/>
        <v>28</v>
      </c>
      <c r="S206" s="655">
        <f t="shared" si="55"/>
        <v>25</v>
      </c>
      <c r="T206" s="360">
        <f t="shared" si="55"/>
        <v>359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202" t="s">
        <v>92</v>
      </c>
      <c r="B208" s="1203" t="s">
        <v>5</v>
      </c>
      <c r="C208" s="1137" t="s">
        <v>103</v>
      </c>
      <c r="D208" s="1138"/>
      <c r="E208" s="1138"/>
      <c r="F208" s="1138"/>
      <c r="G208" s="1138"/>
      <c r="H208" s="1138"/>
      <c r="I208" s="1138"/>
      <c r="J208" s="1138"/>
      <c r="K208" s="1138"/>
      <c r="L208" s="1138"/>
      <c r="M208" s="1138"/>
      <c r="N208" s="1138"/>
      <c r="O208" s="1138"/>
      <c r="P208" s="1138"/>
      <c r="Q208" s="1138"/>
      <c r="R208" s="1138"/>
      <c r="S208" s="1084"/>
      <c r="T208" s="1204" t="s">
        <v>176</v>
      </c>
      <c r="U208" s="1204"/>
      <c r="V208" s="1204"/>
      <c r="W208" s="1204"/>
      <c r="X208" s="1205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141" t="s">
        <v>177</v>
      </c>
      <c r="U209" s="1141"/>
      <c r="V209" s="1088"/>
      <c r="W209" s="1206" t="s">
        <v>202</v>
      </c>
      <c r="X209" s="1207"/>
      <c r="CE209"/>
      <c r="CK209" s="2"/>
      <c r="DI209"/>
    </row>
    <row r="210" spans="1:113" ht="31.5" x14ac:dyDescent="0.25">
      <c r="A210" s="984"/>
      <c r="B210" s="987"/>
      <c r="C210" s="649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650" t="s">
        <v>27</v>
      </c>
      <c r="T210" s="651" t="s">
        <v>203</v>
      </c>
      <c r="U210" s="428" t="s">
        <v>204</v>
      </c>
      <c r="V210" s="609" t="s">
        <v>205</v>
      </c>
      <c r="W210" s="652" t="s">
        <v>179</v>
      </c>
      <c r="X210" s="609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3663</v>
      </c>
      <c r="C211" s="51">
        <v>120</v>
      </c>
      <c r="D211" s="55">
        <v>44</v>
      </c>
      <c r="E211" s="55">
        <v>49</v>
      </c>
      <c r="F211" s="55">
        <v>21</v>
      </c>
      <c r="G211" s="55">
        <v>27</v>
      </c>
      <c r="H211" s="55">
        <v>151</v>
      </c>
      <c r="I211" s="55">
        <v>52</v>
      </c>
      <c r="J211" s="55">
        <v>154</v>
      </c>
      <c r="K211" s="55">
        <v>212</v>
      </c>
      <c r="L211" s="55">
        <v>164</v>
      </c>
      <c r="M211" s="55">
        <v>141</v>
      </c>
      <c r="N211" s="55">
        <v>198</v>
      </c>
      <c r="O211" s="55">
        <v>417</v>
      </c>
      <c r="P211" s="55">
        <v>697</v>
      </c>
      <c r="Q211" s="55">
        <v>500</v>
      </c>
      <c r="R211" s="55">
        <v>360</v>
      </c>
      <c r="S211" s="56">
        <v>356</v>
      </c>
      <c r="T211" s="41">
        <v>719</v>
      </c>
      <c r="U211" s="42">
        <v>0</v>
      </c>
      <c r="V211" s="39">
        <v>0</v>
      </c>
      <c r="W211" s="37">
        <v>1834</v>
      </c>
      <c r="X211" s="39">
        <v>1110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415</v>
      </c>
      <c r="C212" s="51">
        <v>0</v>
      </c>
      <c r="D212" s="55">
        <v>0</v>
      </c>
      <c r="E212" s="55">
        <v>1</v>
      </c>
      <c r="F212" s="55">
        <v>1</v>
      </c>
      <c r="G212" s="55">
        <v>0</v>
      </c>
      <c r="H212" s="55">
        <v>7</v>
      </c>
      <c r="I212" s="55">
        <v>11</v>
      </c>
      <c r="J212" s="55">
        <v>18</v>
      </c>
      <c r="K212" s="55">
        <v>24</v>
      </c>
      <c r="L212" s="55">
        <v>16</v>
      </c>
      <c r="M212" s="55">
        <v>24</v>
      </c>
      <c r="N212" s="55">
        <v>15</v>
      </c>
      <c r="O212" s="55">
        <v>61</v>
      </c>
      <c r="P212" s="55">
        <v>98</v>
      </c>
      <c r="Q212" s="55">
        <v>79</v>
      </c>
      <c r="R212" s="55">
        <v>42</v>
      </c>
      <c r="S212" s="56">
        <v>18</v>
      </c>
      <c r="T212" s="54">
        <v>148</v>
      </c>
      <c r="U212" s="55">
        <v>0</v>
      </c>
      <c r="V212" s="52">
        <v>0</v>
      </c>
      <c r="W212" s="51">
        <v>267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608</v>
      </c>
      <c r="C213" s="51">
        <v>153</v>
      </c>
      <c r="D213" s="55">
        <v>34</v>
      </c>
      <c r="E213" s="55">
        <v>9</v>
      </c>
      <c r="F213" s="55">
        <v>0</v>
      </c>
      <c r="G213" s="55">
        <v>0</v>
      </c>
      <c r="H213" s="55">
        <v>4</v>
      </c>
      <c r="I213" s="55">
        <v>2</v>
      </c>
      <c r="J213" s="55">
        <v>46</v>
      </c>
      <c r="K213" s="55">
        <v>10</v>
      </c>
      <c r="L213" s="55">
        <v>22</v>
      </c>
      <c r="M213" s="55">
        <v>7</v>
      </c>
      <c r="N213" s="55">
        <v>21</v>
      </c>
      <c r="O213" s="55">
        <v>5</v>
      </c>
      <c r="P213" s="55">
        <v>91</v>
      </c>
      <c r="Q213" s="55">
        <v>64</v>
      </c>
      <c r="R213" s="55">
        <v>72</v>
      </c>
      <c r="S213" s="56">
        <v>68</v>
      </c>
      <c r="T213" s="54">
        <v>74</v>
      </c>
      <c r="U213" s="55">
        <v>0</v>
      </c>
      <c r="V213" s="52">
        <v>0</v>
      </c>
      <c r="W213" s="51">
        <v>203</v>
      </c>
      <c r="X213" s="52">
        <v>331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657" t="s">
        <v>5</v>
      </c>
      <c r="B215" s="352">
        <f>SUM(B211:B214)</f>
        <v>4686</v>
      </c>
      <c r="C215" s="364">
        <f t="shared" ref="C215:X215" si="58">SUM(C211:C214)</f>
        <v>273</v>
      </c>
      <c r="D215" s="365">
        <f t="shared" si="58"/>
        <v>78</v>
      </c>
      <c r="E215" s="365">
        <f t="shared" si="58"/>
        <v>59</v>
      </c>
      <c r="F215" s="365">
        <f t="shared" si="58"/>
        <v>22</v>
      </c>
      <c r="G215" s="365">
        <f t="shared" si="58"/>
        <v>27</v>
      </c>
      <c r="H215" s="365">
        <f t="shared" si="58"/>
        <v>162</v>
      </c>
      <c r="I215" s="365">
        <f t="shared" si="58"/>
        <v>65</v>
      </c>
      <c r="J215" s="365">
        <f t="shared" si="58"/>
        <v>218</v>
      </c>
      <c r="K215" s="365">
        <f t="shared" si="58"/>
        <v>246</v>
      </c>
      <c r="L215" s="365">
        <f t="shared" si="58"/>
        <v>202</v>
      </c>
      <c r="M215" s="365">
        <f t="shared" si="58"/>
        <v>172</v>
      </c>
      <c r="N215" s="365">
        <f t="shared" si="58"/>
        <v>234</v>
      </c>
      <c r="O215" s="365">
        <f t="shared" si="58"/>
        <v>483</v>
      </c>
      <c r="P215" s="365">
        <f t="shared" si="58"/>
        <v>886</v>
      </c>
      <c r="Q215" s="365">
        <f t="shared" si="58"/>
        <v>643</v>
      </c>
      <c r="R215" s="365">
        <f t="shared" si="58"/>
        <v>474</v>
      </c>
      <c r="S215" s="366">
        <f t="shared" si="58"/>
        <v>442</v>
      </c>
      <c r="T215" s="360">
        <f t="shared" si="58"/>
        <v>941</v>
      </c>
      <c r="U215" s="361">
        <f t="shared" si="58"/>
        <v>0</v>
      </c>
      <c r="V215" s="362">
        <f t="shared" si="58"/>
        <v>0</v>
      </c>
      <c r="W215" s="363">
        <f t="shared" si="58"/>
        <v>2304</v>
      </c>
      <c r="X215" s="362">
        <f t="shared" si="58"/>
        <v>1441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658" t="s">
        <v>214</v>
      </c>
      <c r="B217" s="636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627" t="s">
        <v>109</v>
      </c>
      <c r="B223" s="636" t="s">
        <v>5</v>
      </c>
    </row>
    <row r="224" spans="1:113" x14ac:dyDescent="0.25">
      <c r="A224" s="370" t="s">
        <v>220</v>
      </c>
      <c r="B224" s="371">
        <v>2957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2774</v>
      </c>
    </row>
    <row r="227" spans="1:2" ht="24" customHeight="1" x14ac:dyDescent="0.25">
      <c r="A227" s="375" t="s">
        <v>223</v>
      </c>
      <c r="B227" s="371">
        <v>191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904</v>
      </c>
    </row>
    <row r="230" spans="1:2" x14ac:dyDescent="0.25">
      <c r="A230" s="370" t="s">
        <v>226</v>
      </c>
      <c r="B230" s="371">
        <v>370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0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503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357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2052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10108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197" t="s">
        <v>246</v>
      </c>
      <c r="B252" s="1198" t="s">
        <v>5</v>
      </c>
      <c r="C252" s="1199" t="s">
        <v>103</v>
      </c>
      <c r="D252" s="1200"/>
      <c r="E252" s="1200"/>
      <c r="F252" s="1200"/>
      <c r="G252" s="1200"/>
      <c r="H252" s="1200"/>
      <c r="I252" s="1200"/>
      <c r="J252" s="1200"/>
      <c r="K252" s="1200"/>
      <c r="L252" s="1200"/>
      <c r="M252" s="1200"/>
      <c r="N252" s="1200"/>
      <c r="O252" s="1200"/>
      <c r="P252" s="1200"/>
      <c r="Q252" s="1200"/>
      <c r="R252" s="1200"/>
      <c r="S252" s="1201"/>
    </row>
    <row r="253" spans="1:19" x14ac:dyDescent="0.25">
      <c r="A253" s="976"/>
      <c r="B253" s="978"/>
      <c r="C253" s="649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630" t="s">
        <v>27</v>
      </c>
    </row>
    <row r="254" spans="1:19" x14ac:dyDescent="0.25">
      <c r="A254" s="429" t="s">
        <v>247</v>
      </c>
      <c r="B254" s="430">
        <f>SUM(C254:S254)</f>
        <v>338</v>
      </c>
      <c r="C254" s="416">
        <v>0</v>
      </c>
      <c r="D254" s="281">
        <v>20</v>
      </c>
      <c r="E254" s="281">
        <v>25</v>
      </c>
      <c r="F254" s="281">
        <v>3</v>
      </c>
      <c r="G254" s="281">
        <v>0</v>
      </c>
      <c r="H254" s="281">
        <v>0</v>
      </c>
      <c r="I254" s="281">
        <v>2</v>
      </c>
      <c r="J254" s="281">
        <v>2</v>
      </c>
      <c r="K254" s="281">
        <v>1</v>
      </c>
      <c r="L254" s="281">
        <v>0</v>
      </c>
      <c r="M254" s="281">
        <v>3</v>
      </c>
      <c r="N254" s="281">
        <v>1</v>
      </c>
      <c r="O254" s="281">
        <v>8</v>
      </c>
      <c r="P254" s="281">
        <v>37</v>
      </c>
      <c r="Q254" s="281">
        <v>70</v>
      </c>
      <c r="R254" s="281">
        <v>81</v>
      </c>
      <c r="S254" s="299">
        <v>85</v>
      </c>
    </row>
    <row r="255" spans="1:19" x14ac:dyDescent="0.25">
      <c r="A255" s="381" t="s">
        <v>248</v>
      </c>
      <c r="B255" s="382">
        <f>SUM(C255:S255)</f>
        <v>338</v>
      </c>
      <c r="C255" s="51">
        <v>0</v>
      </c>
      <c r="D255" s="55">
        <v>20</v>
      </c>
      <c r="E255" s="55">
        <v>25</v>
      </c>
      <c r="F255" s="55">
        <v>3</v>
      </c>
      <c r="G255" s="55">
        <v>0</v>
      </c>
      <c r="H255" s="55">
        <v>0</v>
      </c>
      <c r="I255" s="55">
        <v>2</v>
      </c>
      <c r="J255" s="55">
        <v>2</v>
      </c>
      <c r="K255" s="55">
        <v>1</v>
      </c>
      <c r="L255" s="55">
        <v>0</v>
      </c>
      <c r="M255" s="55">
        <v>3</v>
      </c>
      <c r="N255" s="55">
        <v>1</v>
      </c>
      <c r="O255" s="55">
        <v>8</v>
      </c>
      <c r="P255" s="55">
        <v>37</v>
      </c>
      <c r="Q255" s="55">
        <v>70</v>
      </c>
      <c r="R255" s="55">
        <v>81</v>
      </c>
      <c r="S255" s="57">
        <v>85</v>
      </c>
    </row>
    <row r="256" spans="1:19" x14ac:dyDescent="0.25">
      <c r="A256" s="383" t="s">
        <v>249</v>
      </c>
      <c r="B256" s="384">
        <f>SUM(C256:S256)</f>
        <v>338</v>
      </c>
      <c r="C256" s="75">
        <v>0</v>
      </c>
      <c r="D256" s="79">
        <v>20</v>
      </c>
      <c r="E256" s="79">
        <v>25</v>
      </c>
      <c r="F256" s="79">
        <v>3</v>
      </c>
      <c r="G256" s="79">
        <v>0</v>
      </c>
      <c r="H256" s="79">
        <v>0</v>
      </c>
      <c r="I256" s="79">
        <v>2</v>
      </c>
      <c r="J256" s="79">
        <v>2</v>
      </c>
      <c r="K256" s="79">
        <v>1</v>
      </c>
      <c r="L256" s="79">
        <v>0</v>
      </c>
      <c r="M256" s="79">
        <v>3</v>
      </c>
      <c r="N256" s="79">
        <v>1</v>
      </c>
      <c r="O256" s="79">
        <v>8</v>
      </c>
      <c r="P256" s="79">
        <v>37</v>
      </c>
      <c r="Q256" s="79">
        <v>70</v>
      </c>
      <c r="R256" s="79">
        <v>81</v>
      </c>
      <c r="S256" s="112">
        <v>85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197" t="s">
        <v>251</v>
      </c>
      <c r="B258" s="1198" t="s">
        <v>252</v>
      </c>
      <c r="C258" s="1199" t="s">
        <v>103</v>
      </c>
      <c r="D258" s="1200"/>
      <c r="E258" s="1200"/>
      <c r="F258" s="1200"/>
      <c r="G258" s="1200"/>
      <c r="H258" s="1200"/>
      <c r="I258" s="1200"/>
      <c r="J258" s="1200"/>
      <c r="K258" s="1200"/>
      <c r="L258" s="1200"/>
      <c r="M258" s="1200"/>
      <c r="N258" s="1200"/>
      <c r="O258" s="1200"/>
      <c r="P258" s="1200"/>
      <c r="Q258" s="1200"/>
      <c r="R258" s="1200"/>
      <c r="S258" s="1201"/>
    </row>
    <row r="259" spans="1:19" x14ac:dyDescent="0.25">
      <c r="A259" s="976"/>
      <c r="B259" s="978"/>
      <c r="C259" s="649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630" t="s">
        <v>27</v>
      </c>
    </row>
    <row r="260" spans="1:19" x14ac:dyDescent="0.25">
      <c r="A260" s="386" t="s">
        <v>253</v>
      </c>
      <c r="B260" s="386">
        <f t="shared" ref="B260:B286" si="59">SUM(C260:S260)</f>
        <v>15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0</v>
      </c>
      <c r="M260" s="281">
        <v>1</v>
      </c>
      <c r="N260" s="281">
        <v>0</v>
      </c>
      <c r="O260" s="281">
        <v>0</v>
      </c>
      <c r="P260" s="281">
        <v>3</v>
      </c>
      <c r="Q260" s="281">
        <v>2</v>
      </c>
      <c r="R260" s="281">
        <v>4</v>
      </c>
      <c r="S260" s="419">
        <v>5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8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2</v>
      </c>
      <c r="Q262" s="55">
        <v>1</v>
      </c>
      <c r="R262" s="55">
        <v>3</v>
      </c>
      <c r="S262" s="57">
        <v>2</v>
      </c>
    </row>
    <row r="263" spans="1:19" x14ac:dyDescent="0.25">
      <c r="A263" s="300" t="s">
        <v>256</v>
      </c>
      <c r="B263" s="300">
        <f t="shared" si="59"/>
        <v>12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2</v>
      </c>
      <c r="Q263" s="55">
        <v>1</v>
      </c>
      <c r="R263" s="55">
        <v>3</v>
      </c>
      <c r="S263" s="57">
        <v>6</v>
      </c>
    </row>
    <row r="264" spans="1:19" x14ac:dyDescent="0.25">
      <c r="A264" s="300" t="s">
        <v>257</v>
      </c>
      <c r="B264" s="300">
        <f t="shared" si="59"/>
        <v>12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2</v>
      </c>
      <c r="P264" s="55">
        <v>4</v>
      </c>
      <c r="Q264" s="55">
        <v>3</v>
      </c>
      <c r="R264" s="55">
        <v>2</v>
      </c>
      <c r="S264" s="57">
        <v>1</v>
      </c>
    </row>
    <row r="265" spans="1:19" x14ac:dyDescent="0.25">
      <c r="A265" s="300" t="s">
        <v>258</v>
      </c>
      <c r="B265" s="300">
        <f t="shared" si="59"/>
        <v>14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2</v>
      </c>
      <c r="Q265" s="55">
        <v>2</v>
      </c>
      <c r="R265" s="55">
        <v>5</v>
      </c>
      <c r="S265" s="57">
        <v>5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136</v>
      </c>
      <c r="C277" s="51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>
        <v>8</v>
      </c>
      <c r="Q277" s="55">
        <v>35</v>
      </c>
      <c r="R277" s="55">
        <v>48</v>
      </c>
      <c r="S277" s="57">
        <v>45</v>
      </c>
    </row>
    <row r="278" spans="1:19" x14ac:dyDescent="0.25">
      <c r="A278" s="300" t="s">
        <v>271</v>
      </c>
      <c r="B278" s="300">
        <f t="shared" si="59"/>
        <v>325</v>
      </c>
      <c r="C278" s="51">
        <v>2</v>
      </c>
      <c r="D278" s="55">
        <v>33</v>
      </c>
      <c r="E278" s="55">
        <v>19</v>
      </c>
      <c r="F278" s="55">
        <v>6</v>
      </c>
      <c r="G278" s="55">
        <v>1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2</v>
      </c>
      <c r="N278" s="55">
        <v>8</v>
      </c>
      <c r="O278" s="55">
        <v>11</v>
      </c>
      <c r="P278" s="55">
        <v>92</v>
      </c>
      <c r="Q278" s="55">
        <v>47</v>
      </c>
      <c r="R278" s="55">
        <v>56</v>
      </c>
      <c r="S278" s="57">
        <v>48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197" t="s">
        <v>281</v>
      </c>
      <c r="B288" s="1198" t="s">
        <v>5</v>
      </c>
      <c r="C288" s="1199" t="s">
        <v>282</v>
      </c>
      <c r="D288" s="1200"/>
      <c r="E288" s="1200"/>
      <c r="F288" s="1200"/>
      <c r="G288" s="1200"/>
      <c r="H288" s="1200"/>
      <c r="I288" s="1200"/>
      <c r="J288" s="1200"/>
      <c r="K288" s="1200"/>
      <c r="L288" s="1200"/>
      <c r="M288" s="1200"/>
      <c r="N288" s="1200"/>
      <c r="O288" s="1200"/>
      <c r="P288" s="1200"/>
      <c r="Q288" s="1200"/>
      <c r="R288" s="1200"/>
      <c r="S288" s="1201"/>
    </row>
    <row r="289" spans="1:19" x14ac:dyDescent="0.25">
      <c r="A289" s="976"/>
      <c r="B289" s="978"/>
      <c r="C289" s="649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630" t="s">
        <v>27</v>
      </c>
    </row>
    <row r="290" spans="1:19" x14ac:dyDescent="0.25">
      <c r="A290" s="431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6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3</v>
      </c>
      <c r="Q293" s="55">
        <v>0</v>
      </c>
      <c r="R293" s="55">
        <v>3</v>
      </c>
      <c r="S293" s="57">
        <v>0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3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2</v>
      </c>
      <c r="S295" s="57">
        <v>1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6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1</v>
      </c>
      <c r="N300" s="55">
        <v>0</v>
      </c>
      <c r="O300" s="55">
        <v>0</v>
      </c>
      <c r="P300" s="55">
        <v>2</v>
      </c>
      <c r="Q300" s="55">
        <v>2</v>
      </c>
      <c r="R300" s="55">
        <v>1</v>
      </c>
      <c r="S300" s="57">
        <v>0</v>
      </c>
    </row>
    <row r="301" spans="1:19" x14ac:dyDescent="0.25">
      <c r="A301" s="165" t="s">
        <v>195</v>
      </c>
      <c r="B301" s="382">
        <f t="shared" si="60"/>
        <v>2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0</v>
      </c>
      <c r="Q301" s="55">
        <v>1</v>
      </c>
      <c r="R301" s="55">
        <v>0</v>
      </c>
      <c r="S301" s="57">
        <v>1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136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>
        <v>8</v>
      </c>
      <c r="Q303" s="42">
        <v>35</v>
      </c>
      <c r="R303" s="42">
        <v>48</v>
      </c>
      <c r="S303" s="38">
        <v>45</v>
      </c>
    </row>
    <row r="304" spans="1:19" x14ac:dyDescent="0.25">
      <c r="A304" s="165" t="s">
        <v>286</v>
      </c>
      <c r="B304" s="382">
        <f t="shared" si="60"/>
        <v>325</v>
      </c>
      <c r="C304" s="42">
        <v>2</v>
      </c>
      <c r="D304" s="42">
        <v>33</v>
      </c>
      <c r="E304" s="42">
        <v>19</v>
      </c>
      <c r="F304" s="42">
        <v>6</v>
      </c>
      <c r="G304" s="42">
        <v>1</v>
      </c>
      <c r="H304" s="42">
        <v>0</v>
      </c>
      <c r="I304" s="42">
        <v>0</v>
      </c>
      <c r="J304" s="42">
        <v>0</v>
      </c>
      <c r="K304" s="42">
        <v>0</v>
      </c>
      <c r="L304" s="42">
        <v>0</v>
      </c>
      <c r="M304" s="42">
        <v>2</v>
      </c>
      <c r="N304" s="42">
        <v>8</v>
      </c>
      <c r="O304" s="42">
        <v>11</v>
      </c>
      <c r="P304" s="42">
        <v>92</v>
      </c>
      <c r="Q304" s="42">
        <v>47</v>
      </c>
      <c r="R304" s="42">
        <v>56</v>
      </c>
      <c r="S304" s="38">
        <v>48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0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3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1</v>
      </c>
      <c r="R307" s="55">
        <v>0</v>
      </c>
      <c r="S307" s="57">
        <v>2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19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0</v>
      </c>
      <c r="M310" s="81">
        <v>0</v>
      </c>
      <c r="N310" s="81">
        <v>0</v>
      </c>
      <c r="O310" s="81">
        <v>2</v>
      </c>
      <c r="P310" s="81">
        <v>2</v>
      </c>
      <c r="Q310" s="81">
        <v>2</v>
      </c>
      <c r="R310" s="81">
        <v>5</v>
      </c>
      <c r="S310" s="82">
        <v>8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18530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A55C8DD0-B684-44F1-AB06-A5494070E211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F15D78D3-CAE1-4483-846C-2E7183730F7A}">
      <formula1>0</formula1>
      <formula2>1E+30</formula2>
    </dataValidation>
    <dataValidation allowBlank="1" sqref="CA6:CE6 CL53 CA53:CE53 CL6 CA29:CF52" xr:uid="{1E3E7F17-7A59-4BDC-B15C-F357082CC944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9E958B13-670C-4F0A-9526-58B7B5803063}">
      <formula1>0</formula1>
    </dataValidation>
    <dataValidation allowBlank="1" showInputMessage="1" showErrorMessage="1" error="Valor no Permitido" sqref="T64 T72" xr:uid="{AF5FAF7C-B550-4943-820B-6DB83E47DC41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",[6]NOMBRE!B2, " (",[6]NOMBRE!C2,[6]NOMBRE!D2,[6]NOMBRE!E2,[6]NOMBRE!F2,[6]NOMBRE!G2,")")</f>
        <v>COMUNA: LINARES (07401)</v>
      </c>
    </row>
    <row r="3" spans="1:95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5" x14ac:dyDescent="0.25">
      <c r="A4" s="1" t="str">
        <f>CONCATENATE("MES: ",[6]NOMBRE!B6, " (",[6]NOMBRE!C6,[6]NOMBRE!D6,")")</f>
        <v>MES: MAYO (05)</v>
      </c>
    </row>
    <row r="5" spans="1:95" x14ac:dyDescent="0.25">
      <c r="A5" s="1" t="str">
        <f>CONCATENATE("AÑO: ",[6]NOMBRE!B7)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197" t="s">
        <v>4</v>
      </c>
      <c r="B10" s="1161" t="s">
        <v>5</v>
      </c>
      <c r="C10" s="1162"/>
      <c r="D10" s="1110"/>
      <c r="E10" s="1199" t="s">
        <v>6</v>
      </c>
      <c r="F10" s="1200"/>
      <c r="G10" s="1200"/>
      <c r="H10" s="1200"/>
      <c r="I10" s="1200"/>
      <c r="J10" s="1200"/>
      <c r="K10" s="1200"/>
      <c r="L10" s="1200"/>
      <c r="M10" s="1200"/>
      <c r="N10" s="1200"/>
      <c r="O10" s="1200"/>
      <c r="P10" s="1200"/>
      <c r="Q10" s="1200"/>
      <c r="R10" s="1200"/>
      <c r="S10" s="1200"/>
      <c r="T10" s="1200"/>
      <c r="U10" s="1200"/>
      <c r="V10" s="1200"/>
      <c r="W10" s="1200"/>
      <c r="X10" s="1200"/>
      <c r="Y10" s="1200"/>
      <c r="Z10" s="1200"/>
      <c r="AA10" s="1200"/>
      <c r="AB10" s="1200"/>
      <c r="AC10" s="1200"/>
      <c r="AD10" s="1200"/>
      <c r="AE10" s="1200"/>
      <c r="AF10" s="1200"/>
      <c r="AG10" s="1200"/>
      <c r="AH10" s="1200"/>
      <c r="AI10" s="1200"/>
      <c r="AJ10" s="1200"/>
      <c r="AK10" s="1200"/>
      <c r="AL10" s="1231"/>
      <c r="AM10" s="1228" t="s">
        <v>7</v>
      </c>
      <c r="AN10" s="1200"/>
      <c r="AO10" s="1200"/>
      <c r="AP10" s="1231"/>
      <c r="AQ10" s="1245" t="s">
        <v>8</v>
      </c>
      <c r="AR10" s="1246" t="s">
        <v>9</v>
      </c>
      <c r="AS10" s="1110" t="s">
        <v>10</v>
      </c>
    </row>
    <row r="11" spans="1:95" ht="15" customHeight="1" x14ac:dyDescent="0.25">
      <c r="A11" s="1071"/>
      <c r="B11" s="1072"/>
      <c r="C11" s="1073"/>
      <c r="D11" s="1069"/>
      <c r="E11" s="1213" t="s">
        <v>11</v>
      </c>
      <c r="F11" s="1218"/>
      <c r="G11" s="1213" t="s">
        <v>12</v>
      </c>
      <c r="H11" s="1218"/>
      <c r="I11" s="1213" t="s">
        <v>13</v>
      </c>
      <c r="J11" s="1218"/>
      <c r="K11" s="1213" t="s">
        <v>14</v>
      </c>
      <c r="L11" s="1218"/>
      <c r="M11" s="1213" t="s">
        <v>15</v>
      </c>
      <c r="N11" s="1218"/>
      <c r="O11" s="1213" t="s">
        <v>16</v>
      </c>
      <c r="P11" s="1218"/>
      <c r="Q11" s="1213" t="s">
        <v>17</v>
      </c>
      <c r="R11" s="1218"/>
      <c r="S11" s="1213" t="s">
        <v>18</v>
      </c>
      <c r="T11" s="1218"/>
      <c r="U11" s="1213" t="s">
        <v>19</v>
      </c>
      <c r="V11" s="1218"/>
      <c r="W11" s="1213" t="s">
        <v>20</v>
      </c>
      <c r="X11" s="1218"/>
      <c r="Y11" s="1213" t="s">
        <v>21</v>
      </c>
      <c r="Z11" s="1218"/>
      <c r="AA11" s="1213" t="s">
        <v>22</v>
      </c>
      <c r="AB11" s="1218"/>
      <c r="AC11" s="1213" t="s">
        <v>23</v>
      </c>
      <c r="AD11" s="1218"/>
      <c r="AE11" s="1213" t="s">
        <v>24</v>
      </c>
      <c r="AF11" s="1218"/>
      <c r="AG11" s="1213" t="s">
        <v>25</v>
      </c>
      <c r="AH11" s="1218"/>
      <c r="AI11" s="1213" t="s">
        <v>26</v>
      </c>
      <c r="AJ11" s="1218"/>
      <c r="AK11" s="1199" t="s">
        <v>27</v>
      </c>
      <c r="AL11" s="1231"/>
      <c r="AM11" s="1245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624" t="s">
        <v>32</v>
      </c>
      <c r="C12" s="625" t="s">
        <v>33</v>
      </c>
      <c r="D12" s="628" t="s">
        <v>34</v>
      </c>
      <c r="E12" s="624" t="s">
        <v>33</v>
      </c>
      <c r="F12" s="628" t="s">
        <v>34</v>
      </c>
      <c r="G12" s="624" t="s">
        <v>33</v>
      </c>
      <c r="H12" s="628" t="s">
        <v>34</v>
      </c>
      <c r="I12" s="624" t="s">
        <v>33</v>
      </c>
      <c r="J12" s="628" t="s">
        <v>34</v>
      </c>
      <c r="K12" s="624" t="s">
        <v>33</v>
      </c>
      <c r="L12" s="628" t="s">
        <v>34</v>
      </c>
      <c r="M12" s="624" t="s">
        <v>33</v>
      </c>
      <c r="N12" s="628" t="s">
        <v>34</v>
      </c>
      <c r="O12" s="624" t="s">
        <v>33</v>
      </c>
      <c r="P12" s="628" t="s">
        <v>34</v>
      </c>
      <c r="Q12" s="624" t="s">
        <v>33</v>
      </c>
      <c r="R12" s="628" t="s">
        <v>34</v>
      </c>
      <c r="S12" s="624" t="s">
        <v>33</v>
      </c>
      <c r="T12" s="628" t="s">
        <v>34</v>
      </c>
      <c r="U12" s="624" t="s">
        <v>33</v>
      </c>
      <c r="V12" s="628" t="s">
        <v>34</v>
      </c>
      <c r="W12" s="624" t="s">
        <v>33</v>
      </c>
      <c r="X12" s="628" t="s">
        <v>34</v>
      </c>
      <c r="Y12" s="624" t="s">
        <v>33</v>
      </c>
      <c r="Z12" s="628" t="s">
        <v>34</v>
      </c>
      <c r="AA12" s="624" t="s">
        <v>33</v>
      </c>
      <c r="AB12" s="628" t="s">
        <v>34</v>
      </c>
      <c r="AC12" s="624" t="s">
        <v>33</v>
      </c>
      <c r="AD12" s="628" t="s">
        <v>34</v>
      </c>
      <c r="AE12" s="624" t="s">
        <v>33</v>
      </c>
      <c r="AF12" s="628" t="s">
        <v>34</v>
      </c>
      <c r="AG12" s="624" t="s">
        <v>33</v>
      </c>
      <c r="AH12" s="628" t="s">
        <v>34</v>
      </c>
      <c r="AI12" s="624" t="s">
        <v>33</v>
      </c>
      <c r="AJ12" s="628" t="s">
        <v>34</v>
      </c>
      <c r="AK12" s="624" t="s">
        <v>33</v>
      </c>
      <c r="AL12" s="629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659" t="s">
        <v>35</v>
      </c>
      <c r="B13" s="644">
        <f t="shared" ref="B13:B24" si="0">SUM(C13:D13)</f>
        <v>0</v>
      </c>
      <c r="C13" s="660">
        <f t="shared" ref="C13:D24" si="1">SUM(E13,G13,I13,K13,M13,O13,Q13,S13,U13,W13,Y13,AA13,AC13,AE13,AG13,AI13,AK13)</f>
        <v>0</v>
      </c>
      <c r="D13" s="645">
        <f t="shared" si="1"/>
        <v>0</v>
      </c>
      <c r="E13" s="632"/>
      <c r="F13" s="633"/>
      <c r="G13" s="632"/>
      <c r="H13" s="610"/>
      <c r="I13" s="632"/>
      <c r="J13" s="610"/>
      <c r="K13" s="632"/>
      <c r="L13" s="610"/>
      <c r="M13" s="632"/>
      <c r="N13" s="610"/>
      <c r="O13" s="632"/>
      <c r="P13" s="610"/>
      <c r="Q13" s="632"/>
      <c r="R13" s="610"/>
      <c r="S13" s="632"/>
      <c r="T13" s="610"/>
      <c r="U13" s="632"/>
      <c r="V13" s="610"/>
      <c r="W13" s="632"/>
      <c r="X13" s="610"/>
      <c r="Y13" s="632"/>
      <c r="Z13" s="610"/>
      <c r="AA13" s="632"/>
      <c r="AB13" s="610"/>
      <c r="AC13" s="632"/>
      <c r="AD13" s="610"/>
      <c r="AE13" s="632"/>
      <c r="AF13" s="610"/>
      <c r="AG13" s="632"/>
      <c r="AH13" s="610"/>
      <c r="AI13" s="632"/>
      <c r="AJ13" s="610"/>
      <c r="AK13" s="632"/>
      <c r="AL13" s="611"/>
      <c r="AM13" s="635"/>
      <c r="AN13" s="404"/>
      <c r="AO13" s="404"/>
      <c r="AP13" s="634"/>
      <c r="AQ13" s="635"/>
      <c r="AR13" s="404"/>
      <c r="AS13" s="633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659" t="s">
        <v>41</v>
      </c>
      <c r="B19" s="68">
        <f t="shared" si="0"/>
        <v>0</v>
      </c>
      <c r="C19" s="83">
        <f t="shared" si="1"/>
        <v>0</v>
      </c>
      <c r="D19" s="645">
        <f t="shared" si="1"/>
        <v>0</v>
      </c>
      <c r="E19" s="644">
        <f t="shared" ref="E19:AS19" si="9">SUM(E20:E24)</f>
        <v>0</v>
      </c>
      <c r="F19" s="645">
        <f t="shared" si="9"/>
        <v>0</v>
      </c>
      <c r="G19" s="644">
        <f t="shared" si="9"/>
        <v>0</v>
      </c>
      <c r="H19" s="607">
        <f t="shared" si="9"/>
        <v>0</v>
      </c>
      <c r="I19" s="644">
        <f t="shared" si="9"/>
        <v>0</v>
      </c>
      <c r="J19" s="607">
        <f t="shared" si="9"/>
        <v>0</v>
      </c>
      <c r="K19" s="644">
        <f t="shared" si="9"/>
        <v>0</v>
      </c>
      <c r="L19" s="607">
        <f t="shared" si="9"/>
        <v>0</v>
      </c>
      <c r="M19" s="644">
        <f t="shared" si="9"/>
        <v>0</v>
      </c>
      <c r="N19" s="607">
        <f t="shared" si="9"/>
        <v>0</v>
      </c>
      <c r="O19" s="644">
        <f t="shared" si="9"/>
        <v>0</v>
      </c>
      <c r="P19" s="607">
        <f t="shared" si="9"/>
        <v>0</v>
      </c>
      <c r="Q19" s="644">
        <f t="shared" si="9"/>
        <v>0</v>
      </c>
      <c r="R19" s="607">
        <f t="shared" si="9"/>
        <v>0</v>
      </c>
      <c r="S19" s="644">
        <f t="shared" si="9"/>
        <v>0</v>
      </c>
      <c r="T19" s="607">
        <f t="shared" si="9"/>
        <v>0</v>
      </c>
      <c r="U19" s="644">
        <f t="shared" si="9"/>
        <v>0</v>
      </c>
      <c r="V19" s="607">
        <f t="shared" si="9"/>
        <v>0</v>
      </c>
      <c r="W19" s="644">
        <f t="shared" si="9"/>
        <v>0</v>
      </c>
      <c r="X19" s="607">
        <f t="shared" si="9"/>
        <v>0</v>
      </c>
      <c r="Y19" s="644">
        <f t="shared" si="9"/>
        <v>0</v>
      </c>
      <c r="Z19" s="607">
        <f t="shared" si="9"/>
        <v>0</v>
      </c>
      <c r="AA19" s="644">
        <f t="shared" si="9"/>
        <v>0</v>
      </c>
      <c r="AB19" s="607">
        <f t="shared" si="9"/>
        <v>0</v>
      </c>
      <c r="AC19" s="644">
        <f t="shared" si="9"/>
        <v>0</v>
      </c>
      <c r="AD19" s="607">
        <f t="shared" si="9"/>
        <v>0</v>
      </c>
      <c r="AE19" s="644">
        <f t="shared" si="9"/>
        <v>0</v>
      </c>
      <c r="AF19" s="607">
        <f t="shared" si="9"/>
        <v>0</v>
      </c>
      <c r="AG19" s="644">
        <f t="shared" si="9"/>
        <v>0</v>
      </c>
      <c r="AH19" s="607">
        <f t="shared" si="9"/>
        <v>0</v>
      </c>
      <c r="AI19" s="644">
        <f t="shared" si="9"/>
        <v>0</v>
      </c>
      <c r="AJ19" s="607">
        <f t="shared" si="9"/>
        <v>0</v>
      </c>
      <c r="AK19" s="644">
        <f t="shared" si="9"/>
        <v>0</v>
      </c>
      <c r="AL19" s="613">
        <f t="shared" si="9"/>
        <v>0</v>
      </c>
      <c r="AM19" s="647">
        <f t="shared" si="9"/>
        <v>0</v>
      </c>
      <c r="AN19" s="405">
        <f t="shared" si="9"/>
        <v>0</v>
      </c>
      <c r="AO19" s="405">
        <f t="shared" si="9"/>
        <v>0</v>
      </c>
      <c r="AP19" s="661">
        <f t="shared" si="9"/>
        <v>0</v>
      </c>
      <c r="AQ19" s="647">
        <f t="shared" si="9"/>
        <v>0</v>
      </c>
      <c r="AR19" s="405">
        <f t="shared" si="9"/>
        <v>0</v>
      </c>
      <c r="AS19" s="645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395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662"/>
      <c r="AN20" s="66"/>
      <c r="AO20" s="66"/>
      <c r="AP20" s="96"/>
      <c r="AQ20" s="662"/>
      <c r="AR20" s="663"/>
      <c r="AS20" s="397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126" t="s">
        <v>48</v>
      </c>
      <c r="B26" s="1161" t="s">
        <v>5</v>
      </c>
      <c r="C26" s="1162"/>
      <c r="D26" s="1110"/>
      <c r="E26" s="1199" t="s">
        <v>6</v>
      </c>
      <c r="F26" s="1200"/>
      <c r="G26" s="1200"/>
      <c r="H26" s="1200"/>
      <c r="I26" s="1200"/>
      <c r="J26" s="1200"/>
      <c r="K26" s="1200"/>
      <c r="L26" s="1200"/>
      <c r="M26" s="1200"/>
      <c r="N26" s="1200"/>
      <c r="O26" s="1200"/>
      <c r="P26" s="1200"/>
      <c r="Q26" s="1200"/>
      <c r="R26" s="1200"/>
      <c r="S26" s="1200"/>
      <c r="T26" s="1200"/>
      <c r="U26" s="1200"/>
      <c r="V26" s="1200"/>
      <c r="W26" s="1200"/>
      <c r="X26" s="1200"/>
      <c r="Y26" s="1200"/>
      <c r="Z26" s="1200"/>
      <c r="AA26" s="1200"/>
      <c r="AB26" s="1200"/>
      <c r="AC26" s="1200"/>
      <c r="AD26" s="1200"/>
      <c r="AE26" s="1200"/>
      <c r="AF26" s="1200"/>
      <c r="AG26" s="1200"/>
      <c r="AH26" s="1200"/>
      <c r="AI26" s="1200"/>
      <c r="AJ26" s="1200"/>
      <c r="AK26" s="1200"/>
      <c r="AL26" s="1231"/>
      <c r="AM26" s="1228" t="s">
        <v>49</v>
      </c>
      <c r="AN26" s="1200"/>
      <c r="AO26" s="1200"/>
      <c r="AP26" s="1201"/>
      <c r="BZ26" s="2"/>
      <c r="DI26"/>
    </row>
    <row r="27" spans="1:113" ht="15" customHeight="1" x14ac:dyDescent="0.25">
      <c r="A27" s="1061"/>
      <c r="B27" s="1027"/>
      <c r="C27" s="1028"/>
      <c r="D27" s="1029"/>
      <c r="E27" s="1213" t="s">
        <v>50</v>
      </c>
      <c r="F27" s="1218"/>
      <c r="G27" s="1213" t="s">
        <v>51</v>
      </c>
      <c r="H27" s="1218"/>
      <c r="I27" s="1213" t="s">
        <v>52</v>
      </c>
      <c r="J27" s="1218"/>
      <c r="K27" s="1213" t="s">
        <v>53</v>
      </c>
      <c r="L27" s="1218"/>
      <c r="M27" s="1213" t="s">
        <v>54</v>
      </c>
      <c r="N27" s="1218"/>
      <c r="O27" s="1213" t="s">
        <v>55</v>
      </c>
      <c r="P27" s="1218"/>
      <c r="Q27" s="1213" t="s">
        <v>56</v>
      </c>
      <c r="R27" s="1218"/>
      <c r="S27" s="1213" t="s">
        <v>57</v>
      </c>
      <c r="T27" s="1218"/>
      <c r="U27" s="1213" t="s">
        <v>58</v>
      </c>
      <c r="V27" s="1218"/>
      <c r="W27" s="1213" t="s">
        <v>59</v>
      </c>
      <c r="X27" s="1218"/>
      <c r="Y27" s="1213" t="s">
        <v>60</v>
      </c>
      <c r="Z27" s="1218"/>
      <c r="AA27" s="1213" t="s">
        <v>61</v>
      </c>
      <c r="AB27" s="1218"/>
      <c r="AC27" s="1213" t="s">
        <v>62</v>
      </c>
      <c r="AD27" s="1218"/>
      <c r="AE27" s="1213" t="s">
        <v>63</v>
      </c>
      <c r="AF27" s="1218"/>
      <c r="AG27" s="1213" t="s">
        <v>64</v>
      </c>
      <c r="AH27" s="1218"/>
      <c r="AI27" s="1213" t="s">
        <v>65</v>
      </c>
      <c r="AJ27" s="1218"/>
      <c r="AK27" s="1199" t="s">
        <v>27</v>
      </c>
      <c r="AL27" s="1200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624" t="s">
        <v>32</v>
      </c>
      <c r="C28" s="625" t="s">
        <v>33</v>
      </c>
      <c r="D28" s="628" t="s">
        <v>34</v>
      </c>
      <c r="E28" s="624" t="s">
        <v>33</v>
      </c>
      <c r="F28" s="628" t="s">
        <v>34</v>
      </c>
      <c r="G28" s="624" t="s">
        <v>33</v>
      </c>
      <c r="H28" s="628" t="s">
        <v>34</v>
      </c>
      <c r="I28" s="624" t="s">
        <v>33</v>
      </c>
      <c r="J28" s="628" t="s">
        <v>34</v>
      </c>
      <c r="K28" s="624" t="s">
        <v>33</v>
      </c>
      <c r="L28" s="628" t="s">
        <v>34</v>
      </c>
      <c r="M28" s="625" t="s">
        <v>33</v>
      </c>
      <c r="N28" s="628" t="s">
        <v>34</v>
      </c>
      <c r="O28" s="624" t="s">
        <v>33</v>
      </c>
      <c r="P28" s="628" t="s">
        <v>34</v>
      </c>
      <c r="Q28" s="624" t="s">
        <v>33</v>
      </c>
      <c r="R28" s="628" t="s">
        <v>34</v>
      </c>
      <c r="S28" s="624" t="s">
        <v>33</v>
      </c>
      <c r="T28" s="628" t="s">
        <v>34</v>
      </c>
      <c r="U28" s="624" t="s">
        <v>33</v>
      </c>
      <c r="V28" s="628" t="s">
        <v>34</v>
      </c>
      <c r="W28" s="624" t="s">
        <v>33</v>
      </c>
      <c r="X28" s="628" t="s">
        <v>34</v>
      </c>
      <c r="Y28" s="624" t="s">
        <v>33</v>
      </c>
      <c r="Z28" s="628" t="s">
        <v>34</v>
      </c>
      <c r="AA28" s="624" t="s">
        <v>33</v>
      </c>
      <c r="AB28" s="628" t="s">
        <v>34</v>
      </c>
      <c r="AC28" s="624" t="s">
        <v>33</v>
      </c>
      <c r="AD28" s="628" t="s">
        <v>34</v>
      </c>
      <c r="AE28" s="624" t="s">
        <v>33</v>
      </c>
      <c r="AF28" s="628" t="s">
        <v>34</v>
      </c>
      <c r="AG28" s="624" t="s">
        <v>33</v>
      </c>
      <c r="AH28" s="628" t="s">
        <v>34</v>
      </c>
      <c r="AI28" s="624" t="s">
        <v>33</v>
      </c>
      <c r="AJ28" s="628" t="s">
        <v>34</v>
      </c>
      <c r="AK28" s="624" t="s">
        <v>33</v>
      </c>
      <c r="AL28" s="664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665" t="s">
        <v>67</v>
      </c>
      <c r="B29" s="666">
        <f>SUM(C29:D29)</f>
        <v>0</v>
      </c>
      <c r="C29" s="398">
        <f>+E29+G29+I29+K29+M29+O29+Q29+S29+U29+W29+Y29+AA29+AC29+AE29+AG29+AI29+AK29</f>
        <v>0</v>
      </c>
      <c r="D29" s="399">
        <f>+F29+H29+J29+L29+N29+P29+R29+T29+V29+X29+Z29+AB29+AD29+AF29+AH29+AJ29+AL29</f>
        <v>0</v>
      </c>
      <c r="E29" s="667"/>
      <c r="F29" s="614"/>
      <c r="G29" s="667"/>
      <c r="H29" s="668"/>
      <c r="I29" s="667"/>
      <c r="J29" s="668"/>
      <c r="K29" s="667"/>
      <c r="L29" s="614"/>
      <c r="M29" s="669"/>
      <c r="N29" s="668"/>
      <c r="O29" s="669"/>
      <c r="P29" s="668"/>
      <c r="Q29" s="669"/>
      <c r="R29" s="668"/>
      <c r="S29" s="669"/>
      <c r="T29" s="668"/>
      <c r="U29" s="669"/>
      <c r="V29" s="668"/>
      <c r="W29" s="669"/>
      <c r="X29" s="668"/>
      <c r="Y29" s="669"/>
      <c r="Z29" s="668"/>
      <c r="AA29" s="669"/>
      <c r="AB29" s="668"/>
      <c r="AC29" s="669"/>
      <c r="AD29" s="668"/>
      <c r="AE29" s="669"/>
      <c r="AF29" s="668"/>
      <c r="AG29" s="669"/>
      <c r="AH29" s="668"/>
      <c r="AI29" s="669"/>
      <c r="AJ29" s="668"/>
      <c r="AK29" s="669"/>
      <c r="AL29" s="670"/>
      <c r="AM29" s="671"/>
      <c r="AN29" s="669"/>
      <c r="AO29" s="669"/>
      <c r="AP29" s="668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202" t="s">
        <v>92</v>
      </c>
      <c r="B54" s="1197" t="s">
        <v>93</v>
      </c>
      <c r="C54" s="1200" t="s">
        <v>49</v>
      </c>
      <c r="D54" s="1200"/>
      <c r="E54" s="1200"/>
      <c r="F54" s="1231"/>
      <c r="G54" s="1244" t="s">
        <v>94</v>
      </c>
      <c r="H54" s="1205"/>
    </row>
    <row r="55" spans="1:113" ht="31.5" x14ac:dyDescent="0.25">
      <c r="A55" s="984"/>
      <c r="B55" s="976"/>
      <c r="C55" s="624" t="s">
        <v>28</v>
      </c>
      <c r="D55" s="197" t="s">
        <v>29</v>
      </c>
      <c r="E55" s="198" t="s">
        <v>30</v>
      </c>
      <c r="F55" s="199" t="s">
        <v>31</v>
      </c>
      <c r="G55" s="651" t="s">
        <v>95</v>
      </c>
      <c r="H55" s="648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657" t="s">
        <v>5</v>
      </c>
      <c r="B61" s="672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202" t="s">
        <v>92</v>
      </c>
      <c r="B63" s="1110" t="s">
        <v>93</v>
      </c>
      <c r="C63" s="1242" t="s">
        <v>103</v>
      </c>
      <c r="D63" s="1242"/>
      <c r="E63" s="1242"/>
      <c r="F63" s="1242"/>
      <c r="G63" s="1242"/>
      <c r="H63" s="1242"/>
      <c r="I63" s="1242"/>
      <c r="J63" s="1242"/>
      <c r="K63" s="1242"/>
      <c r="L63" s="1242"/>
      <c r="M63" s="1242"/>
      <c r="N63" s="1242"/>
      <c r="O63" s="1242"/>
      <c r="P63" s="1242"/>
      <c r="Q63" s="1242"/>
      <c r="R63" s="1242"/>
      <c r="S63" s="1243"/>
      <c r="T63" s="1200" t="s">
        <v>49</v>
      </c>
      <c r="U63" s="1200"/>
      <c r="V63" s="1200"/>
      <c r="W63" s="1201"/>
      <c r="X63" s="1206" t="s">
        <v>104</v>
      </c>
      <c r="Y63" s="1232"/>
      <c r="Z63" s="1207"/>
    </row>
    <row r="64" spans="1:113" ht="31.5" x14ac:dyDescent="0.25">
      <c r="A64" s="984"/>
      <c r="B64" s="1029"/>
      <c r="C64" s="649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650" t="s">
        <v>27</v>
      </c>
      <c r="T64" s="624" t="s">
        <v>66</v>
      </c>
      <c r="U64" s="625" t="s">
        <v>29</v>
      </c>
      <c r="V64" s="411" t="s">
        <v>30</v>
      </c>
      <c r="W64" s="411" t="s">
        <v>31</v>
      </c>
      <c r="X64" s="652" t="s">
        <v>105</v>
      </c>
      <c r="Y64" s="411" t="s">
        <v>106</v>
      </c>
      <c r="Z64" s="628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657" t="s">
        <v>5</v>
      </c>
      <c r="B69" s="673">
        <f>SUM(B65:B68)</f>
        <v>0</v>
      </c>
      <c r="C69" s="654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655">
        <f t="shared" si="31"/>
        <v>0</v>
      </c>
      <c r="T69" s="674">
        <f t="shared" si="31"/>
        <v>0</v>
      </c>
      <c r="U69" s="412">
        <f t="shared" si="31"/>
        <v>0</v>
      </c>
      <c r="V69" s="412">
        <f t="shared" si="31"/>
        <v>0</v>
      </c>
      <c r="W69" s="675">
        <f t="shared" si="31"/>
        <v>0</v>
      </c>
      <c r="X69" s="654">
        <f t="shared" si="31"/>
        <v>0</v>
      </c>
      <c r="Y69" s="412">
        <f t="shared" si="31"/>
        <v>0</v>
      </c>
      <c r="Z69" s="675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202" t="s">
        <v>92</v>
      </c>
      <c r="B71" s="1197" t="s">
        <v>93</v>
      </c>
      <c r="C71" s="1242" t="s">
        <v>103</v>
      </c>
      <c r="D71" s="1242"/>
      <c r="E71" s="1242"/>
      <c r="F71" s="1242"/>
      <c r="G71" s="1242"/>
      <c r="H71" s="1242"/>
      <c r="I71" s="1242"/>
      <c r="J71" s="1242"/>
      <c r="K71" s="1242"/>
      <c r="L71" s="1242"/>
      <c r="M71" s="1242"/>
      <c r="N71" s="1242"/>
      <c r="O71" s="1242"/>
      <c r="P71" s="1242"/>
      <c r="Q71" s="1242"/>
      <c r="R71" s="1242"/>
      <c r="S71" s="1243"/>
      <c r="T71" s="1199" t="s">
        <v>49</v>
      </c>
      <c r="U71" s="1200"/>
      <c r="V71" s="1200"/>
      <c r="W71" s="1201"/>
      <c r="X71" s="1206" t="s">
        <v>104</v>
      </c>
      <c r="Y71" s="1232"/>
      <c r="Z71" s="1207"/>
    </row>
    <row r="72" spans="1:95" ht="31.5" x14ac:dyDescent="0.25">
      <c r="A72" s="984"/>
      <c r="B72" s="976"/>
      <c r="C72" s="649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650" t="s">
        <v>27</v>
      </c>
      <c r="T72" s="624" t="s">
        <v>66</v>
      </c>
      <c r="U72" s="625" t="s">
        <v>29</v>
      </c>
      <c r="V72" s="411" t="s">
        <v>30</v>
      </c>
      <c r="W72" s="411" t="s">
        <v>31</v>
      </c>
      <c r="X72" s="652" t="s">
        <v>105</v>
      </c>
      <c r="Y72" s="411" t="s">
        <v>106</v>
      </c>
      <c r="Z72" s="628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657" t="s">
        <v>5</v>
      </c>
      <c r="B77" s="673">
        <f>SUM(B73:B76)</f>
        <v>0</v>
      </c>
      <c r="C77" s="654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655">
        <f>SUM(S73:S76)</f>
        <v>0</v>
      </c>
      <c r="T77" s="676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677">
        <f t="shared" si="36"/>
        <v>0</v>
      </c>
      <c r="X77" s="678">
        <f t="shared" si="36"/>
        <v>0</v>
      </c>
      <c r="Y77" s="413">
        <f t="shared" si="36"/>
        <v>0</v>
      </c>
      <c r="Z77" s="679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658" t="s">
        <v>109</v>
      </c>
      <c r="B79" s="624" t="s">
        <v>66</v>
      </c>
      <c r="C79" s="625" t="s">
        <v>29</v>
      </c>
      <c r="D79" s="411" t="s">
        <v>30</v>
      </c>
      <c r="E79" s="603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658" t="s">
        <v>5</v>
      </c>
      <c r="B97" s="678">
        <f>SUM(B80:B96)</f>
        <v>0</v>
      </c>
      <c r="C97" s="677">
        <f>SUM(C80:C96)</f>
        <v>0</v>
      </c>
      <c r="D97" s="413">
        <f>SUM(D80:D96)</f>
        <v>0</v>
      </c>
      <c r="E97" s="618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680" t="s">
        <v>92</v>
      </c>
      <c r="B99" s="411" t="s">
        <v>66</v>
      </c>
      <c r="C99" s="625" t="s">
        <v>29</v>
      </c>
      <c r="D99" s="411" t="s">
        <v>30</v>
      </c>
      <c r="E99" s="603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656" t="s">
        <v>5</v>
      </c>
      <c r="B105" s="677">
        <f>SUM(B100:B104)</f>
        <v>0</v>
      </c>
      <c r="C105" s="677">
        <f>SUM(C100:C104)</f>
        <v>0</v>
      </c>
      <c r="D105" s="413">
        <f>SUM(D100:D104)</f>
        <v>0</v>
      </c>
      <c r="E105" s="618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680" t="s">
        <v>92</v>
      </c>
      <c r="B107" s="411" t="s">
        <v>66</v>
      </c>
      <c r="C107" s="625" t="s">
        <v>29</v>
      </c>
      <c r="D107" s="411" t="s">
        <v>30</v>
      </c>
      <c r="E107" s="603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656" t="s">
        <v>5</v>
      </c>
      <c r="B113" s="677">
        <f>SUM(B108:B112)</f>
        <v>0</v>
      </c>
      <c r="C113" s="677">
        <f>SUM(C108:C112)</f>
        <v>0</v>
      </c>
      <c r="D113" s="413">
        <f>SUM(D108:D112)</f>
        <v>0</v>
      </c>
      <c r="E113" s="618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230" t="s">
        <v>135</v>
      </c>
      <c r="B115" s="1224" t="s">
        <v>5</v>
      </c>
      <c r="C115" s="1199" t="s">
        <v>49</v>
      </c>
      <c r="D115" s="1200"/>
      <c r="E115" s="1200"/>
      <c r="F115" s="1231"/>
      <c r="G115" s="1232" t="s">
        <v>136</v>
      </c>
      <c r="H115" s="1207"/>
    </row>
    <row r="116" spans="1:93" ht="24.75" customHeight="1" x14ac:dyDescent="0.25">
      <c r="A116" s="1034"/>
      <c r="B116" s="1023"/>
      <c r="C116" s="624" t="s">
        <v>66</v>
      </c>
      <c r="D116" s="625" t="s">
        <v>29</v>
      </c>
      <c r="E116" s="411" t="s">
        <v>30</v>
      </c>
      <c r="F116" s="604" t="s">
        <v>31</v>
      </c>
      <c r="G116" s="626" t="s">
        <v>105</v>
      </c>
      <c r="H116" s="628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681"/>
      <c r="F119" s="682"/>
      <c r="G119" s="683"/>
      <c r="H119" s="684"/>
      <c r="I119" s="292"/>
      <c r="J119" s="292"/>
      <c r="K119" s="292"/>
    </row>
    <row r="120" spans="1:93" x14ac:dyDescent="0.25">
      <c r="A120" s="1233" t="s">
        <v>140</v>
      </c>
      <c r="B120" s="1234" t="s">
        <v>5</v>
      </c>
      <c r="C120" s="1235" t="s">
        <v>141</v>
      </c>
      <c r="D120" s="1118"/>
      <c r="E120" s="1236"/>
      <c r="F120" s="1237" t="s">
        <v>142</v>
      </c>
      <c r="G120" s="1238" t="s">
        <v>143</v>
      </c>
      <c r="H120" s="1239" t="s">
        <v>49</v>
      </c>
      <c r="I120" s="1240"/>
      <c r="J120" s="1240"/>
      <c r="K120" s="1241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227"/>
      <c r="G121" s="1192"/>
      <c r="H121" s="626" t="s">
        <v>66</v>
      </c>
      <c r="I121" s="411" t="s">
        <v>29</v>
      </c>
      <c r="J121" s="411" t="s">
        <v>30</v>
      </c>
      <c r="K121" s="686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202" t="s">
        <v>151</v>
      </c>
      <c r="B126" s="1197" t="s">
        <v>152</v>
      </c>
      <c r="C126" s="1213" t="s">
        <v>153</v>
      </c>
      <c r="D126" s="1218"/>
      <c r="E126" s="1213" t="s">
        <v>154</v>
      </c>
      <c r="F126" s="1218"/>
      <c r="G126" s="1213" t="s">
        <v>155</v>
      </c>
      <c r="H126" s="1218"/>
      <c r="I126" s="1213" t="s">
        <v>156</v>
      </c>
      <c r="J126" s="1225"/>
      <c r="K126" s="1220" t="s">
        <v>157</v>
      </c>
      <c r="L126" s="1207"/>
    </row>
    <row r="127" spans="1:93" ht="31.5" x14ac:dyDescent="0.25">
      <c r="A127" s="984"/>
      <c r="B127" s="976"/>
      <c r="C127" s="624" t="s">
        <v>158</v>
      </c>
      <c r="D127" s="628" t="s">
        <v>159</v>
      </c>
      <c r="E127" s="624" t="s">
        <v>158</v>
      </c>
      <c r="F127" s="628" t="s">
        <v>159</v>
      </c>
      <c r="G127" s="624" t="s">
        <v>158</v>
      </c>
      <c r="H127" s="400" t="s">
        <v>159</v>
      </c>
      <c r="I127" s="624" t="s">
        <v>158</v>
      </c>
      <c r="J127" s="629" t="s">
        <v>159</v>
      </c>
      <c r="K127" s="626" t="s">
        <v>105</v>
      </c>
      <c r="L127" s="628" t="s">
        <v>106</v>
      </c>
    </row>
    <row r="128" spans="1:93" x14ac:dyDescent="0.25">
      <c r="A128" s="1221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22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223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23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23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23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221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631" t="s">
        <v>172</v>
      </c>
      <c r="B143" s="631" t="s">
        <v>163</v>
      </c>
      <c r="C143" s="632"/>
      <c r="D143" s="633"/>
      <c r="E143" s="632"/>
      <c r="F143" s="633"/>
      <c r="G143" s="632"/>
      <c r="H143" s="633"/>
      <c r="I143" s="632"/>
      <c r="J143" s="634"/>
      <c r="K143" s="635"/>
      <c r="L143" s="633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224" t="s">
        <v>175</v>
      </c>
      <c r="B146" s="1161" t="s">
        <v>5</v>
      </c>
      <c r="C146" s="1162"/>
      <c r="D146" s="1110"/>
      <c r="E146" s="1163" t="s">
        <v>6</v>
      </c>
      <c r="F146" s="1164"/>
      <c r="G146" s="1164"/>
      <c r="H146" s="1164"/>
      <c r="I146" s="1164"/>
      <c r="J146" s="1164"/>
      <c r="K146" s="1164"/>
      <c r="L146" s="1164"/>
      <c r="M146" s="1164"/>
      <c r="N146" s="1164"/>
      <c r="O146" s="1164"/>
      <c r="P146" s="1164"/>
      <c r="Q146" s="1164"/>
      <c r="R146" s="1164"/>
      <c r="S146" s="1164"/>
      <c r="T146" s="1164"/>
      <c r="U146" s="1164"/>
      <c r="V146" s="1164"/>
      <c r="W146" s="1164"/>
      <c r="X146" s="1164"/>
      <c r="Y146" s="1164"/>
      <c r="Z146" s="1164"/>
      <c r="AA146" s="1164"/>
      <c r="AB146" s="1164"/>
      <c r="AC146" s="1164"/>
      <c r="AD146" s="1164"/>
      <c r="AE146" s="1164"/>
      <c r="AF146" s="1164"/>
      <c r="AG146" s="1164"/>
      <c r="AH146" s="1164"/>
      <c r="AI146" s="1164"/>
      <c r="AJ146" s="1164"/>
      <c r="AK146" s="1164"/>
      <c r="AL146" s="1164"/>
      <c r="AM146" s="1214" t="s">
        <v>176</v>
      </c>
      <c r="AN146" s="1215"/>
      <c r="AO146" s="1216"/>
    </row>
    <row r="147" spans="1:113" x14ac:dyDescent="0.25">
      <c r="A147" s="1022"/>
      <c r="B147" s="1027"/>
      <c r="C147" s="1028"/>
      <c r="D147" s="1029"/>
      <c r="E147" s="1212" t="s">
        <v>11</v>
      </c>
      <c r="F147" s="1212"/>
      <c r="G147" s="1212" t="s">
        <v>12</v>
      </c>
      <c r="H147" s="1212"/>
      <c r="I147" s="1212" t="s">
        <v>13</v>
      </c>
      <c r="J147" s="1212"/>
      <c r="K147" s="1217" t="s">
        <v>14</v>
      </c>
      <c r="L147" s="1217"/>
      <c r="M147" s="1218" t="s">
        <v>15</v>
      </c>
      <c r="N147" s="1213"/>
      <c r="O147" s="1212" t="s">
        <v>16</v>
      </c>
      <c r="P147" s="1212"/>
      <c r="Q147" s="1212" t="s">
        <v>17</v>
      </c>
      <c r="R147" s="1212"/>
      <c r="S147" s="1212" t="s">
        <v>18</v>
      </c>
      <c r="T147" s="1212"/>
      <c r="U147" s="1212" t="s">
        <v>19</v>
      </c>
      <c r="V147" s="1212"/>
      <c r="W147" s="1212" t="s">
        <v>20</v>
      </c>
      <c r="X147" s="1212"/>
      <c r="Y147" s="1212" t="s">
        <v>21</v>
      </c>
      <c r="Z147" s="1212"/>
      <c r="AA147" s="1212" t="s">
        <v>22</v>
      </c>
      <c r="AB147" s="1212"/>
      <c r="AC147" s="1212" t="s">
        <v>23</v>
      </c>
      <c r="AD147" s="1213"/>
      <c r="AE147" s="1212" t="s">
        <v>24</v>
      </c>
      <c r="AF147" s="1212"/>
      <c r="AG147" s="1212" t="s">
        <v>25</v>
      </c>
      <c r="AH147" s="1212"/>
      <c r="AI147" s="1212" t="s">
        <v>26</v>
      </c>
      <c r="AJ147" s="1212"/>
      <c r="AK147" s="1201" t="s">
        <v>27</v>
      </c>
      <c r="AL147" s="1199"/>
      <c r="AM147" s="1219" t="s">
        <v>177</v>
      </c>
      <c r="AN147" s="1011" t="s">
        <v>178</v>
      </c>
      <c r="AO147" s="1012"/>
    </row>
    <row r="148" spans="1:113" ht="31.5" x14ac:dyDescent="0.25">
      <c r="A148" s="1023"/>
      <c r="B148" s="637" t="s">
        <v>32</v>
      </c>
      <c r="C148" s="423" t="s">
        <v>33</v>
      </c>
      <c r="D148" s="628" t="s">
        <v>34</v>
      </c>
      <c r="E148" s="638" t="s">
        <v>33</v>
      </c>
      <c r="F148" s="639" t="s">
        <v>34</v>
      </c>
      <c r="G148" s="638" t="s">
        <v>33</v>
      </c>
      <c r="H148" s="639" t="s">
        <v>34</v>
      </c>
      <c r="I148" s="638" t="s">
        <v>33</v>
      </c>
      <c r="J148" s="639" t="s">
        <v>34</v>
      </c>
      <c r="K148" s="638" t="s">
        <v>33</v>
      </c>
      <c r="L148" s="639" t="s">
        <v>34</v>
      </c>
      <c r="M148" s="402" t="s">
        <v>33</v>
      </c>
      <c r="N148" s="640" t="s">
        <v>34</v>
      </c>
      <c r="O148" s="638" t="s">
        <v>33</v>
      </c>
      <c r="P148" s="639" t="s">
        <v>34</v>
      </c>
      <c r="Q148" s="638" t="s">
        <v>33</v>
      </c>
      <c r="R148" s="639" t="s">
        <v>34</v>
      </c>
      <c r="S148" s="638" t="s">
        <v>33</v>
      </c>
      <c r="T148" s="639" t="s">
        <v>34</v>
      </c>
      <c r="U148" s="638" t="s">
        <v>33</v>
      </c>
      <c r="V148" s="639" t="s">
        <v>34</v>
      </c>
      <c r="W148" s="638" t="s">
        <v>33</v>
      </c>
      <c r="X148" s="639" t="s">
        <v>34</v>
      </c>
      <c r="Y148" s="638" t="s">
        <v>33</v>
      </c>
      <c r="Z148" s="639" t="s">
        <v>34</v>
      </c>
      <c r="AA148" s="638" t="s">
        <v>33</v>
      </c>
      <c r="AB148" s="639" t="s">
        <v>34</v>
      </c>
      <c r="AC148" s="638" t="s">
        <v>33</v>
      </c>
      <c r="AD148" s="640" t="s">
        <v>34</v>
      </c>
      <c r="AE148" s="638" t="s">
        <v>33</v>
      </c>
      <c r="AF148" s="639" t="s">
        <v>34</v>
      </c>
      <c r="AG148" s="638" t="s">
        <v>33</v>
      </c>
      <c r="AH148" s="639" t="s">
        <v>34</v>
      </c>
      <c r="AI148" s="638" t="s">
        <v>33</v>
      </c>
      <c r="AJ148" s="639" t="s">
        <v>34</v>
      </c>
      <c r="AK148" s="402" t="s">
        <v>33</v>
      </c>
      <c r="AL148" s="640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440</v>
      </c>
      <c r="C149" s="321">
        <f t="shared" ref="C149:D177" si="39">E149+G149+I149+K149+M149+O149+Q149+S149+U149+W149+Y149+AA149+AC149+AE149+AG149+AI149+AK149</f>
        <v>212</v>
      </c>
      <c r="D149" s="425">
        <f t="shared" si="39"/>
        <v>228</v>
      </c>
      <c r="E149" s="416">
        <v>34</v>
      </c>
      <c r="F149" s="299">
        <v>30</v>
      </c>
      <c r="G149" s="416">
        <v>5</v>
      </c>
      <c r="H149" s="299">
        <v>3</v>
      </c>
      <c r="I149" s="416">
        <v>4</v>
      </c>
      <c r="J149" s="299">
        <v>3</v>
      </c>
      <c r="K149" s="416">
        <v>3</v>
      </c>
      <c r="L149" s="299">
        <v>3</v>
      </c>
      <c r="M149" s="417">
        <v>3</v>
      </c>
      <c r="N149" s="426">
        <v>0</v>
      </c>
      <c r="O149" s="416">
        <v>4</v>
      </c>
      <c r="P149" s="299">
        <v>0</v>
      </c>
      <c r="Q149" s="416">
        <v>3</v>
      </c>
      <c r="R149" s="299">
        <v>1</v>
      </c>
      <c r="S149" s="416">
        <v>6</v>
      </c>
      <c r="T149" s="299">
        <v>3</v>
      </c>
      <c r="U149" s="416">
        <v>8</v>
      </c>
      <c r="V149" s="299">
        <v>0</v>
      </c>
      <c r="W149" s="416">
        <v>5</v>
      </c>
      <c r="X149" s="299">
        <v>7</v>
      </c>
      <c r="Y149" s="416">
        <v>7</v>
      </c>
      <c r="Z149" s="299">
        <v>8</v>
      </c>
      <c r="AA149" s="416">
        <v>12</v>
      </c>
      <c r="AB149" s="299">
        <v>15</v>
      </c>
      <c r="AC149" s="416">
        <v>25</v>
      </c>
      <c r="AD149" s="426">
        <v>23</v>
      </c>
      <c r="AE149" s="416">
        <v>18</v>
      </c>
      <c r="AF149" s="299">
        <v>21</v>
      </c>
      <c r="AG149" s="416">
        <v>26</v>
      </c>
      <c r="AH149" s="299">
        <v>27</v>
      </c>
      <c r="AI149" s="416">
        <v>13</v>
      </c>
      <c r="AJ149" s="299">
        <v>32</v>
      </c>
      <c r="AK149" s="417">
        <v>36</v>
      </c>
      <c r="AL149" s="426">
        <v>52</v>
      </c>
      <c r="AM149" s="418">
        <v>134</v>
      </c>
      <c r="AN149" s="281">
        <v>103</v>
      </c>
      <c r="AO149" s="299">
        <v>203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0</v>
      </c>
      <c r="C150" s="321">
        <f t="shared" si="39"/>
        <v>0</v>
      </c>
      <c r="D150" s="324">
        <f t="shared" si="39"/>
        <v>0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0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43</v>
      </c>
      <c r="C151" s="321">
        <f t="shared" si="39"/>
        <v>21</v>
      </c>
      <c r="D151" s="324">
        <f t="shared" si="39"/>
        <v>22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1</v>
      </c>
      <c r="R151" s="52">
        <v>0</v>
      </c>
      <c r="S151" s="51">
        <v>0</v>
      </c>
      <c r="T151" s="52">
        <v>0</v>
      </c>
      <c r="U151" s="51">
        <v>0</v>
      </c>
      <c r="V151" s="52">
        <v>0</v>
      </c>
      <c r="W151" s="51">
        <v>0</v>
      </c>
      <c r="X151" s="52">
        <v>0</v>
      </c>
      <c r="Y151" s="51">
        <v>0</v>
      </c>
      <c r="Z151" s="52">
        <v>1</v>
      </c>
      <c r="AA151" s="51">
        <v>2</v>
      </c>
      <c r="AB151" s="52">
        <v>4</v>
      </c>
      <c r="AC151" s="51">
        <v>2</v>
      </c>
      <c r="AD151" s="325">
        <v>0</v>
      </c>
      <c r="AE151" s="51">
        <v>2</v>
      </c>
      <c r="AF151" s="52">
        <v>5</v>
      </c>
      <c r="AG151" s="51">
        <v>3</v>
      </c>
      <c r="AH151" s="52">
        <v>5</v>
      </c>
      <c r="AI151" s="51">
        <v>4</v>
      </c>
      <c r="AJ151" s="52">
        <v>3</v>
      </c>
      <c r="AK151" s="241">
        <v>7</v>
      </c>
      <c r="AL151" s="325">
        <v>4</v>
      </c>
      <c r="AM151" s="54">
        <v>7</v>
      </c>
      <c r="AN151" s="55">
        <v>10</v>
      </c>
      <c r="AO151" s="52">
        <v>26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4</v>
      </c>
      <c r="C152" s="321">
        <f t="shared" si="39"/>
        <v>3</v>
      </c>
      <c r="D152" s="324">
        <f t="shared" si="39"/>
        <v>1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1</v>
      </c>
      <c r="AF152" s="52">
        <v>0</v>
      </c>
      <c r="AG152" s="51">
        <v>1</v>
      </c>
      <c r="AH152" s="52">
        <v>1</v>
      </c>
      <c r="AI152" s="51">
        <v>0</v>
      </c>
      <c r="AJ152" s="52">
        <v>0</v>
      </c>
      <c r="AK152" s="241">
        <v>1</v>
      </c>
      <c r="AL152" s="325">
        <v>0</v>
      </c>
      <c r="AM152" s="54">
        <v>0</v>
      </c>
      <c r="AN152" s="55">
        <v>2</v>
      </c>
      <c r="AO152" s="52">
        <v>2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0</v>
      </c>
      <c r="C154" s="321">
        <f t="shared" si="39"/>
        <v>0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11</v>
      </c>
      <c r="C157" s="321">
        <f t="shared" si="39"/>
        <v>4</v>
      </c>
      <c r="D157" s="324">
        <f t="shared" si="39"/>
        <v>7</v>
      </c>
      <c r="E157" s="51">
        <v>1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0</v>
      </c>
      <c r="R157" s="52">
        <v>0</v>
      </c>
      <c r="S157" s="51">
        <v>0</v>
      </c>
      <c r="T157" s="52">
        <v>1</v>
      </c>
      <c r="U157" s="51">
        <v>0</v>
      </c>
      <c r="V157" s="52">
        <v>0</v>
      </c>
      <c r="W157" s="51">
        <v>1</v>
      </c>
      <c r="X157" s="52">
        <v>1</v>
      </c>
      <c r="Y157" s="51">
        <v>0</v>
      </c>
      <c r="Z157" s="52">
        <v>1</v>
      </c>
      <c r="AA157" s="51">
        <v>1</v>
      </c>
      <c r="AB157" s="52">
        <v>0</v>
      </c>
      <c r="AC157" s="51">
        <v>1</v>
      </c>
      <c r="AD157" s="325">
        <v>1</v>
      </c>
      <c r="AE157" s="51">
        <v>0</v>
      </c>
      <c r="AF157" s="52">
        <v>0</v>
      </c>
      <c r="AG157" s="51">
        <v>0</v>
      </c>
      <c r="AH157" s="52">
        <v>1</v>
      </c>
      <c r="AI157" s="51">
        <v>0</v>
      </c>
      <c r="AJ157" s="52">
        <v>0</v>
      </c>
      <c r="AK157" s="241">
        <v>0</v>
      </c>
      <c r="AL157" s="325">
        <v>2</v>
      </c>
      <c r="AM157" s="54">
        <v>1</v>
      </c>
      <c r="AN157" s="55">
        <v>7</v>
      </c>
      <c r="AO157" s="52">
        <v>3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15</v>
      </c>
      <c r="C158" s="321">
        <f t="shared" si="39"/>
        <v>11</v>
      </c>
      <c r="D158" s="324">
        <f t="shared" si="39"/>
        <v>4</v>
      </c>
      <c r="E158" s="51">
        <v>6</v>
      </c>
      <c r="F158" s="52">
        <v>4</v>
      </c>
      <c r="G158" s="51">
        <v>4</v>
      </c>
      <c r="H158" s="52">
        <v>0</v>
      </c>
      <c r="I158" s="51">
        <v>1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7</v>
      </c>
      <c r="AN158" s="55">
        <v>0</v>
      </c>
      <c r="AO158" s="52">
        <v>8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1</v>
      </c>
      <c r="C159" s="321">
        <f t="shared" si="39"/>
        <v>1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1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1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34</v>
      </c>
      <c r="C160" s="321">
        <f t="shared" si="39"/>
        <v>17</v>
      </c>
      <c r="D160" s="324">
        <f t="shared" si="39"/>
        <v>17</v>
      </c>
      <c r="E160" s="51">
        <v>17</v>
      </c>
      <c r="F160" s="52">
        <v>17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0</v>
      </c>
      <c r="AO160" s="52">
        <v>34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0</v>
      </c>
      <c r="C161" s="321">
        <f t="shared" si="39"/>
        <v>0</v>
      </c>
      <c r="D161" s="324">
        <f t="shared" si="39"/>
        <v>0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0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105</v>
      </c>
      <c r="C163" s="321">
        <f t="shared" si="39"/>
        <v>52</v>
      </c>
      <c r="D163" s="324">
        <f t="shared" si="39"/>
        <v>53</v>
      </c>
      <c r="E163" s="51">
        <v>8</v>
      </c>
      <c r="F163" s="52">
        <v>5</v>
      </c>
      <c r="G163" s="51">
        <v>1</v>
      </c>
      <c r="H163" s="52">
        <v>2</v>
      </c>
      <c r="I163" s="51">
        <v>0</v>
      </c>
      <c r="J163" s="52">
        <v>1</v>
      </c>
      <c r="K163" s="51">
        <v>1</v>
      </c>
      <c r="L163" s="52">
        <v>0</v>
      </c>
      <c r="M163" s="241">
        <v>0</v>
      </c>
      <c r="N163" s="325">
        <v>0</v>
      </c>
      <c r="O163" s="51">
        <v>0</v>
      </c>
      <c r="P163" s="52">
        <v>0</v>
      </c>
      <c r="Q163" s="51">
        <v>0</v>
      </c>
      <c r="R163" s="52">
        <v>0</v>
      </c>
      <c r="S163" s="51">
        <v>1</v>
      </c>
      <c r="T163" s="52">
        <v>0</v>
      </c>
      <c r="U163" s="51">
        <v>2</v>
      </c>
      <c r="V163" s="52">
        <v>0</v>
      </c>
      <c r="W163" s="51">
        <v>0</v>
      </c>
      <c r="X163" s="52">
        <v>4</v>
      </c>
      <c r="Y163" s="51">
        <v>3</v>
      </c>
      <c r="Z163" s="52">
        <v>2</v>
      </c>
      <c r="AA163" s="51">
        <v>5</v>
      </c>
      <c r="AB163" s="52">
        <v>4</v>
      </c>
      <c r="AC163" s="51">
        <v>5</v>
      </c>
      <c r="AD163" s="325">
        <v>4</v>
      </c>
      <c r="AE163" s="51">
        <v>1</v>
      </c>
      <c r="AF163" s="52">
        <v>8</v>
      </c>
      <c r="AG163" s="51">
        <v>9</v>
      </c>
      <c r="AH163" s="52">
        <v>3</v>
      </c>
      <c r="AI163" s="51">
        <v>6</v>
      </c>
      <c r="AJ163" s="52">
        <v>7</v>
      </c>
      <c r="AK163" s="241">
        <v>10</v>
      </c>
      <c r="AL163" s="325">
        <v>13</v>
      </c>
      <c r="AM163" s="54">
        <v>20</v>
      </c>
      <c r="AN163" s="55">
        <v>43</v>
      </c>
      <c r="AO163" s="52">
        <v>42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12</v>
      </c>
      <c r="C164" s="321">
        <f t="shared" si="39"/>
        <v>7</v>
      </c>
      <c r="D164" s="324">
        <f t="shared" si="39"/>
        <v>5</v>
      </c>
      <c r="E164" s="51">
        <v>0</v>
      </c>
      <c r="F164" s="52">
        <v>1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1</v>
      </c>
      <c r="T164" s="52">
        <v>0</v>
      </c>
      <c r="U164" s="51">
        <v>0</v>
      </c>
      <c r="V164" s="52">
        <v>0</v>
      </c>
      <c r="W164" s="51">
        <v>0</v>
      </c>
      <c r="X164" s="52">
        <v>0</v>
      </c>
      <c r="Y164" s="51">
        <v>0</v>
      </c>
      <c r="Z164" s="52">
        <v>0</v>
      </c>
      <c r="AA164" s="51">
        <v>0</v>
      </c>
      <c r="AB164" s="52">
        <v>0</v>
      </c>
      <c r="AC164" s="51">
        <v>3</v>
      </c>
      <c r="AD164" s="325">
        <v>0</v>
      </c>
      <c r="AE164" s="51">
        <v>1</v>
      </c>
      <c r="AF164" s="52">
        <v>0</v>
      </c>
      <c r="AG164" s="51">
        <v>0</v>
      </c>
      <c r="AH164" s="52">
        <v>1</v>
      </c>
      <c r="AI164" s="51">
        <v>0</v>
      </c>
      <c r="AJ164" s="52">
        <v>1</v>
      </c>
      <c r="AK164" s="241">
        <v>2</v>
      </c>
      <c r="AL164" s="325">
        <v>2</v>
      </c>
      <c r="AM164" s="54">
        <v>0</v>
      </c>
      <c r="AN164" s="55">
        <v>5</v>
      </c>
      <c r="AO164" s="52">
        <v>7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1</v>
      </c>
      <c r="C166" s="321">
        <f t="shared" si="39"/>
        <v>0</v>
      </c>
      <c r="D166" s="324">
        <f t="shared" si="39"/>
        <v>1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1</v>
      </c>
      <c r="AI166" s="51">
        <v>0</v>
      </c>
      <c r="AJ166" s="52">
        <v>0</v>
      </c>
      <c r="AK166" s="241">
        <v>0</v>
      </c>
      <c r="AL166" s="325">
        <v>0</v>
      </c>
      <c r="AM166" s="54">
        <v>1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1</v>
      </c>
      <c r="C167" s="321">
        <f t="shared" si="39"/>
        <v>0</v>
      </c>
      <c r="D167" s="324">
        <f t="shared" si="39"/>
        <v>1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1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1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83</v>
      </c>
      <c r="C168" s="321">
        <f t="shared" si="39"/>
        <v>32</v>
      </c>
      <c r="D168" s="324">
        <f t="shared" si="39"/>
        <v>51</v>
      </c>
      <c r="E168" s="51">
        <v>0</v>
      </c>
      <c r="F168" s="52">
        <v>0</v>
      </c>
      <c r="G168" s="51">
        <v>0</v>
      </c>
      <c r="H168" s="52">
        <v>1</v>
      </c>
      <c r="I168" s="51">
        <v>2</v>
      </c>
      <c r="J168" s="52">
        <v>2</v>
      </c>
      <c r="K168" s="51">
        <v>1</v>
      </c>
      <c r="L168" s="52">
        <v>3</v>
      </c>
      <c r="M168" s="241">
        <v>1</v>
      </c>
      <c r="N168" s="325">
        <v>0</v>
      </c>
      <c r="O168" s="51">
        <v>2</v>
      </c>
      <c r="P168" s="52">
        <v>0</v>
      </c>
      <c r="Q168" s="51">
        <v>2</v>
      </c>
      <c r="R168" s="52">
        <v>0</v>
      </c>
      <c r="S168" s="51">
        <v>3</v>
      </c>
      <c r="T168" s="52">
        <v>2</v>
      </c>
      <c r="U168" s="51">
        <v>5</v>
      </c>
      <c r="V168" s="52">
        <v>0</v>
      </c>
      <c r="W168" s="51">
        <v>1</v>
      </c>
      <c r="X168" s="52">
        <v>1</v>
      </c>
      <c r="Y168" s="51">
        <v>0</v>
      </c>
      <c r="Z168" s="52">
        <v>1</v>
      </c>
      <c r="AA168" s="51">
        <v>0</v>
      </c>
      <c r="AB168" s="52">
        <v>2</v>
      </c>
      <c r="AC168" s="51">
        <v>5</v>
      </c>
      <c r="AD168" s="325">
        <v>6</v>
      </c>
      <c r="AE168" s="51">
        <v>5</v>
      </c>
      <c r="AF168" s="52">
        <v>3</v>
      </c>
      <c r="AG168" s="51">
        <v>1</v>
      </c>
      <c r="AH168" s="52">
        <v>5</v>
      </c>
      <c r="AI168" s="51">
        <v>1</v>
      </c>
      <c r="AJ168" s="52">
        <v>11</v>
      </c>
      <c r="AK168" s="241">
        <v>3</v>
      </c>
      <c r="AL168" s="325">
        <v>14</v>
      </c>
      <c r="AM168" s="54">
        <v>73</v>
      </c>
      <c r="AN168" s="55">
        <v>4</v>
      </c>
      <c r="AO168" s="52">
        <v>6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43</v>
      </c>
      <c r="C169" s="321">
        <f t="shared" si="39"/>
        <v>23</v>
      </c>
      <c r="D169" s="324">
        <f t="shared" si="39"/>
        <v>20</v>
      </c>
      <c r="E169" s="51">
        <v>0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0</v>
      </c>
      <c r="L169" s="52">
        <v>0</v>
      </c>
      <c r="M169" s="241">
        <v>0</v>
      </c>
      <c r="N169" s="325">
        <v>0</v>
      </c>
      <c r="O169" s="51">
        <v>1</v>
      </c>
      <c r="P169" s="52">
        <v>0</v>
      </c>
      <c r="Q169" s="51">
        <v>0</v>
      </c>
      <c r="R169" s="52">
        <v>1</v>
      </c>
      <c r="S169" s="51">
        <v>0</v>
      </c>
      <c r="T169" s="52">
        <v>0</v>
      </c>
      <c r="U169" s="51">
        <v>1</v>
      </c>
      <c r="V169" s="52">
        <v>0</v>
      </c>
      <c r="W169" s="51">
        <v>1</v>
      </c>
      <c r="X169" s="52">
        <v>0</v>
      </c>
      <c r="Y169" s="51">
        <v>1</v>
      </c>
      <c r="Z169" s="52">
        <v>1</v>
      </c>
      <c r="AA169" s="51">
        <v>1</v>
      </c>
      <c r="AB169" s="52">
        <v>2</v>
      </c>
      <c r="AC169" s="51">
        <v>5</v>
      </c>
      <c r="AD169" s="325">
        <v>5</v>
      </c>
      <c r="AE169" s="51">
        <v>3</v>
      </c>
      <c r="AF169" s="52">
        <v>0</v>
      </c>
      <c r="AG169" s="51">
        <v>2</v>
      </c>
      <c r="AH169" s="52">
        <v>6</v>
      </c>
      <c r="AI169" s="51">
        <v>1</v>
      </c>
      <c r="AJ169" s="52">
        <v>1</v>
      </c>
      <c r="AK169" s="241">
        <v>7</v>
      </c>
      <c r="AL169" s="325">
        <v>4</v>
      </c>
      <c r="AM169" s="54">
        <v>0</v>
      </c>
      <c r="AN169" s="55">
        <v>3</v>
      </c>
      <c r="AO169" s="52">
        <v>40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8</v>
      </c>
      <c r="C170" s="321">
        <f t="shared" si="39"/>
        <v>2</v>
      </c>
      <c r="D170" s="324">
        <f t="shared" si="39"/>
        <v>6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1</v>
      </c>
      <c r="Y170" s="51">
        <v>0</v>
      </c>
      <c r="Z170" s="52">
        <v>0</v>
      </c>
      <c r="AA170" s="51">
        <v>0</v>
      </c>
      <c r="AB170" s="52">
        <v>1</v>
      </c>
      <c r="AC170" s="51">
        <v>0</v>
      </c>
      <c r="AD170" s="325">
        <v>0</v>
      </c>
      <c r="AE170" s="51">
        <v>0</v>
      </c>
      <c r="AF170" s="52">
        <v>1</v>
      </c>
      <c r="AG170" s="51">
        <v>0</v>
      </c>
      <c r="AH170" s="52">
        <v>0</v>
      </c>
      <c r="AI170" s="51">
        <v>0</v>
      </c>
      <c r="AJ170" s="52">
        <v>1</v>
      </c>
      <c r="AK170" s="241">
        <v>2</v>
      </c>
      <c r="AL170" s="325">
        <v>2</v>
      </c>
      <c r="AM170" s="54">
        <v>6</v>
      </c>
      <c r="AN170" s="55">
        <v>0</v>
      </c>
      <c r="AO170" s="52">
        <v>2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0</v>
      </c>
      <c r="C171" s="321">
        <f t="shared" si="39"/>
        <v>0</v>
      </c>
      <c r="D171" s="324">
        <f t="shared" si="39"/>
        <v>0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0</v>
      </c>
      <c r="AO171" s="52">
        <v>0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1</v>
      </c>
      <c r="C172" s="321">
        <f t="shared" si="39"/>
        <v>1</v>
      </c>
      <c r="D172" s="324">
        <f t="shared" si="39"/>
        <v>0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0</v>
      </c>
      <c r="X172" s="52">
        <v>0</v>
      </c>
      <c r="Y172" s="51">
        <v>0</v>
      </c>
      <c r="Z172" s="52">
        <v>0</v>
      </c>
      <c r="AA172" s="51">
        <v>0</v>
      </c>
      <c r="AB172" s="52">
        <v>0</v>
      </c>
      <c r="AC172" s="51">
        <v>0</v>
      </c>
      <c r="AD172" s="325">
        <v>0</v>
      </c>
      <c r="AE172" s="51">
        <v>1</v>
      </c>
      <c r="AF172" s="52">
        <v>0</v>
      </c>
      <c r="AG172" s="51">
        <v>0</v>
      </c>
      <c r="AH172" s="52">
        <v>0</v>
      </c>
      <c r="AI172" s="51">
        <v>0</v>
      </c>
      <c r="AJ172" s="52">
        <v>0</v>
      </c>
      <c r="AK172" s="241">
        <v>0</v>
      </c>
      <c r="AL172" s="325">
        <v>0</v>
      </c>
      <c r="AM172" s="54">
        <v>1</v>
      </c>
      <c r="AN172" s="55">
        <v>0</v>
      </c>
      <c r="AO172" s="52">
        <v>0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4</v>
      </c>
      <c r="C173" s="321">
        <f t="shared" si="39"/>
        <v>2</v>
      </c>
      <c r="D173" s="324">
        <f t="shared" si="39"/>
        <v>2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1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1</v>
      </c>
      <c r="Z173" s="52">
        <v>0</v>
      </c>
      <c r="AA173" s="51">
        <v>0</v>
      </c>
      <c r="AB173" s="52">
        <v>0</v>
      </c>
      <c r="AC173" s="51">
        <v>0</v>
      </c>
      <c r="AD173" s="325">
        <v>2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4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74</v>
      </c>
      <c r="C177" s="321">
        <f t="shared" si="39"/>
        <v>36</v>
      </c>
      <c r="D177" s="324">
        <f t="shared" si="39"/>
        <v>38</v>
      </c>
      <c r="E177" s="92">
        <v>2</v>
      </c>
      <c r="F177" s="93">
        <v>3</v>
      </c>
      <c r="G177" s="92">
        <v>0</v>
      </c>
      <c r="H177" s="93">
        <v>0</v>
      </c>
      <c r="I177" s="92">
        <v>0</v>
      </c>
      <c r="J177" s="93">
        <v>0</v>
      </c>
      <c r="K177" s="92">
        <v>1</v>
      </c>
      <c r="L177" s="93">
        <v>0</v>
      </c>
      <c r="M177" s="327">
        <v>1</v>
      </c>
      <c r="N177" s="328">
        <v>0</v>
      </c>
      <c r="O177" s="92">
        <v>1</v>
      </c>
      <c r="P177" s="93">
        <v>0</v>
      </c>
      <c r="Q177" s="92">
        <v>0</v>
      </c>
      <c r="R177" s="93">
        <v>0</v>
      </c>
      <c r="S177" s="92">
        <v>1</v>
      </c>
      <c r="T177" s="93">
        <v>0</v>
      </c>
      <c r="U177" s="92">
        <v>0</v>
      </c>
      <c r="V177" s="93">
        <v>0</v>
      </c>
      <c r="W177" s="92">
        <v>2</v>
      </c>
      <c r="X177" s="93">
        <v>0</v>
      </c>
      <c r="Y177" s="92">
        <v>2</v>
      </c>
      <c r="Z177" s="93">
        <v>2</v>
      </c>
      <c r="AA177" s="92">
        <v>3</v>
      </c>
      <c r="AB177" s="93">
        <v>2</v>
      </c>
      <c r="AC177" s="92">
        <v>4</v>
      </c>
      <c r="AD177" s="328">
        <v>5</v>
      </c>
      <c r="AE177" s="92">
        <v>4</v>
      </c>
      <c r="AF177" s="93">
        <v>3</v>
      </c>
      <c r="AG177" s="92">
        <v>10</v>
      </c>
      <c r="AH177" s="93">
        <v>4</v>
      </c>
      <c r="AI177" s="92">
        <v>1</v>
      </c>
      <c r="AJ177" s="93">
        <v>8</v>
      </c>
      <c r="AK177" s="327">
        <v>4</v>
      </c>
      <c r="AL177" s="328">
        <v>11</v>
      </c>
      <c r="AM177" s="65">
        <v>18</v>
      </c>
      <c r="AN177" s="66">
        <v>24</v>
      </c>
      <c r="AO177" s="93">
        <v>32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641" t="s">
        <v>199</v>
      </c>
      <c r="B178" s="642">
        <f>SUM(B179:B183)</f>
        <v>272</v>
      </c>
      <c r="C178" s="427">
        <f t="shared" ref="C178:AO178" si="43">SUM(C179:C183)</f>
        <v>135</v>
      </c>
      <c r="D178" s="643">
        <f t="shared" si="43"/>
        <v>137</v>
      </c>
      <c r="E178" s="644">
        <f t="shared" si="43"/>
        <v>26</v>
      </c>
      <c r="F178" s="645">
        <f t="shared" si="43"/>
        <v>27</v>
      </c>
      <c r="G178" s="644">
        <f t="shared" si="43"/>
        <v>3</v>
      </c>
      <c r="H178" s="645">
        <f t="shared" si="43"/>
        <v>4</v>
      </c>
      <c r="I178" s="644">
        <f t="shared" si="43"/>
        <v>3</v>
      </c>
      <c r="J178" s="645">
        <f t="shared" si="43"/>
        <v>2</v>
      </c>
      <c r="K178" s="644">
        <f t="shared" si="43"/>
        <v>0</v>
      </c>
      <c r="L178" s="645">
        <f t="shared" si="43"/>
        <v>0</v>
      </c>
      <c r="M178" s="644">
        <f t="shared" si="43"/>
        <v>2</v>
      </c>
      <c r="N178" s="646">
        <f t="shared" si="43"/>
        <v>0</v>
      </c>
      <c r="O178" s="644">
        <f t="shared" si="43"/>
        <v>8</v>
      </c>
      <c r="P178" s="645">
        <f t="shared" si="43"/>
        <v>0</v>
      </c>
      <c r="Q178" s="644">
        <f t="shared" si="43"/>
        <v>1</v>
      </c>
      <c r="R178" s="645">
        <f t="shared" si="43"/>
        <v>1</v>
      </c>
      <c r="S178" s="644">
        <f t="shared" si="43"/>
        <v>0</v>
      </c>
      <c r="T178" s="645">
        <f t="shared" si="43"/>
        <v>0</v>
      </c>
      <c r="U178" s="644">
        <f t="shared" si="43"/>
        <v>0</v>
      </c>
      <c r="V178" s="645">
        <f t="shared" si="43"/>
        <v>0</v>
      </c>
      <c r="W178" s="644">
        <f t="shared" si="43"/>
        <v>3</v>
      </c>
      <c r="X178" s="645">
        <f t="shared" si="43"/>
        <v>4</v>
      </c>
      <c r="Y178" s="644">
        <f t="shared" si="43"/>
        <v>4</v>
      </c>
      <c r="Z178" s="645">
        <f t="shared" si="43"/>
        <v>8</v>
      </c>
      <c r="AA178" s="644">
        <f t="shared" si="43"/>
        <v>11</v>
      </c>
      <c r="AB178" s="645">
        <f t="shared" si="43"/>
        <v>8</v>
      </c>
      <c r="AC178" s="644">
        <f t="shared" si="43"/>
        <v>25</v>
      </c>
      <c r="AD178" s="646">
        <f t="shared" si="43"/>
        <v>14</v>
      </c>
      <c r="AE178" s="644">
        <f t="shared" si="43"/>
        <v>7</v>
      </c>
      <c r="AF178" s="645">
        <f t="shared" si="43"/>
        <v>11</v>
      </c>
      <c r="AG178" s="644">
        <f t="shared" si="43"/>
        <v>10</v>
      </c>
      <c r="AH178" s="645">
        <f t="shared" si="43"/>
        <v>16</v>
      </c>
      <c r="AI178" s="644">
        <f t="shared" si="43"/>
        <v>13</v>
      </c>
      <c r="AJ178" s="645">
        <f t="shared" si="43"/>
        <v>15</v>
      </c>
      <c r="AK178" s="646">
        <f t="shared" si="43"/>
        <v>19</v>
      </c>
      <c r="AL178" s="689">
        <f t="shared" si="43"/>
        <v>27</v>
      </c>
      <c r="AM178" s="690">
        <f t="shared" si="43"/>
        <v>33</v>
      </c>
      <c r="AN178" s="405">
        <f t="shared" si="43"/>
        <v>162</v>
      </c>
      <c r="AO178" s="691">
        <f t="shared" si="43"/>
        <v>77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209</v>
      </c>
      <c r="C179" s="321">
        <f t="shared" ref="C179:D183" si="44">E179+G179+I179+K179+M179+O179+Q179+S179+U179+W179+Y179+AA179+AC179+AE179+AG179+AI179+AK179</f>
        <v>108</v>
      </c>
      <c r="D179" s="324">
        <f t="shared" si="44"/>
        <v>101</v>
      </c>
      <c r="E179" s="37">
        <v>26</v>
      </c>
      <c r="F179" s="39">
        <v>26</v>
      </c>
      <c r="G179" s="37">
        <v>3</v>
      </c>
      <c r="H179" s="39">
        <v>4</v>
      </c>
      <c r="I179" s="37">
        <v>3</v>
      </c>
      <c r="J179" s="39">
        <v>1</v>
      </c>
      <c r="K179" s="37">
        <v>0</v>
      </c>
      <c r="L179" s="39">
        <v>0</v>
      </c>
      <c r="M179" s="238">
        <v>2</v>
      </c>
      <c r="N179" s="338">
        <v>0</v>
      </c>
      <c r="O179" s="37">
        <v>5</v>
      </c>
      <c r="P179" s="39">
        <v>0</v>
      </c>
      <c r="Q179" s="37">
        <v>1</v>
      </c>
      <c r="R179" s="39">
        <v>1</v>
      </c>
      <c r="S179" s="37">
        <v>0</v>
      </c>
      <c r="T179" s="39">
        <v>0</v>
      </c>
      <c r="U179" s="37">
        <v>0</v>
      </c>
      <c r="V179" s="39">
        <v>0</v>
      </c>
      <c r="W179" s="37">
        <v>3</v>
      </c>
      <c r="X179" s="39">
        <v>4</v>
      </c>
      <c r="Y179" s="37">
        <v>3</v>
      </c>
      <c r="Z179" s="39">
        <v>4</v>
      </c>
      <c r="AA179" s="37">
        <v>6</v>
      </c>
      <c r="AB179" s="39">
        <v>7</v>
      </c>
      <c r="AC179" s="37">
        <v>20</v>
      </c>
      <c r="AD179" s="338">
        <v>12</v>
      </c>
      <c r="AE179" s="37">
        <v>5</v>
      </c>
      <c r="AF179" s="39">
        <v>5</v>
      </c>
      <c r="AG179" s="37">
        <v>7</v>
      </c>
      <c r="AH179" s="39">
        <v>11</v>
      </c>
      <c r="AI179" s="37">
        <v>10</v>
      </c>
      <c r="AJ179" s="39">
        <v>12</v>
      </c>
      <c r="AK179" s="238">
        <v>14</v>
      </c>
      <c r="AL179" s="338">
        <v>14</v>
      </c>
      <c r="AM179" s="41">
        <v>28</v>
      </c>
      <c r="AN179" s="42">
        <v>130</v>
      </c>
      <c r="AO179" s="39">
        <v>51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3</v>
      </c>
      <c r="C180" s="321">
        <f t="shared" si="44"/>
        <v>2</v>
      </c>
      <c r="D180" s="324">
        <f t="shared" si="44"/>
        <v>1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1</v>
      </c>
      <c r="P180" s="52">
        <v>0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0</v>
      </c>
      <c r="X180" s="52">
        <v>0</v>
      </c>
      <c r="Y180" s="51">
        <v>1</v>
      </c>
      <c r="Z180" s="52">
        <v>1</v>
      </c>
      <c r="AA180" s="51">
        <v>0</v>
      </c>
      <c r="AB180" s="52">
        <v>0</v>
      </c>
      <c r="AC180" s="51">
        <v>0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0</v>
      </c>
      <c r="AL180" s="325">
        <v>0</v>
      </c>
      <c r="AM180" s="54">
        <v>3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28</v>
      </c>
      <c r="C181" s="321">
        <f t="shared" si="44"/>
        <v>14</v>
      </c>
      <c r="D181" s="324">
        <f t="shared" si="44"/>
        <v>14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0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0</v>
      </c>
      <c r="Z181" s="52">
        <v>2</v>
      </c>
      <c r="AA181" s="51">
        <v>3</v>
      </c>
      <c r="AB181" s="52">
        <v>0</v>
      </c>
      <c r="AC181" s="51">
        <v>4</v>
      </c>
      <c r="AD181" s="325">
        <v>0</v>
      </c>
      <c r="AE181" s="51">
        <v>0</v>
      </c>
      <c r="AF181" s="52">
        <v>4</v>
      </c>
      <c r="AG181" s="51">
        <v>2</v>
      </c>
      <c r="AH181" s="52">
        <v>2</v>
      </c>
      <c r="AI181" s="51">
        <v>2</v>
      </c>
      <c r="AJ181" s="52">
        <v>0</v>
      </c>
      <c r="AK181" s="241">
        <v>3</v>
      </c>
      <c r="AL181" s="325">
        <v>6</v>
      </c>
      <c r="AM181" s="54">
        <v>0</v>
      </c>
      <c r="AN181" s="55">
        <v>15</v>
      </c>
      <c r="AO181" s="52">
        <v>13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0</v>
      </c>
      <c r="C182" s="321">
        <f t="shared" si="44"/>
        <v>0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32</v>
      </c>
      <c r="C183" s="342">
        <f t="shared" si="44"/>
        <v>11</v>
      </c>
      <c r="D183" s="343">
        <f t="shared" si="44"/>
        <v>21</v>
      </c>
      <c r="E183" s="244">
        <v>0</v>
      </c>
      <c r="F183" s="272">
        <v>1</v>
      </c>
      <c r="G183" s="244">
        <v>0</v>
      </c>
      <c r="H183" s="272">
        <v>0</v>
      </c>
      <c r="I183" s="244">
        <v>0</v>
      </c>
      <c r="J183" s="272">
        <v>1</v>
      </c>
      <c r="K183" s="244">
        <v>0</v>
      </c>
      <c r="L183" s="272">
        <v>0</v>
      </c>
      <c r="M183" s="243">
        <v>0</v>
      </c>
      <c r="N183" s="344">
        <v>0</v>
      </c>
      <c r="O183" s="244">
        <v>2</v>
      </c>
      <c r="P183" s="272">
        <v>0</v>
      </c>
      <c r="Q183" s="244">
        <v>0</v>
      </c>
      <c r="R183" s="272">
        <v>0</v>
      </c>
      <c r="S183" s="244">
        <v>0</v>
      </c>
      <c r="T183" s="272">
        <v>0</v>
      </c>
      <c r="U183" s="244">
        <v>0</v>
      </c>
      <c r="V183" s="272">
        <v>0</v>
      </c>
      <c r="W183" s="244">
        <v>0</v>
      </c>
      <c r="X183" s="272">
        <v>0</v>
      </c>
      <c r="Y183" s="244">
        <v>0</v>
      </c>
      <c r="Z183" s="272">
        <v>1</v>
      </c>
      <c r="AA183" s="244">
        <v>2</v>
      </c>
      <c r="AB183" s="272">
        <v>1</v>
      </c>
      <c r="AC183" s="244">
        <v>1</v>
      </c>
      <c r="AD183" s="344">
        <v>2</v>
      </c>
      <c r="AE183" s="244">
        <v>2</v>
      </c>
      <c r="AF183" s="272">
        <v>2</v>
      </c>
      <c r="AG183" s="244">
        <v>1</v>
      </c>
      <c r="AH183" s="272">
        <v>3</v>
      </c>
      <c r="AI183" s="244">
        <v>1</v>
      </c>
      <c r="AJ183" s="272">
        <v>3</v>
      </c>
      <c r="AK183" s="243">
        <v>2</v>
      </c>
      <c r="AL183" s="344">
        <v>7</v>
      </c>
      <c r="AM183" s="78">
        <v>2</v>
      </c>
      <c r="AN183" s="81">
        <v>17</v>
      </c>
      <c r="AO183" s="272">
        <v>13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202" t="s">
        <v>92</v>
      </c>
      <c r="B185" s="1203" t="s">
        <v>5</v>
      </c>
      <c r="C185" s="1137" t="s">
        <v>103</v>
      </c>
      <c r="D185" s="1138"/>
      <c r="E185" s="1138"/>
      <c r="F185" s="1138"/>
      <c r="G185" s="1138"/>
      <c r="H185" s="1138"/>
      <c r="I185" s="1138"/>
      <c r="J185" s="1138"/>
      <c r="K185" s="1138"/>
      <c r="L185" s="1138"/>
      <c r="M185" s="1138"/>
      <c r="N185" s="1138"/>
      <c r="O185" s="1138"/>
      <c r="P185" s="1138"/>
      <c r="Q185" s="1138"/>
      <c r="R185" s="1138"/>
      <c r="S185" s="1084"/>
      <c r="T185" s="1205" t="s">
        <v>176</v>
      </c>
      <c r="U185" s="1208"/>
      <c r="V185" s="1208"/>
      <c r="W185" s="1208"/>
      <c r="X185" s="1208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209" t="s">
        <v>177</v>
      </c>
      <c r="U186" s="1210"/>
      <c r="V186" s="1211"/>
      <c r="W186" s="1206" t="s">
        <v>202</v>
      </c>
      <c r="X186" s="1207"/>
      <c r="CE186"/>
      <c r="CK186" s="2"/>
      <c r="DI186"/>
    </row>
    <row r="187" spans="1:113" ht="31.5" x14ac:dyDescent="0.25">
      <c r="A187" s="984"/>
      <c r="B187" s="987"/>
      <c r="C187" s="649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650" t="s">
        <v>27</v>
      </c>
      <c r="T187" s="692" t="s">
        <v>203</v>
      </c>
      <c r="U187" s="428" t="s">
        <v>204</v>
      </c>
      <c r="V187" s="693" t="s">
        <v>205</v>
      </c>
      <c r="W187" s="652" t="s">
        <v>179</v>
      </c>
      <c r="X187" s="693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303</v>
      </c>
      <c r="C188" s="51">
        <v>20</v>
      </c>
      <c r="D188" s="55">
        <v>4</v>
      </c>
      <c r="E188" s="55">
        <v>6</v>
      </c>
      <c r="F188" s="55">
        <v>5</v>
      </c>
      <c r="G188" s="55">
        <v>2</v>
      </c>
      <c r="H188" s="55">
        <v>2</v>
      </c>
      <c r="I188" s="55">
        <v>4</v>
      </c>
      <c r="J188" s="55">
        <v>8</v>
      </c>
      <c r="K188" s="55">
        <v>7</v>
      </c>
      <c r="L188" s="55">
        <v>6</v>
      </c>
      <c r="M188" s="55">
        <v>9</v>
      </c>
      <c r="N188" s="55">
        <v>20</v>
      </c>
      <c r="O188" s="55">
        <v>29</v>
      </c>
      <c r="P188" s="55">
        <v>29</v>
      </c>
      <c r="Q188" s="55">
        <v>43</v>
      </c>
      <c r="R188" s="55">
        <v>35</v>
      </c>
      <c r="S188" s="56">
        <v>74</v>
      </c>
      <c r="T188" s="54">
        <v>118</v>
      </c>
      <c r="U188" s="55">
        <v>0</v>
      </c>
      <c r="V188" s="52">
        <v>0</v>
      </c>
      <c r="W188" s="51">
        <v>40</v>
      </c>
      <c r="X188" s="52">
        <v>145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47</v>
      </c>
      <c r="C189" s="51">
        <v>0</v>
      </c>
      <c r="D189" s="55">
        <v>0</v>
      </c>
      <c r="E189" s="55">
        <v>0</v>
      </c>
      <c r="F189" s="55">
        <v>1</v>
      </c>
      <c r="G189" s="55">
        <v>1</v>
      </c>
      <c r="H189" s="55">
        <v>1</v>
      </c>
      <c r="I189" s="55">
        <v>0</v>
      </c>
      <c r="J189" s="55">
        <v>1</v>
      </c>
      <c r="K189" s="55">
        <v>1</v>
      </c>
      <c r="L189" s="55">
        <v>4</v>
      </c>
      <c r="M189" s="55">
        <v>2</v>
      </c>
      <c r="N189" s="55">
        <v>5</v>
      </c>
      <c r="O189" s="55">
        <v>10</v>
      </c>
      <c r="P189" s="55">
        <v>5</v>
      </c>
      <c r="Q189" s="55">
        <v>6</v>
      </c>
      <c r="R189" s="55">
        <v>5</v>
      </c>
      <c r="S189" s="56">
        <v>5</v>
      </c>
      <c r="T189" s="54">
        <v>9</v>
      </c>
      <c r="U189" s="55">
        <v>0</v>
      </c>
      <c r="V189" s="52">
        <v>0</v>
      </c>
      <c r="W189" s="51">
        <v>38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90</v>
      </c>
      <c r="C190" s="51">
        <v>44</v>
      </c>
      <c r="D190" s="55">
        <v>4</v>
      </c>
      <c r="E190" s="55">
        <v>1</v>
      </c>
      <c r="F190" s="55">
        <v>0</v>
      </c>
      <c r="G190" s="55">
        <v>0</v>
      </c>
      <c r="H190" s="55">
        <v>1</v>
      </c>
      <c r="I190" s="55">
        <v>0</v>
      </c>
      <c r="J190" s="55">
        <v>0</v>
      </c>
      <c r="K190" s="55">
        <v>0</v>
      </c>
      <c r="L190" s="55">
        <v>2</v>
      </c>
      <c r="M190" s="55">
        <v>4</v>
      </c>
      <c r="N190" s="55">
        <v>2</v>
      </c>
      <c r="O190" s="55">
        <v>9</v>
      </c>
      <c r="P190" s="55">
        <v>5</v>
      </c>
      <c r="Q190" s="55">
        <v>4</v>
      </c>
      <c r="R190" s="55">
        <v>5</v>
      </c>
      <c r="S190" s="56">
        <v>9</v>
      </c>
      <c r="T190" s="54">
        <v>7</v>
      </c>
      <c r="U190" s="55">
        <v>0</v>
      </c>
      <c r="V190" s="52">
        <v>0</v>
      </c>
      <c r="W190" s="51">
        <v>25</v>
      </c>
      <c r="X190" s="52">
        <v>58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653">
        <f t="shared" ref="B195:X195" si="50">SUM(B188:B194)</f>
        <v>440</v>
      </c>
      <c r="C195" s="654">
        <f t="shared" si="50"/>
        <v>64</v>
      </c>
      <c r="D195" s="412">
        <f t="shared" si="50"/>
        <v>8</v>
      </c>
      <c r="E195" s="412">
        <f t="shared" si="50"/>
        <v>7</v>
      </c>
      <c r="F195" s="412">
        <f t="shared" si="50"/>
        <v>6</v>
      </c>
      <c r="G195" s="412">
        <f t="shared" si="50"/>
        <v>3</v>
      </c>
      <c r="H195" s="412">
        <f t="shared" si="50"/>
        <v>4</v>
      </c>
      <c r="I195" s="412">
        <f t="shared" si="50"/>
        <v>4</v>
      </c>
      <c r="J195" s="412">
        <f t="shared" si="50"/>
        <v>9</v>
      </c>
      <c r="K195" s="412">
        <f t="shared" si="50"/>
        <v>8</v>
      </c>
      <c r="L195" s="412">
        <f t="shared" si="50"/>
        <v>12</v>
      </c>
      <c r="M195" s="412">
        <f t="shared" si="50"/>
        <v>15</v>
      </c>
      <c r="N195" s="412">
        <f t="shared" si="50"/>
        <v>27</v>
      </c>
      <c r="O195" s="412">
        <f t="shared" si="50"/>
        <v>48</v>
      </c>
      <c r="P195" s="412">
        <f t="shared" si="50"/>
        <v>39</v>
      </c>
      <c r="Q195" s="412">
        <f t="shared" si="50"/>
        <v>53</v>
      </c>
      <c r="R195" s="412">
        <f t="shared" si="50"/>
        <v>45</v>
      </c>
      <c r="S195" s="655">
        <f t="shared" si="50"/>
        <v>88</v>
      </c>
      <c r="T195" s="355">
        <f t="shared" si="50"/>
        <v>134</v>
      </c>
      <c r="U195" s="356">
        <f t="shared" si="50"/>
        <v>0</v>
      </c>
      <c r="V195" s="357">
        <f t="shared" si="50"/>
        <v>0</v>
      </c>
      <c r="W195" s="358">
        <f t="shared" si="50"/>
        <v>103</v>
      </c>
      <c r="X195" s="357">
        <f t="shared" si="50"/>
        <v>203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202" t="s">
        <v>92</v>
      </c>
      <c r="B197" s="1203" t="s">
        <v>5</v>
      </c>
      <c r="C197" s="1137" t="s">
        <v>103</v>
      </c>
      <c r="D197" s="1138"/>
      <c r="E197" s="1138"/>
      <c r="F197" s="1138"/>
      <c r="G197" s="1138"/>
      <c r="H197" s="1138"/>
      <c r="I197" s="1138"/>
      <c r="J197" s="1138"/>
      <c r="K197" s="1138"/>
      <c r="L197" s="1138"/>
      <c r="M197" s="1138"/>
      <c r="N197" s="1138"/>
      <c r="O197" s="1138"/>
      <c r="P197" s="1138"/>
      <c r="Q197" s="1138"/>
      <c r="R197" s="1138"/>
      <c r="S197" s="1084"/>
      <c r="T197" s="1204" t="s">
        <v>176</v>
      </c>
      <c r="U197" s="1204"/>
      <c r="V197" s="1204"/>
      <c r="W197" s="1204"/>
      <c r="X197" s="1205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141" t="s">
        <v>177</v>
      </c>
      <c r="U198" s="1141"/>
      <c r="V198" s="1088"/>
      <c r="W198" s="1206" t="s">
        <v>202</v>
      </c>
      <c r="X198" s="1207"/>
      <c r="CE198"/>
      <c r="CK198" s="2"/>
      <c r="DI198"/>
    </row>
    <row r="199" spans="1:113" ht="31.5" x14ac:dyDescent="0.25">
      <c r="A199" s="984"/>
      <c r="B199" s="987"/>
      <c r="C199" s="649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650" t="s">
        <v>27</v>
      </c>
      <c r="T199" s="692" t="s">
        <v>203</v>
      </c>
      <c r="U199" s="428" t="s">
        <v>204</v>
      </c>
      <c r="V199" s="693" t="s">
        <v>205</v>
      </c>
      <c r="W199" s="652" t="s">
        <v>179</v>
      </c>
      <c r="X199" s="693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257</v>
      </c>
      <c r="C200" s="51">
        <v>0</v>
      </c>
      <c r="D200" s="55">
        <v>1</v>
      </c>
      <c r="E200" s="55">
        <v>4</v>
      </c>
      <c r="F200" s="55">
        <v>6</v>
      </c>
      <c r="G200" s="55">
        <v>13</v>
      </c>
      <c r="H200" s="55">
        <v>5</v>
      </c>
      <c r="I200" s="55">
        <v>4</v>
      </c>
      <c r="J200" s="55">
        <v>5</v>
      </c>
      <c r="K200" s="55">
        <v>22</v>
      </c>
      <c r="L200" s="55">
        <v>24</v>
      </c>
      <c r="M200" s="55">
        <v>13</v>
      </c>
      <c r="N200" s="55">
        <v>36</v>
      </c>
      <c r="O200" s="55">
        <v>35</v>
      </c>
      <c r="P200" s="55">
        <v>36</v>
      </c>
      <c r="Q200" s="55">
        <v>26</v>
      </c>
      <c r="R200" s="55">
        <v>21</v>
      </c>
      <c r="S200" s="56">
        <v>6</v>
      </c>
      <c r="T200" s="418">
        <v>257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0</v>
      </c>
      <c r="C201" s="51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0</v>
      </c>
      <c r="Q201" s="55">
        <v>0</v>
      </c>
      <c r="R201" s="55">
        <v>0</v>
      </c>
      <c r="S201" s="56">
        <v>0</v>
      </c>
      <c r="T201" s="54">
        <v>0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656" t="s">
        <v>5</v>
      </c>
      <c r="B206" s="653">
        <f t="shared" ref="B206:X206" si="55">SUM(B200:B205)</f>
        <v>257</v>
      </c>
      <c r="C206" s="654">
        <f t="shared" si="55"/>
        <v>0</v>
      </c>
      <c r="D206" s="412">
        <f t="shared" si="55"/>
        <v>1</v>
      </c>
      <c r="E206" s="412">
        <f t="shared" si="55"/>
        <v>4</v>
      </c>
      <c r="F206" s="412">
        <f t="shared" si="55"/>
        <v>6</v>
      </c>
      <c r="G206" s="412">
        <f t="shared" si="55"/>
        <v>13</v>
      </c>
      <c r="H206" s="412">
        <f t="shared" si="55"/>
        <v>5</v>
      </c>
      <c r="I206" s="412">
        <f t="shared" si="55"/>
        <v>4</v>
      </c>
      <c r="J206" s="412">
        <f t="shared" si="55"/>
        <v>5</v>
      </c>
      <c r="K206" s="412">
        <f t="shared" si="55"/>
        <v>22</v>
      </c>
      <c r="L206" s="412">
        <f t="shared" si="55"/>
        <v>24</v>
      </c>
      <c r="M206" s="412">
        <f t="shared" si="55"/>
        <v>13</v>
      </c>
      <c r="N206" s="412">
        <f t="shared" si="55"/>
        <v>36</v>
      </c>
      <c r="O206" s="412">
        <f t="shared" si="55"/>
        <v>35</v>
      </c>
      <c r="P206" s="412">
        <f t="shared" si="55"/>
        <v>36</v>
      </c>
      <c r="Q206" s="412">
        <f t="shared" si="55"/>
        <v>26</v>
      </c>
      <c r="R206" s="412">
        <f t="shared" si="55"/>
        <v>21</v>
      </c>
      <c r="S206" s="655">
        <f t="shared" si="55"/>
        <v>6</v>
      </c>
      <c r="T206" s="360">
        <f t="shared" si="55"/>
        <v>257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202" t="s">
        <v>92</v>
      </c>
      <c r="B208" s="1203" t="s">
        <v>5</v>
      </c>
      <c r="C208" s="1137" t="s">
        <v>103</v>
      </c>
      <c r="D208" s="1138"/>
      <c r="E208" s="1138"/>
      <c r="F208" s="1138"/>
      <c r="G208" s="1138"/>
      <c r="H208" s="1138"/>
      <c r="I208" s="1138"/>
      <c r="J208" s="1138"/>
      <c r="K208" s="1138"/>
      <c r="L208" s="1138"/>
      <c r="M208" s="1138"/>
      <c r="N208" s="1138"/>
      <c r="O208" s="1138"/>
      <c r="P208" s="1138"/>
      <c r="Q208" s="1138"/>
      <c r="R208" s="1138"/>
      <c r="S208" s="1084"/>
      <c r="T208" s="1204" t="s">
        <v>176</v>
      </c>
      <c r="U208" s="1204"/>
      <c r="V208" s="1204"/>
      <c r="W208" s="1204"/>
      <c r="X208" s="1205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141" t="s">
        <v>177</v>
      </c>
      <c r="U209" s="1141"/>
      <c r="V209" s="1088"/>
      <c r="W209" s="1206" t="s">
        <v>202</v>
      </c>
      <c r="X209" s="1207"/>
      <c r="CE209"/>
      <c r="CK209" s="2"/>
      <c r="DI209"/>
    </row>
    <row r="210" spans="1:113" ht="31.5" x14ac:dyDescent="0.25">
      <c r="A210" s="984"/>
      <c r="B210" s="987"/>
      <c r="C210" s="649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650" t="s">
        <v>27</v>
      </c>
      <c r="T210" s="692" t="s">
        <v>203</v>
      </c>
      <c r="U210" s="428" t="s">
        <v>204</v>
      </c>
      <c r="V210" s="693" t="s">
        <v>205</v>
      </c>
      <c r="W210" s="652" t="s">
        <v>179</v>
      </c>
      <c r="X210" s="693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3573</v>
      </c>
      <c r="C211" s="51">
        <v>113</v>
      </c>
      <c r="D211" s="55">
        <v>48</v>
      </c>
      <c r="E211" s="55">
        <v>62</v>
      </c>
      <c r="F211" s="55">
        <v>22</v>
      </c>
      <c r="G211" s="55">
        <v>63</v>
      </c>
      <c r="H211" s="55">
        <v>18</v>
      </c>
      <c r="I211" s="55">
        <v>32</v>
      </c>
      <c r="J211" s="55">
        <v>93</v>
      </c>
      <c r="K211" s="55">
        <v>132</v>
      </c>
      <c r="L211" s="55">
        <v>174</v>
      </c>
      <c r="M211" s="55">
        <v>186</v>
      </c>
      <c r="N211" s="55">
        <v>268</v>
      </c>
      <c r="O211" s="55">
        <v>604</v>
      </c>
      <c r="P211" s="55">
        <v>554</v>
      </c>
      <c r="Q211" s="55">
        <v>490</v>
      </c>
      <c r="R211" s="55">
        <v>255</v>
      </c>
      <c r="S211" s="56">
        <v>459</v>
      </c>
      <c r="T211" s="41">
        <v>540</v>
      </c>
      <c r="U211" s="42">
        <v>0</v>
      </c>
      <c r="V211" s="39">
        <v>0</v>
      </c>
      <c r="W211" s="37">
        <v>2061</v>
      </c>
      <c r="X211" s="39">
        <v>972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326</v>
      </c>
      <c r="C212" s="51">
        <v>0</v>
      </c>
      <c r="D212" s="55">
        <v>0</v>
      </c>
      <c r="E212" s="55">
        <v>1</v>
      </c>
      <c r="F212" s="55">
        <v>6</v>
      </c>
      <c r="G212" s="55">
        <v>2</v>
      </c>
      <c r="H212" s="55">
        <v>5</v>
      </c>
      <c r="I212" s="55">
        <v>0</v>
      </c>
      <c r="J212" s="55">
        <v>12</v>
      </c>
      <c r="K212" s="55">
        <v>17</v>
      </c>
      <c r="L212" s="55">
        <v>19</v>
      </c>
      <c r="M212" s="55">
        <v>15</v>
      </c>
      <c r="N212" s="55">
        <v>22</v>
      </c>
      <c r="O212" s="55">
        <v>80</v>
      </c>
      <c r="P212" s="55">
        <v>42</v>
      </c>
      <c r="Q212" s="55">
        <v>52</v>
      </c>
      <c r="R212" s="55">
        <v>33</v>
      </c>
      <c r="S212" s="56">
        <v>20</v>
      </c>
      <c r="T212" s="54">
        <v>97</v>
      </c>
      <c r="U212" s="55">
        <v>0</v>
      </c>
      <c r="V212" s="52">
        <v>0</v>
      </c>
      <c r="W212" s="51">
        <v>229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577</v>
      </c>
      <c r="C213" s="51">
        <v>165</v>
      </c>
      <c r="D213" s="55">
        <v>26</v>
      </c>
      <c r="E213" s="55">
        <v>12</v>
      </c>
      <c r="F213" s="55">
        <v>0</v>
      </c>
      <c r="G213" s="55">
        <v>0</v>
      </c>
      <c r="H213" s="55">
        <v>4</v>
      </c>
      <c r="I213" s="55">
        <v>0</v>
      </c>
      <c r="J213" s="55">
        <v>36</v>
      </c>
      <c r="K213" s="55">
        <v>9</v>
      </c>
      <c r="L213" s="55">
        <v>28</v>
      </c>
      <c r="M213" s="55">
        <v>16</v>
      </c>
      <c r="N213" s="55">
        <v>8</v>
      </c>
      <c r="O213" s="55">
        <v>39</v>
      </c>
      <c r="P213" s="55">
        <v>42</v>
      </c>
      <c r="Q213" s="55">
        <v>85</v>
      </c>
      <c r="R213" s="55">
        <v>40</v>
      </c>
      <c r="S213" s="56">
        <v>67</v>
      </c>
      <c r="T213" s="54">
        <v>67</v>
      </c>
      <c r="U213" s="55">
        <v>0</v>
      </c>
      <c r="V213" s="52">
        <v>0</v>
      </c>
      <c r="W213" s="51">
        <v>148</v>
      </c>
      <c r="X213" s="52">
        <v>362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657" t="s">
        <v>5</v>
      </c>
      <c r="B215" s="352">
        <f>SUM(B211:B214)</f>
        <v>4476</v>
      </c>
      <c r="C215" s="364">
        <f t="shared" ref="C215:X215" si="58">SUM(C211:C214)</f>
        <v>278</v>
      </c>
      <c r="D215" s="365">
        <f t="shared" si="58"/>
        <v>74</v>
      </c>
      <c r="E215" s="365">
        <f t="shared" si="58"/>
        <v>75</v>
      </c>
      <c r="F215" s="365">
        <f t="shared" si="58"/>
        <v>28</v>
      </c>
      <c r="G215" s="365">
        <f t="shared" si="58"/>
        <v>65</v>
      </c>
      <c r="H215" s="365">
        <f t="shared" si="58"/>
        <v>27</v>
      </c>
      <c r="I215" s="365">
        <f t="shared" si="58"/>
        <v>32</v>
      </c>
      <c r="J215" s="365">
        <f t="shared" si="58"/>
        <v>141</v>
      </c>
      <c r="K215" s="365">
        <f t="shared" si="58"/>
        <v>158</v>
      </c>
      <c r="L215" s="365">
        <f t="shared" si="58"/>
        <v>221</v>
      </c>
      <c r="M215" s="365">
        <f t="shared" si="58"/>
        <v>217</v>
      </c>
      <c r="N215" s="365">
        <f t="shared" si="58"/>
        <v>298</v>
      </c>
      <c r="O215" s="365">
        <f t="shared" si="58"/>
        <v>723</v>
      </c>
      <c r="P215" s="365">
        <f t="shared" si="58"/>
        <v>638</v>
      </c>
      <c r="Q215" s="365">
        <f t="shared" si="58"/>
        <v>627</v>
      </c>
      <c r="R215" s="365">
        <f t="shared" si="58"/>
        <v>328</v>
      </c>
      <c r="S215" s="366">
        <f t="shared" si="58"/>
        <v>546</v>
      </c>
      <c r="T215" s="360">
        <f t="shared" si="58"/>
        <v>704</v>
      </c>
      <c r="U215" s="361">
        <f t="shared" si="58"/>
        <v>0</v>
      </c>
      <c r="V215" s="362">
        <f t="shared" si="58"/>
        <v>0</v>
      </c>
      <c r="W215" s="363">
        <f t="shared" si="58"/>
        <v>2438</v>
      </c>
      <c r="X215" s="362">
        <f t="shared" si="58"/>
        <v>1334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658" t="s">
        <v>214</v>
      </c>
      <c r="B217" s="636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627" t="s">
        <v>109</v>
      </c>
      <c r="B223" s="636" t="s">
        <v>5</v>
      </c>
    </row>
    <row r="224" spans="1:113" x14ac:dyDescent="0.25">
      <c r="A224" s="370" t="s">
        <v>220</v>
      </c>
      <c r="B224" s="371">
        <v>3035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2810</v>
      </c>
    </row>
    <row r="227" spans="1:2" ht="24" customHeight="1" x14ac:dyDescent="0.25">
      <c r="A227" s="375" t="s">
        <v>223</v>
      </c>
      <c r="B227" s="371">
        <v>155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198</v>
      </c>
    </row>
    <row r="230" spans="1:2" x14ac:dyDescent="0.25">
      <c r="A230" s="370" t="s">
        <v>226</v>
      </c>
      <c r="B230" s="371">
        <v>341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0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474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170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2017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9200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197" t="s">
        <v>246</v>
      </c>
      <c r="B252" s="1198" t="s">
        <v>5</v>
      </c>
      <c r="C252" s="1199" t="s">
        <v>103</v>
      </c>
      <c r="D252" s="1200"/>
      <c r="E252" s="1200"/>
      <c r="F252" s="1200"/>
      <c r="G252" s="1200"/>
      <c r="H252" s="1200"/>
      <c r="I252" s="1200"/>
      <c r="J252" s="1200"/>
      <c r="K252" s="1200"/>
      <c r="L252" s="1200"/>
      <c r="M252" s="1200"/>
      <c r="N252" s="1200"/>
      <c r="O252" s="1200"/>
      <c r="P252" s="1200"/>
      <c r="Q252" s="1200"/>
      <c r="R252" s="1200"/>
      <c r="S252" s="1201"/>
    </row>
    <row r="253" spans="1:19" x14ac:dyDescent="0.25">
      <c r="A253" s="976"/>
      <c r="B253" s="978"/>
      <c r="C253" s="649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630" t="s">
        <v>27</v>
      </c>
    </row>
    <row r="254" spans="1:19" x14ac:dyDescent="0.25">
      <c r="A254" s="429" t="s">
        <v>247</v>
      </c>
      <c r="B254" s="430">
        <f>SUM(C254:S254)</f>
        <v>392</v>
      </c>
      <c r="C254" s="416">
        <v>0</v>
      </c>
      <c r="D254" s="281">
        <v>42</v>
      </c>
      <c r="E254" s="281">
        <v>44</v>
      </c>
      <c r="F254" s="281">
        <v>7</v>
      </c>
      <c r="G254" s="281">
        <v>1</v>
      </c>
      <c r="H254" s="281">
        <v>1</v>
      </c>
      <c r="I254" s="281">
        <v>0</v>
      </c>
      <c r="J254" s="281">
        <v>0</v>
      </c>
      <c r="K254" s="281">
        <v>1</v>
      </c>
      <c r="L254" s="281">
        <v>1</v>
      </c>
      <c r="M254" s="281">
        <v>3</v>
      </c>
      <c r="N254" s="281">
        <v>5</v>
      </c>
      <c r="O254" s="281">
        <v>5</v>
      </c>
      <c r="P254" s="281">
        <v>44</v>
      </c>
      <c r="Q254" s="281">
        <v>74</v>
      </c>
      <c r="R254" s="281">
        <v>64</v>
      </c>
      <c r="S254" s="299">
        <v>100</v>
      </c>
    </row>
    <row r="255" spans="1:19" x14ac:dyDescent="0.25">
      <c r="A255" s="381" t="s">
        <v>248</v>
      </c>
      <c r="B255" s="382">
        <f>SUM(C255:S255)</f>
        <v>392</v>
      </c>
      <c r="C255" s="51">
        <v>0</v>
      </c>
      <c r="D255" s="55">
        <v>42</v>
      </c>
      <c r="E255" s="55">
        <v>44</v>
      </c>
      <c r="F255" s="55">
        <v>7</v>
      </c>
      <c r="G255" s="55">
        <v>1</v>
      </c>
      <c r="H255" s="55">
        <v>1</v>
      </c>
      <c r="I255" s="55">
        <v>0</v>
      </c>
      <c r="J255" s="55">
        <v>0</v>
      </c>
      <c r="K255" s="55">
        <v>1</v>
      </c>
      <c r="L255" s="55">
        <v>1</v>
      </c>
      <c r="M255" s="55">
        <v>3</v>
      </c>
      <c r="N255" s="55">
        <v>5</v>
      </c>
      <c r="O255" s="55">
        <v>5</v>
      </c>
      <c r="P255" s="55">
        <v>44</v>
      </c>
      <c r="Q255" s="55">
        <v>74</v>
      </c>
      <c r="R255" s="55">
        <v>64</v>
      </c>
      <c r="S255" s="57">
        <v>100</v>
      </c>
    </row>
    <row r="256" spans="1:19" x14ac:dyDescent="0.25">
      <c r="A256" s="383" t="s">
        <v>249</v>
      </c>
      <c r="B256" s="384">
        <f>SUM(C256:S256)</f>
        <v>392</v>
      </c>
      <c r="C256" s="75">
        <v>0</v>
      </c>
      <c r="D256" s="79">
        <v>42</v>
      </c>
      <c r="E256" s="79">
        <v>44</v>
      </c>
      <c r="F256" s="79">
        <v>7</v>
      </c>
      <c r="G256" s="79">
        <v>1</v>
      </c>
      <c r="H256" s="79">
        <v>1</v>
      </c>
      <c r="I256" s="79">
        <v>0</v>
      </c>
      <c r="J256" s="79">
        <v>0</v>
      </c>
      <c r="K256" s="79">
        <v>1</v>
      </c>
      <c r="L256" s="79">
        <v>1</v>
      </c>
      <c r="M256" s="79">
        <v>3</v>
      </c>
      <c r="N256" s="79">
        <v>5</v>
      </c>
      <c r="O256" s="79">
        <v>5</v>
      </c>
      <c r="P256" s="79">
        <v>44</v>
      </c>
      <c r="Q256" s="79">
        <v>74</v>
      </c>
      <c r="R256" s="79">
        <v>64</v>
      </c>
      <c r="S256" s="112">
        <v>100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197" t="s">
        <v>251</v>
      </c>
      <c r="B258" s="1198" t="s">
        <v>252</v>
      </c>
      <c r="C258" s="1199" t="s">
        <v>103</v>
      </c>
      <c r="D258" s="1200"/>
      <c r="E258" s="1200"/>
      <c r="F258" s="1200"/>
      <c r="G258" s="1200"/>
      <c r="H258" s="1200"/>
      <c r="I258" s="1200"/>
      <c r="J258" s="1200"/>
      <c r="K258" s="1200"/>
      <c r="L258" s="1200"/>
      <c r="M258" s="1200"/>
      <c r="N258" s="1200"/>
      <c r="O258" s="1200"/>
      <c r="P258" s="1200"/>
      <c r="Q258" s="1200"/>
      <c r="R258" s="1200"/>
      <c r="S258" s="1201"/>
    </row>
    <row r="259" spans="1:19" x14ac:dyDescent="0.25">
      <c r="A259" s="976"/>
      <c r="B259" s="978"/>
      <c r="C259" s="649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630" t="s">
        <v>27</v>
      </c>
    </row>
    <row r="260" spans="1:19" x14ac:dyDescent="0.25">
      <c r="A260" s="386" t="s">
        <v>253</v>
      </c>
      <c r="B260" s="386">
        <f t="shared" ref="B260:B286" si="59">SUM(C260:S260)</f>
        <v>15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1</v>
      </c>
      <c r="L260" s="281">
        <v>0</v>
      </c>
      <c r="M260" s="281">
        <v>0</v>
      </c>
      <c r="N260" s="281">
        <v>1</v>
      </c>
      <c r="O260" s="281">
        <v>0</v>
      </c>
      <c r="P260" s="281">
        <v>2</v>
      </c>
      <c r="Q260" s="281">
        <v>1</v>
      </c>
      <c r="R260" s="281">
        <v>1</v>
      </c>
      <c r="S260" s="419">
        <v>9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11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1</v>
      </c>
      <c r="N262" s="55">
        <v>1</v>
      </c>
      <c r="O262" s="55">
        <v>0</v>
      </c>
      <c r="P262" s="55">
        <v>1</v>
      </c>
      <c r="Q262" s="55">
        <v>3</v>
      </c>
      <c r="R262" s="55">
        <v>0</v>
      </c>
      <c r="S262" s="57">
        <v>5</v>
      </c>
    </row>
    <row r="263" spans="1:19" x14ac:dyDescent="0.25">
      <c r="A263" s="300" t="s">
        <v>256</v>
      </c>
      <c r="B263" s="300">
        <f t="shared" si="59"/>
        <v>15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1</v>
      </c>
      <c r="N263" s="55">
        <v>1</v>
      </c>
      <c r="O263" s="55">
        <v>0</v>
      </c>
      <c r="P263" s="55">
        <v>0</v>
      </c>
      <c r="Q263" s="55">
        <v>3</v>
      </c>
      <c r="R263" s="55">
        <v>0</v>
      </c>
      <c r="S263" s="57">
        <v>10</v>
      </c>
    </row>
    <row r="264" spans="1:19" x14ac:dyDescent="0.25">
      <c r="A264" s="300" t="s">
        <v>257</v>
      </c>
      <c r="B264" s="300">
        <f t="shared" si="59"/>
        <v>24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1</v>
      </c>
      <c r="O264" s="55">
        <v>1</v>
      </c>
      <c r="P264" s="55">
        <v>3</v>
      </c>
      <c r="Q264" s="55">
        <v>9</v>
      </c>
      <c r="R264" s="55">
        <v>3</v>
      </c>
      <c r="S264" s="57">
        <v>7</v>
      </c>
    </row>
    <row r="265" spans="1:19" x14ac:dyDescent="0.25">
      <c r="A265" s="300" t="s">
        <v>258</v>
      </c>
      <c r="B265" s="300">
        <f t="shared" si="59"/>
        <v>23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1</v>
      </c>
      <c r="P265" s="55">
        <v>2</v>
      </c>
      <c r="Q265" s="55">
        <v>7</v>
      </c>
      <c r="R265" s="55">
        <v>3</v>
      </c>
      <c r="S265" s="57">
        <v>10</v>
      </c>
    </row>
    <row r="266" spans="1:19" x14ac:dyDescent="0.25">
      <c r="A266" s="300" t="s">
        <v>259</v>
      </c>
      <c r="B266" s="300">
        <f t="shared" si="59"/>
        <v>0</v>
      </c>
      <c r="C266" s="51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7"/>
    </row>
    <row r="267" spans="1:19" x14ac:dyDescent="0.25">
      <c r="A267" s="300" t="s">
        <v>260</v>
      </c>
      <c r="B267" s="300">
        <f t="shared" si="59"/>
        <v>0</v>
      </c>
      <c r="C267" s="51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7"/>
    </row>
    <row r="268" spans="1:19" x14ac:dyDescent="0.25">
      <c r="A268" s="300" t="s">
        <v>261</v>
      </c>
      <c r="B268" s="300">
        <f t="shared" si="59"/>
        <v>0</v>
      </c>
      <c r="C268" s="51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7"/>
    </row>
    <row r="269" spans="1:19" x14ac:dyDescent="0.25">
      <c r="A269" s="300" t="s">
        <v>262</v>
      </c>
      <c r="B269" s="300">
        <f t="shared" si="59"/>
        <v>0</v>
      </c>
      <c r="C269" s="51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7"/>
    </row>
    <row r="270" spans="1:19" ht="22.5" x14ac:dyDescent="0.25">
      <c r="A270" s="387" t="s">
        <v>263</v>
      </c>
      <c r="B270" s="300">
        <f t="shared" si="59"/>
        <v>0</v>
      </c>
      <c r="C270" s="51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7"/>
    </row>
    <row r="271" spans="1:19" ht="22.5" x14ac:dyDescent="0.25">
      <c r="A271" s="387" t="s">
        <v>264</v>
      </c>
      <c r="B271" s="300">
        <f t="shared" si="59"/>
        <v>0</v>
      </c>
      <c r="C271" s="51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7"/>
    </row>
    <row r="272" spans="1:19" x14ac:dyDescent="0.25">
      <c r="A272" s="300" t="s">
        <v>265</v>
      </c>
      <c r="B272" s="300">
        <f t="shared" si="59"/>
        <v>0</v>
      </c>
      <c r="C272" s="51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7"/>
    </row>
    <row r="273" spans="1:19" x14ac:dyDescent="0.25">
      <c r="A273" s="300" t="s">
        <v>266</v>
      </c>
      <c r="B273" s="300">
        <f t="shared" si="59"/>
        <v>0</v>
      </c>
      <c r="C273" s="51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7"/>
    </row>
    <row r="274" spans="1:19" x14ac:dyDescent="0.25">
      <c r="A274" s="300" t="s">
        <v>267</v>
      </c>
      <c r="B274" s="300">
        <f t="shared" si="59"/>
        <v>0</v>
      </c>
      <c r="C274" s="51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7"/>
    </row>
    <row r="275" spans="1:19" x14ac:dyDescent="0.25">
      <c r="A275" s="300" t="s">
        <v>268</v>
      </c>
      <c r="B275" s="300">
        <f t="shared" si="59"/>
        <v>0</v>
      </c>
      <c r="C275" s="51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7"/>
    </row>
    <row r="276" spans="1:19" x14ac:dyDescent="0.25">
      <c r="A276" s="300" t="s">
        <v>269</v>
      </c>
      <c r="B276" s="300">
        <f t="shared" si="59"/>
        <v>0</v>
      </c>
      <c r="C276" s="51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7"/>
    </row>
    <row r="277" spans="1:19" x14ac:dyDescent="0.25">
      <c r="A277" s="300" t="s">
        <v>270</v>
      </c>
      <c r="B277" s="300">
        <f t="shared" si="59"/>
        <v>136</v>
      </c>
      <c r="C277" s="51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>
        <v>15</v>
      </c>
      <c r="Q277" s="55">
        <v>26</v>
      </c>
      <c r="R277" s="55">
        <v>37</v>
      </c>
      <c r="S277" s="57">
        <v>58</v>
      </c>
    </row>
    <row r="278" spans="1:19" x14ac:dyDescent="0.25">
      <c r="A278" s="300" t="s">
        <v>271</v>
      </c>
      <c r="B278" s="300">
        <f t="shared" si="59"/>
        <v>319</v>
      </c>
      <c r="C278" s="51"/>
      <c r="D278" s="55">
        <v>42</v>
      </c>
      <c r="E278" s="55">
        <v>44</v>
      </c>
      <c r="F278" s="55">
        <v>7</v>
      </c>
      <c r="G278" s="55">
        <v>1</v>
      </c>
      <c r="H278" s="55">
        <v>1</v>
      </c>
      <c r="I278" s="55"/>
      <c r="J278" s="55"/>
      <c r="K278" s="55"/>
      <c r="L278" s="55">
        <v>1</v>
      </c>
      <c r="M278" s="55">
        <v>4</v>
      </c>
      <c r="N278" s="55">
        <v>6</v>
      </c>
      <c r="O278" s="55">
        <v>8</v>
      </c>
      <c r="P278" s="55">
        <v>49</v>
      </c>
      <c r="Q278" s="55">
        <v>68</v>
      </c>
      <c r="R278" s="55">
        <v>44</v>
      </c>
      <c r="S278" s="57">
        <v>44</v>
      </c>
    </row>
    <row r="279" spans="1:19" x14ac:dyDescent="0.25">
      <c r="A279" s="300" t="s">
        <v>272</v>
      </c>
      <c r="B279" s="300">
        <f t="shared" si="59"/>
        <v>0</v>
      </c>
      <c r="C279" s="51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7"/>
    </row>
    <row r="280" spans="1:19" x14ac:dyDescent="0.25">
      <c r="A280" s="300" t="s">
        <v>273</v>
      </c>
      <c r="B280" s="300">
        <f t="shared" si="59"/>
        <v>0</v>
      </c>
      <c r="C280" s="51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7"/>
    </row>
    <row r="281" spans="1:19" x14ac:dyDescent="0.25">
      <c r="A281" s="388" t="s">
        <v>274</v>
      </c>
      <c r="B281" s="300">
        <f t="shared" si="59"/>
        <v>0</v>
      </c>
      <c r="C281" s="37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38"/>
    </row>
    <row r="282" spans="1:19" x14ac:dyDescent="0.25">
      <c r="A282" s="388" t="s">
        <v>275</v>
      </c>
      <c r="B282" s="300">
        <f t="shared" si="59"/>
        <v>0</v>
      </c>
      <c r="C282" s="51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7"/>
    </row>
    <row r="283" spans="1:19" ht="15" customHeight="1" x14ac:dyDescent="0.25">
      <c r="A283" s="389" t="s">
        <v>276</v>
      </c>
      <c r="B283" s="300">
        <f t="shared" si="59"/>
        <v>0</v>
      </c>
      <c r="C283" s="51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7"/>
    </row>
    <row r="284" spans="1:19" x14ac:dyDescent="0.25">
      <c r="A284" s="388" t="s">
        <v>277</v>
      </c>
      <c r="B284" s="300">
        <f t="shared" si="59"/>
        <v>0</v>
      </c>
      <c r="C284" s="51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7"/>
    </row>
    <row r="285" spans="1:19" x14ac:dyDescent="0.25">
      <c r="A285" s="388" t="s">
        <v>278</v>
      </c>
      <c r="B285" s="300">
        <f t="shared" si="59"/>
        <v>0</v>
      </c>
      <c r="C285" s="51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7"/>
    </row>
    <row r="286" spans="1:19" x14ac:dyDescent="0.25">
      <c r="A286" s="351" t="s">
        <v>279</v>
      </c>
      <c r="B286" s="302">
        <f t="shared" si="59"/>
        <v>0</v>
      </c>
      <c r="C286" s="244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2"/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197" t="s">
        <v>281</v>
      </c>
      <c r="B288" s="1198" t="s">
        <v>5</v>
      </c>
      <c r="C288" s="1199" t="s">
        <v>282</v>
      </c>
      <c r="D288" s="1200"/>
      <c r="E288" s="1200"/>
      <c r="F288" s="1200"/>
      <c r="G288" s="1200"/>
      <c r="H288" s="1200"/>
      <c r="I288" s="1200"/>
      <c r="J288" s="1200"/>
      <c r="K288" s="1200"/>
      <c r="L288" s="1200"/>
      <c r="M288" s="1200"/>
      <c r="N288" s="1200"/>
      <c r="O288" s="1200"/>
      <c r="P288" s="1200"/>
      <c r="Q288" s="1200"/>
      <c r="R288" s="1200"/>
      <c r="S288" s="1201"/>
    </row>
    <row r="289" spans="1:19" x14ac:dyDescent="0.25">
      <c r="A289" s="976"/>
      <c r="B289" s="978"/>
      <c r="C289" s="649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630" t="s">
        <v>27</v>
      </c>
    </row>
    <row r="290" spans="1:19" x14ac:dyDescent="0.25">
      <c r="A290" s="431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5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0</v>
      </c>
      <c r="Q293" s="55">
        <v>0</v>
      </c>
      <c r="R293" s="55">
        <v>2</v>
      </c>
      <c r="S293" s="57">
        <v>3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1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>
        <v>1</v>
      </c>
      <c r="Q300" s="55">
        <v>0</v>
      </c>
      <c r="R300" s="55">
        <v>0</v>
      </c>
      <c r="S300" s="57">
        <v>0</v>
      </c>
    </row>
    <row r="301" spans="1:19" x14ac:dyDescent="0.25">
      <c r="A301" s="165" t="s">
        <v>195</v>
      </c>
      <c r="B301" s="382">
        <f t="shared" si="60"/>
        <v>6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1</v>
      </c>
      <c r="O301" s="55">
        <v>0</v>
      </c>
      <c r="P301" s="55">
        <v>0</v>
      </c>
      <c r="Q301" s="55">
        <v>0</v>
      </c>
      <c r="R301" s="55">
        <v>1</v>
      </c>
      <c r="S301" s="57">
        <v>4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136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>
        <v>15</v>
      </c>
      <c r="Q303" s="42">
        <v>26</v>
      </c>
      <c r="R303" s="42">
        <v>37</v>
      </c>
      <c r="S303" s="38">
        <v>58</v>
      </c>
    </row>
    <row r="304" spans="1:19" x14ac:dyDescent="0.25">
      <c r="A304" s="165" t="s">
        <v>286</v>
      </c>
      <c r="B304" s="382">
        <f t="shared" si="60"/>
        <v>319</v>
      </c>
      <c r="C304" s="42"/>
      <c r="D304" s="42">
        <v>42</v>
      </c>
      <c r="E304" s="42">
        <v>44</v>
      </c>
      <c r="F304" s="42">
        <v>7</v>
      </c>
      <c r="G304" s="42">
        <v>1</v>
      </c>
      <c r="H304" s="42">
        <v>1</v>
      </c>
      <c r="I304" s="42"/>
      <c r="J304" s="42"/>
      <c r="K304" s="42"/>
      <c r="L304" s="42">
        <v>1</v>
      </c>
      <c r="M304" s="42">
        <v>4</v>
      </c>
      <c r="N304" s="42">
        <v>6</v>
      </c>
      <c r="O304" s="42">
        <v>8</v>
      </c>
      <c r="P304" s="42">
        <v>49</v>
      </c>
      <c r="Q304" s="42">
        <v>68</v>
      </c>
      <c r="R304" s="42">
        <v>44</v>
      </c>
      <c r="S304" s="38">
        <v>44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0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2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1</v>
      </c>
      <c r="N307" s="55">
        <v>0</v>
      </c>
      <c r="O307" s="55">
        <v>0</v>
      </c>
      <c r="P307" s="55">
        <v>0</v>
      </c>
      <c r="Q307" s="55">
        <v>1</v>
      </c>
      <c r="R307" s="55">
        <v>0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34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1</v>
      </c>
      <c r="L310" s="81">
        <v>0</v>
      </c>
      <c r="M310" s="81">
        <v>0</v>
      </c>
      <c r="N310" s="81">
        <v>1</v>
      </c>
      <c r="O310" s="81">
        <v>1</v>
      </c>
      <c r="P310" s="81">
        <v>3</v>
      </c>
      <c r="Q310" s="81">
        <v>13</v>
      </c>
      <c r="R310" s="81">
        <v>2</v>
      </c>
      <c r="S310" s="82">
        <v>13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17747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84B6C61A-307A-40AA-A5C9-AD7C9C0612F3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14D8E974-1E75-46B4-B580-EF2842FC1247}">
      <formula1>0</formula1>
      <formula2>1E+30</formula2>
    </dataValidation>
    <dataValidation allowBlank="1" sqref="CA6:CE6 CL53 CA53:CE53 CL6 CA29:CF52" xr:uid="{8ED51EED-A014-4DEF-BF24-7F515E9675D3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11C4D138-5C56-4F46-9EC0-B92E9677BD77}">
      <formula1>0</formula1>
    </dataValidation>
    <dataValidation allowBlank="1" showInputMessage="1" showErrorMessage="1" error="Valor no Permitido" sqref="T64 T72" xr:uid="{78091616-922B-4322-B1B3-5655F8B52544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",[7]NOMBRE!B2, " (",[7]NOMBRE!C2,[7]NOMBRE!D2,[7]NOMBRE!E2,[7]NOMBRE!F2,[7]NOMBRE!G2,")")</f>
        <v>COMUNA: LINARES (07401)</v>
      </c>
    </row>
    <row r="3" spans="1:95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5" x14ac:dyDescent="0.25">
      <c r="A4" s="1" t="str">
        <f>CONCATENATE("MES: ",[7]NOMBRE!B6, " (",[7]NOMBRE!C6,[7]NOMBRE!D6,")")</f>
        <v>MES: JUNIO (06)</v>
      </c>
    </row>
    <row r="5" spans="1:95" x14ac:dyDescent="0.25">
      <c r="A5" s="1" t="str">
        <f>CONCATENATE("AÑO: ",[7]NOMBRE!B7)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288" t="s">
        <v>4</v>
      </c>
      <c r="B10" s="1297" t="s">
        <v>5</v>
      </c>
      <c r="C10" s="1109"/>
      <c r="D10" s="1294"/>
      <c r="E10" s="1199" t="s">
        <v>6</v>
      </c>
      <c r="F10" s="1284"/>
      <c r="G10" s="1284"/>
      <c r="H10" s="1284"/>
      <c r="I10" s="1284"/>
      <c r="J10" s="1284"/>
      <c r="K10" s="1284"/>
      <c r="L10" s="1284"/>
      <c r="M10" s="1284"/>
      <c r="N10" s="1284"/>
      <c r="O10" s="1284"/>
      <c r="P10" s="1284"/>
      <c r="Q10" s="1284"/>
      <c r="R10" s="1284"/>
      <c r="S10" s="1284"/>
      <c r="T10" s="1284"/>
      <c r="U10" s="1284"/>
      <c r="V10" s="1284"/>
      <c r="W10" s="1284"/>
      <c r="X10" s="1284"/>
      <c r="Y10" s="1284"/>
      <c r="Z10" s="1284"/>
      <c r="AA10" s="1284"/>
      <c r="AB10" s="1284"/>
      <c r="AC10" s="1284"/>
      <c r="AD10" s="1284"/>
      <c r="AE10" s="1284"/>
      <c r="AF10" s="1284"/>
      <c r="AG10" s="1284"/>
      <c r="AH10" s="1284"/>
      <c r="AI10" s="1284"/>
      <c r="AJ10" s="1284"/>
      <c r="AK10" s="1284"/>
      <c r="AL10" s="1231"/>
      <c r="AM10" s="1239" t="s">
        <v>7</v>
      </c>
      <c r="AN10" s="1284"/>
      <c r="AO10" s="1284"/>
      <c r="AP10" s="1231"/>
      <c r="AQ10" s="1298" t="s">
        <v>8</v>
      </c>
      <c r="AR10" s="1299" t="s">
        <v>9</v>
      </c>
      <c r="AS10" s="1294" t="s">
        <v>10</v>
      </c>
    </row>
    <row r="11" spans="1:95" ht="15" customHeight="1" x14ac:dyDescent="0.25">
      <c r="A11" s="1071"/>
      <c r="B11" s="1072"/>
      <c r="C11" s="1073"/>
      <c r="D11" s="1069"/>
      <c r="E11" s="1213" t="s">
        <v>11</v>
      </c>
      <c r="F11" s="1295"/>
      <c r="G11" s="1213" t="s">
        <v>12</v>
      </c>
      <c r="H11" s="1295"/>
      <c r="I11" s="1213" t="s">
        <v>13</v>
      </c>
      <c r="J11" s="1295"/>
      <c r="K11" s="1213" t="s">
        <v>14</v>
      </c>
      <c r="L11" s="1295"/>
      <c r="M11" s="1213" t="s">
        <v>15</v>
      </c>
      <c r="N11" s="1295"/>
      <c r="O11" s="1213" t="s">
        <v>16</v>
      </c>
      <c r="P11" s="1295"/>
      <c r="Q11" s="1213" t="s">
        <v>17</v>
      </c>
      <c r="R11" s="1295"/>
      <c r="S11" s="1213" t="s">
        <v>18</v>
      </c>
      <c r="T11" s="1295"/>
      <c r="U11" s="1213" t="s">
        <v>19</v>
      </c>
      <c r="V11" s="1295"/>
      <c r="W11" s="1213" t="s">
        <v>20</v>
      </c>
      <c r="X11" s="1295"/>
      <c r="Y11" s="1213" t="s">
        <v>21</v>
      </c>
      <c r="Z11" s="1295"/>
      <c r="AA11" s="1213" t="s">
        <v>22</v>
      </c>
      <c r="AB11" s="1295"/>
      <c r="AC11" s="1213" t="s">
        <v>23</v>
      </c>
      <c r="AD11" s="1295"/>
      <c r="AE11" s="1213" t="s">
        <v>24</v>
      </c>
      <c r="AF11" s="1295"/>
      <c r="AG11" s="1213" t="s">
        <v>25</v>
      </c>
      <c r="AH11" s="1295"/>
      <c r="AI11" s="1213" t="s">
        <v>26</v>
      </c>
      <c r="AJ11" s="1295"/>
      <c r="AK11" s="1199" t="s">
        <v>27</v>
      </c>
      <c r="AL11" s="1231"/>
      <c r="AM11" s="1298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624" t="s">
        <v>32</v>
      </c>
      <c r="C12" s="625" t="s">
        <v>33</v>
      </c>
      <c r="D12" s="706" t="s">
        <v>34</v>
      </c>
      <c r="E12" s="624" t="s">
        <v>33</v>
      </c>
      <c r="F12" s="706" t="s">
        <v>34</v>
      </c>
      <c r="G12" s="624" t="s">
        <v>33</v>
      </c>
      <c r="H12" s="706" t="s">
        <v>34</v>
      </c>
      <c r="I12" s="624" t="s">
        <v>33</v>
      </c>
      <c r="J12" s="706" t="s">
        <v>34</v>
      </c>
      <c r="K12" s="624" t="s">
        <v>33</v>
      </c>
      <c r="L12" s="706" t="s">
        <v>34</v>
      </c>
      <c r="M12" s="624" t="s">
        <v>33</v>
      </c>
      <c r="N12" s="706" t="s">
        <v>34</v>
      </c>
      <c r="O12" s="624" t="s">
        <v>33</v>
      </c>
      <c r="P12" s="706" t="s">
        <v>34</v>
      </c>
      <c r="Q12" s="624" t="s">
        <v>33</v>
      </c>
      <c r="R12" s="706" t="s">
        <v>34</v>
      </c>
      <c r="S12" s="624" t="s">
        <v>33</v>
      </c>
      <c r="T12" s="706" t="s">
        <v>34</v>
      </c>
      <c r="U12" s="624" t="s">
        <v>33</v>
      </c>
      <c r="V12" s="706" t="s">
        <v>34</v>
      </c>
      <c r="W12" s="624" t="s">
        <v>33</v>
      </c>
      <c r="X12" s="706" t="s">
        <v>34</v>
      </c>
      <c r="Y12" s="624" t="s">
        <v>33</v>
      </c>
      <c r="Z12" s="706" t="s">
        <v>34</v>
      </c>
      <c r="AA12" s="624" t="s">
        <v>33</v>
      </c>
      <c r="AB12" s="706" t="s">
        <v>34</v>
      </c>
      <c r="AC12" s="624" t="s">
        <v>33</v>
      </c>
      <c r="AD12" s="706" t="s">
        <v>34</v>
      </c>
      <c r="AE12" s="624" t="s">
        <v>33</v>
      </c>
      <c r="AF12" s="706" t="s">
        <v>34</v>
      </c>
      <c r="AG12" s="624" t="s">
        <v>33</v>
      </c>
      <c r="AH12" s="706" t="s">
        <v>34</v>
      </c>
      <c r="AI12" s="624" t="s">
        <v>33</v>
      </c>
      <c r="AJ12" s="706" t="s">
        <v>34</v>
      </c>
      <c r="AK12" s="624" t="s">
        <v>33</v>
      </c>
      <c r="AL12" s="629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659" t="s">
        <v>35</v>
      </c>
      <c r="B13" s="644">
        <f t="shared" ref="B13:B24" si="0">SUM(C13:D13)</f>
        <v>0</v>
      </c>
      <c r="C13" s="660">
        <f t="shared" ref="C13:D24" si="1">SUM(E13,G13,I13,K13,M13,O13,Q13,S13,U13,W13,Y13,AA13,AC13,AE13,AG13,AI13,AK13)</f>
        <v>0</v>
      </c>
      <c r="D13" s="707">
        <f t="shared" si="1"/>
        <v>0</v>
      </c>
      <c r="E13" s="632"/>
      <c r="F13" s="708"/>
      <c r="G13" s="632"/>
      <c r="H13" s="694"/>
      <c r="I13" s="632"/>
      <c r="J13" s="694"/>
      <c r="K13" s="632"/>
      <c r="L13" s="694"/>
      <c r="M13" s="632"/>
      <c r="N13" s="694"/>
      <c r="O13" s="632"/>
      <c r="P13" s="694"/>
      <c r="Q13" s="632"/>
      <c r="R13" s="694"/>
      <c r="S13" s="632"/>
      <c r="T13" s="694"/>
      <c r="U13" s="632"/>
      <c r="V13" s="694"/>
      <c r="W13" s="632"/>
      <c r="X13" s="694"/>
      <c r="Y13" s="632"/>
      <c r="Z13" s="694"/>
      <c r="AA13" s="632"/>
      <c r="AB13" s="694"/>
      <c r="AC13" s="632"/>
      <c r="AD13" s="694"/>
      <c r="AE13" s="632"/>
      <c r="AF13" s="694"/>
      <c r="AG13" s="632"/>
      <c r="AH13" s="694"/>
      <c r="AI13" s="632"/>
      <c r="AJ13" s="694"/>
      <c r="AK13" s="632"/>
      <c r="AL13" s="695"/>
      <c r="AM13" s="696"/>
      <c r="AN13" s="404"/>
      <c r="AO13" s="404"/>
      <c r="AP13" s="634"/>
      <c r="AQ13" s="696"/>
      <c r="AR13" s="404"/>
      <c r="AS13" s="708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659" t="s">
        <v>41</v>
      </c>
      <c r="B19" s="68">
        <f t="shared" si="0"/>
        <v>0</v>
      </c>
      <c r="C19" s="83">
        <f t="shared" si="1"/>
        <v>0</v>
      </c>
      <c r="D19" s="707">
        <f t="shared" si="1"/>
        <v>0</v>
      </c>
      <c r="E19" s="644">
        <f t="shared" ref="E19:AS19" si="9">SUM(E20:E24)</f>
        <v>0</v>
      </c>
      <c r="F19" s="707">
        <f t="shared" si="9"/>
        <v>0</v>
      </c>
      <c r="G19" s="644">
        <f t="shared" si="9"/>
        <v>0</v>
      </c>
      <c r="H19" s="691">
        <f t="shared" si="9"/>
        <v>0</v>
      </c>
      <c r="I19" s="644">
        <f t="shared" si="9"/>
        <v>0</v>
      </c>
      <c r="J19" s="691">
        <f t="shared" si="9"/>
        <v>0</v>
      </c>
      <c r="K19" s="644">
        <f t="shared" si="9"/>
        <v>0</v>
      </c>
      <c r="L19" s="691">
        <f t="shared" si="9"/>
        <v>0</v>
      </c>
      <c r="M19" s="644">
        <f t="shared" si="9"/>
        <v>0</v>
      </c>
      <c r="N19" s="691">
        <f t="shared" si="9"/>
        <v>0</v>
      </c>
      <c r="O19" s="644">
        <f t="shared" si="9"/>
        <v>0</v>
      </c>
      <c r="P19" s="691">
        <f t="shared" si="9"/>
        <v>0</v>
      </c>
      <c r="Q19" s="644">
        <f t="shared" si="9"/>
        <v>0</v>
      </c>
      <c r="R19" s="691">
        <f t="shared" si="9"/>
        <v>0</v>
      </c>
      <c r="S19" s="644">
        <f t="shared" si="9"/>
        <v>0</v>
      </c>
      <c r="T19" s="691">
        <f t="shared" si="9"/>
        <v>0</v>
      </c>
      <c r="U19" s="644">
        <f t="shared" si="9"/>
        <v>0</v>
      </c>
      <c r="V19" s="691">
        <f t="shared" si="9"/>
        <v>0</v>
      </c>
      <c r="W19" s="644">
        <f t="shared" si="9"/>
        <v>0</v>
      </c>
      <c r="X19" s="691">
        <f t="shared" si="9"/>
        <v>0</v>
      </c>
      <c r="Y19" s="644">
        <f t="shared" si="9"/>
        <v>0</v>
      </c>
      <c r="Z19" s="691">
        <f t="shared" si="9"/>
        <v>0</v>
      </c>
      <c r="AA19" s="644">
        <f t="shared" si="9"/>
        <v>0</v>
      </c>
      <c r="AB19" s="691">
        <f t="shared" si="9"/>
        <v>0</v>
      </c>
      <c r="AC19" s="644">
        <f t="shared" si="9"/>
        <v>0</v>
      </c>
      <c r="AD19" s="691">
        <f t="shared" si="9"/>
        <v>0</v>
      </c>
      <c r="AE19" s="644">
        <f t="shared" si="9"/>
        <v>0</v>
      </c>
      <c r="AF19" s="691">
        <f t="shared" si="9"/>
        <v>0</v>
      </c>
      <c r="AG19" s="644">
        <f t="shared" si="9"/>
        <v>0</v>
      </c>
      <c r="AH19" s="691">
        <f t="shared" si="9"/>
        <v>0</v>
      </c>
      <c r="AI19" s="644">
        <f t="shared" si="9"/>
        <v>0</v>
      </c>
      <c r="AJ19" s="691">
        <f t="shared" si="9"/>
        <v>0</v>
      </c>
      <c r="AK19" s="644">
        <f t="shared" si="9"/>
        <v>0</v>
      </c>
      <c r="AL19" s="697">
        <f t="shared" si="9"/>
        <v>0</v>
      </c>
      <c r="AM19" s="690">
        <f t="shared" si="9"/>
        <v>0</v>
      </c>
      <c r="AN19" s="405">
        <f t="shared" si="9"/>
        <v>0</v>
      </c>
      <c r="AO19" s="405">
        <f t="shared" si="9"/>
        <v>0</v>
      </c>
      <c r="AP19" s="661">
        <f t="shared" si="9"/>
        <v>0</v>
      </c>
      <c r="AQ19" s="690">
        <f t="shared" si="9"/>
        <v>0</v>
      </c>
      <c r="AR19" s="405">
        <f t="shared" si="9"/>
        <v>0</v>
      </c>
      <c r="AS19" s="707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709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710"/>
      <c r="AN20" s="66"/>
      <c r="AO20" s="66"/>
      <c r="AP20" s="96"/>
      <c r="AQ20" s="710"/>
      <c r="AR20" s="711"/>
      <c r="AS20" s="712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296" t="s">
        <v>48</v>
      </c>
      <c r="B26" s="1297" t="s">
        <v>5</v>
      </c>
      <c r="C26" s="1109"/>
      <c r="D26" s="1294"/>
      <c r="E26" s="1199" t="s">
        <v>6</v>
      </c>
      <c r="F26" s="1284"/>
      <c r="G26" s="1284"/>
      <c r="H26" s="1284"/>
      <c r="I26" s="1284"/>
      <c r="J26" s="1284"/>
      <c r="K26" s="1284"/>
      <c r="L26" s="1284"/>
      <c r="M26" s="1284"/>
      <c r="N26" s="1284"/>
      <c r="O26" s="1284"/>
      <c r="P26" s="1284"/>
      <c r="Q26" s="1284"/>
      <c r="R26" s="1284"/>
      <c r="S26" s="1284"/>
      <c r="T26" s="1284"/>
      <c r="U26" s="1284"/>
      <c r="V26" s="1284"/>
      <c r="W26" s="1284"/>
      <c r="X26" s="1284"/>
      <c r="Y26" s="1284"/>
      <c r="Z26" s="1284"/>
      <c r="AA26" s="1284"/>
      <c r="AB26" s="1284"/>
      <c r="AC26" s="1284"/>
      <c r="AD26" s="1284"/>
      <c r="AE26" s="1284"/>
      <c r="AF26" s="1284"/>
      <c r="AG26" s="1284"/>
      <c r="AH26" s="1284"/>
      <c r="AI26" s="1284"/>
      <c r="AJ26" s="1284"/>
      <c r="AK26" s="1284"/>
      <c r="AL26" s="1231"/>
      <c r="AM26" s="1239" t="s">
        <v>49</v>
      </c>
      <c r="AN26" s="1284"/>
      <c r="AO26" s="1284"/>
      <c r="AP26" s="1291"/>
      <c r="BZ26" s="2"/>
      <c r="DI26"/>
    </row>
    <row r="27" spans="1:113" ht="15" customHeight="1" x14ac:dyDescent="0.25">
      <c r="A27" s="1061"/>
      <c r="B27" s="1027"/>
      <c r="C27" s="1028"/>
      <c r="D27" s="1029"/>
      <c r="E27" s="1213" t="s">
        <v>50</v>
      </c>
      <c r="F27" s="1295"/>
      <c r="G27" s="1213" t="s">
        <v>51</v>
      </c>
      <c r="H27" s="1295"/>
      <c r="I27" s="1213" t="s">
        <v>52</v>
      </c>
      <c r="J27" s="1295"/>
      <c r="K27" s="1213" t="s">
        <v>53</v>
      </c>
      <c r="L27" s="1295"/>
      <c r="M27" s="1213" t="s">
        <v>54</v>
      </c>
      <c r="N27" s="1295"/>
      <c r="O27" s="1213" t="s">
        <v>55</v>
      </c>
      <c r="P27" s="1295"/>
      <c r="Q27" s="1213" t="s">
        <v>56</v>
      </c>
      <c r="R27" s="1295"/>
      <c r="S27" s="1213" t="s">
        <v>57</v>
      </c>
      <c r="T27" s="1295"/>
      <c r="U27" s="1213" t="s">
        <v>58</v>
      </c>
      <c r="V27" s="1295"/>
      <c r="W27" s="1213" t="s">
        <v>59</v>
      </c>
      <c r="X27" s="1295"/>
      <c r="Y27" s="1213" t="s">
        <v>60</v>
      </c>
      <c r="Z27" s="1295"/>
      <c r="AA27" s="1213" t="s">
        <v>61</v>
      </c>
      <c r="AB27" s="1295"/>
      <c r="AC27" s="1213" t="s">
        <v>62</v>
      </c>
      <c r="AD27" s="1295"/>
      <c r="AE27" s="1213" t="s">
        <v>63</v>
      </c>
      <c r="AF27" s="1295"/>
      <c r="AG27" s="1213" t="s">
        <v>64</v>
      </c>
      <c r="AH27" s="1295"/>
      <c r="AI27" s="1213" t="s">
        <v>65</v>
      </c>
      <c r="AJ27" s="1295"/>
      <c r="AK27" s="1199" t="s">
        <v>27</v>
      </c>
      <c r="AL27" s="1284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624" t="s">
        <v>32</v>
      </c>
      <c r="C28" s="625" t="s">
        <v>33</v>
      </c>
      <c r="D28" s="706" t="s">
        <v>34</v>
      </c>
      <c r="E28" s="624" t="s">
        <v>33</v>
      </c>
      <c r="F28" s="706" t="s">
        <v>34</v>
      </c>
      <c r="G28" s="624" t="s">
        <v>33</v>
      </c>
      <c r="H28" s="706" t="s">
        <v>34</v>
      </c>
      <c r="I28" s="624" t="s">
        <v>33</v>
      </c>
      <c r="J28" s="706" t="s">
        <v>34</v>
      </c>
      <c r="K28" s="624" t="s">
        <v>33</v>
      </c>
      <c r="L28" s="706" t="s">
        <v>34</v>
      </c>
      <c r="M28" s="625" t="s">
        <v>33</v>
      </c>
      <c r="N28" s="706" t="s">
        <v>34</v>
      </c>
      <c r="O28" s="624" t="s">
        <v>33</v>
      </c>
      <c r="P28" s="706" t="s">
        <v>34</v>
      </c>
      <c r="Q28" s="624" t="s">
        <v>33</v>
      </c>
      <c r="R28" s="706" t="s">
        <v>34</v>
      </c>
      <c r="S28" s="624" t="s">
        <v>33</v>
      </c>
      <c r="T28" s="706" t="s">
        <v>34</v>
      </c>
      <c r="U28" s="624" t="s">
        <v>33</v>
      </c>
      <c r="V28" s="706" t="s">
        <v>34</v>
      </c>
      <c r="W28" s="624" t="s">
        <v>33</v>
      </c>
      <c r="X28" s="706" t="s">
        <v>34</v>
      </c>
      <c r="Y28" s="624" t="s">
        <v>33</v>
      </c>
      <c r="Z28" s="706" t="s">
        <v>34</v>
      </c>
      <c r="AA28" s="624" t="s">
        <v>33</v>
      </c>
      <c r="AB28" s="706" t="s">
        <v>34</v>
      </c>
      <c r="AC28" s="624" t="s">
        <v>33</v>
      </c>
      <c r="AD28" s="706" t="s">
        <v>34</v>
      </c>
      <c r="AE28" s="624" t="s">
        <v>33</v>
      </c>
      <c r="AF28" s="706" t="s">
        <v>34</v>
      </c>
      <c r="AG28" s="624" t="s">
        <v>33</v>
      </c>
      <c r="AH28" s="706" t="s">
        <v>34</v>
      </c>
      <c r="AI28" s="624" t="s">
        <v>33</v>
      </c>
      <c r="AJ28" s="706" t="s">
        <v>34</v>
      </c>
      <c r="AK28" s="624" t="s">
        <v>33</v>
      </c>
      <c r="AL28" s="713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665" t="s">
        <v>67</v>
      </c>
      <c r="B29" s="666">
        <f>SUM(C29:D29)</f>
        <v>0</v>
      </c>
      <c r="C29" s="714">
        <f>+E29+G29+I29+K29+M29+O29+Q29+S29+U29+W29+Y29+AA29+AC29+AE29+AG29+AI29+AK29</f>
        <v>0</v>
      </c>
      <c r="D29" s="715">
        <f>+F29+H29+J29+L29+N29+P29+R29+T29+V29+X29+Z29+AB29+AD29+AF29+AH29+AJ29+AL29</f>
        <v>0</v>
      </c>
      <c r="E29" s="667"/>
      <c r="F29" s="698"/>
      <c r="G29" s="667"/>
      <c r="H29" s="716"/>
      <c r="I29" s="667"/>
      <c r="J29" s="716"/>
      <c r="K29" s="667"/>
      <c r="L29" s="698"/>
      <c r="M29" s="669"/>
      <c r="N29" s="716"/>
      <c r="O29" s="669"/>
      <c r="P29" s="716"/>
      <c r="Q29" s="669"/>
      <c r="R29" s="716"/>
      <c r="S29" s="669"/>
      <c r="T29" s="716"/>
      <c r="U29" s="669"/>
      <c r="V29" s="716"/>
      <c r="W29" s="669"/>
      <c r="X29" s="716"/>
      <c r="Y29" s="669"/>
      <c r="Z29" s="716"/>
      <c r="AA29" s="669"/>
      <c r="AB29" s="716"/>
      <c r="AC29" s="669"/>
      <c r="AD29" s="716"/>
      <c r="AE29" s="669"/>
      <c r="AF29" s="716"/>
      <c r="AG29" s="669"/>
      <c r="AH29" s="716"/>
      <c r="AI29" s="669"/>
      <c r="AJ29" s="716"/>
      <c r="AK29" s="669"/>
      <c r="AL29" s="717"/>
      <c r="AM29" s="699"/>
      <c r="AN29" s="669"/>
      <c r="AO29" s="669"/>
      <c r="AP29" s="716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287" t="s">
        <v>92</v>
      </c>
      <c r="B54" s="1288" t="s">
        <v>93</v>
      </c>
      <c r="C54" s="1284" t="s">
        <v>49</v>
      </c>
      <c r="D54" s="1284"/>
      <c r="E54" s="1284"/>
      <c r="F54" s="1231"/>
      <c r="G54" s="1292" t="s">
        <v>94</v>
      </c>
      <c r="H54" s="1293"/>
    </row>
    <row r="55" spans="1:113" ht="31.5" x14ac:dyDescent="0.25">
      <c r="A55" s="984"/>
      <c r="B55" s="976"/>
      <c r="C55" s="624" t="s">
        <v>28</v>
      </c>
      <c r="D55" s="197" t="s">
        <v>29</v>
      </c>
      <c r="E55" s="198" t="s">
        <v>30</v>
      </c>
      <c r="F55" s="199" t="s">
        <v>31</v>
      </c>
      <c r="G55" s="692" t="s">
        <v>95</v>
      </c>
      <c r="H55" s="704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657" t="s">
        <v>5</v>
      </c>
      <c r="B61" s="672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287" t="s">
        <v>92</v>
      </c>
      <c r="B63" s="1294" t="s">
        <v>93</v>
      </c>
      <c r="C63" s="1242" t="s">
        <v>103</v>
      </c>
      <c r="D63" s="1242"/>
      <c r="E63" s="1242"/>
      <c r="F63" s="1242"/>
      <c r="G63" s="1242"/>
      <c r="H63" s="1242"/>
      <c r="I63" s="1242"/>
      <c r="J63" s="1242"/>
      <c r="K63" s="1242"/>
      <c r="L63" s="1242"/>
      <c r="M63" s="1242"/>
      <c r="N63" s="1242"/>
      <c r="O63" s="1242"/>
      <c r="P63" s="1242"/>
      <c r="Q63" s="1242"/>
      <c r="R63" s="1242"/>
      <c r="S63" s="1243"/>
      <c r="T63" s="1284" t="s">
        <v>49</v>
      </c>
      <c r="U63" s="1284"/>
      <c r="V63" s="1284"/>
      <c r="W63" s="1291"/>
      <c r="X63" s="1206" t="s">
        <v>104</v>
      </c>
      <c r="Y63" s="1285"/>
      <c r="Z63" s="1286"/>
    </row>
    <row r="64" spans="1:113" ht="31.5" x14ac:dyDescent="0.25">
      <c r="A64" s="984"/>
      <c r="B64" s="1029"/>
      <c r="C64" s="649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650" t="s">
        <v>27</v>
      </c>
      <c r="T64" s="624" t="s">
        <v>66</v>
      </c>
      <c r="U64" s="625" t="s">
        <v>29</v>
      </c>
      <c r="V64" s="411" t="s">
        <v>30</v>
      </c>
      <c r="W64" s="411" t="s">
        <v>31</v>
      </c>
      <c r="X64" s="652" t="s">
        <v>105</v>
      </c>
      <c r="Y64" s="411" t="s">
        <v>106</v>
      </c>
      <c r="Z64" s="706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657" t="s">
        <v>5</v>
      </c>
      <c r="B69" s="673">
        <f>SUM(B65:B68)</f>
        <v>0</v>
      </c>
      <c r="C69" s="654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655">
        <f t="shared" si="31"/>
        <v>0</v>
      </c>
      <c r="T69" s="700">
        <f t="shared" si="31"/>
        <v>0</v>
      </c>
      <c r="U69" s="412">
        <f t="shared" si="31"/>
        <v>0</v>
      </c>
      <c r="V69" s="412">
        <f t="shared" si="31"/>
        <v>0</v>
      </c>
      <c r="W69" s="718">
        <f t="shared" si="31"/>
        <v>0</v>
      </c>
      <c r="X69" s="654">
        <f t="shared" si="31"/>
        <v>0</v>
      </c>
      <c r="Y69" s="412">
        <f t="shared" si="31"/>
        <v>0</v>
      </c>
      <c r="Z69" s="718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287" t="s">
        <v>92</v>
      </c>
      <c r="B71" s="1288" t="s">
        <v>93</v>
      </c>
      <c r="C71" s="1242" t="s">
        <v>103</v>
      </c>
      <c r="D71" s="1242"/>
      <c r="E71" s="1242"/>
      <c r="F71" s="1242"/>
      <c r="G71" s="1242"/>
      <c r="H71" s="1242"/>
      <c r="I71" s="1242"/>
      <c r="J71" s="1242"/>
      <c r="K71" s="1242"/>
      <c r="L71" s="1242"/>
      <c r="M71" s="1242"/>
      <c r="N71" s="1242"/>
      <c r="O71" s="1242"/>
      <c r="P71" s="1242"/>
      <c r="Q71" s="1242"/>
      <c r="R71" s="1242"/>
      <c r="S71" s="1243"/>
      <c r="T71" s="1199" t="s">
        <v>49</v>
      </c>
      <c r="U71" s="1284"/>
      <c r="V71" s="1284"/>
      <c r="W71" s="1291"/>
      <c r="X71" s="1206" t="s">
        <v>104</v>
      </c>
      <c r="Y71" s="1285"/>
      <c r="Z71" s="1286"/>
    </row>
    <row r="72" spans="1:95" ht="31.5" x14ac:dyDescent="0.25">
      <c r="A72" s="984"/>
      <c r="B72" s="976"/>
      <c r="C72" s="649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650" t="s">
        <v>27</v>
      </c>
      <c r="T72" s="624" t="s">
        <v>66</v>
      </c>
      <c r="U72" s="625" t="s">
        <v>29</v>
      </c>
      <c r="V72" s="411" t="s">
        <v>30</v>
      </c>
      <c r="W72" s="411" t="s">
        <v>31</v>
      </c>
      <c r="X72" s="652" t="s">
        <v>105</v>
      </c>
      <c r="Y72" s="411" t="s">
        <v>106</v>
      </c>
      <c r="Z72" s="706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657" t="s">
        <v>5</v>
      </c>
      <c r="B77" s="673">
        <f>SUM(B73:B76)</f>
        <v>0</v>
      </c>
      <c r="C77" s="654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655">
        <f>SUM(S73:S76)</f>
        <v>0</v>
      </c>
      <c r="T77" s="701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677">
        <f t="shared" si="36"/>
        <v>0</v>
      </c>
      <c r="X77" s="678">
        <f t="shared" si="36"/>
        <v>0</v>
      </c>
      <c r="Y77" s="413">
        <f t="shared" si="36"/>
        <v>0</v>
      </c>
      <c r="Z77" s="719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658" t="s">
        <v>109</v>
      </c>
      <c r="B79" s="624" t="s">
        <v>66</v>
      </c>
      <c r="C79" s="625" t="s">
        <v>29</v>
      </c>
      <c r="D79" s="411" t="s">
        <v>30</v>
      </c>
      <c r="E79" s="686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658" t="s">
        <v>5</v>
      </c>
      <c r="B97" s="678">
        <f>SUM(B80:B96)</f>
        <v>0</v>
      </c>
      <c r="C97" s="677">
        <f>SUM(C80:C96)</f>
        <v>0</v>
      </c>
      <c r="D97" s="413">
        <f>SUM(D80:D96)</f>
        <v>0</v>
      </c>
      <c r="E97" s="702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680" t="s">
        <v>92</v>
      </c>
      <c r="B99" s="411" t="s">
        <v>66</v>
      </c>
      <c r="C99" s="625" t="s">
        <v>29</v>
      </c>
      <c r="D99" s="411" t="s">
        <v>30</v>
      </c>
      <c r="E99" s="686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656" t="s">
        <v>5</v>
      </c>
      <c r="B105" s="677">
        <f>SUM(B100:B104)</f>
        <v>0</v>
      </c>
      <c r="C105" s="677">
        <f>SUM(C100:C104)</f>
        <v>0</v>
      </c>
      <c r="D105" s="413">
        <f>SUM(D100:D104)</f>
        <v>0</v>
      </c>
      <c r="E105" s="702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680" t="s">
        <v>92</v>
      </c>
      <c r="B107" s="411" t="s">
        <v>66</v>
      </c>
      <c r="C107" s="625" t="s">
        <v>29</v>
      </c>
      <c r="D107" s="411" t="s">
        <v>30</v>
      </c>
      <c r="E107" s="686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656" t="s">
        <v>5</v>
      </c>
      <c r="B113" s="677">
        <f>SUM(B108:B112)</f>
        <v>0</v>
      </c>
      <c r="C113" s="677">
        <f>SUM(C108:C112)</f>
        <v>0</v>
      </c>
      <c r="D113" s="413">
        <f>SUM(D108:D112)</f>
        <v>0</v>
      </c>
      <c r="E113" s="702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282" t="s">
        <v>135</v>
      </c>
      <c r="B115" s="1283" t="s">
        <v>5</v>
      </c>
      <c r="C115" s="1199" t="s">
        <v>49</v>
      </c>
      <c r="D115" s="1284"/>
      <c r="E115" s="1284"/>
      <c r="F115" s="1231"/>
      <c r="G115" s="1285" t="s">
        <v>136</v>
      </c>
      <c r="H115" s="1286"/>
    </row>
    <row r="116" spans="1:93" ht="24.75" customHeight="1" x14ac:dyDescent="0.25">
      <c r="A116" s="1034"/>
      <c r="B116" s="1023"/>
      <c r="C116" s="624" t="s">
        <v>66</v>
      </c>
      <c r="D116" s="625" t="s">
        <v>29</v>
      </c>
      <c r="E116" s="411" t="s">
        <v>30</v>
      </c>
      <c r="F116" s="688" t="s">
        <v>31</v>
      </c>
      <c r="G116" s="703" t="s">
        <v>105</v>
      </c>
      <c r="H116" s="706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720"/>
      <c r="F119" s="721"/>
      <c r="G119" s="722"/>
      <c r="H119" s="723"/>
      <c r="I119" s="292"/>
      <c r="J119" s="292"/>
      <c r="K119" s="292"/>
    </row>
    <row r="120" spans="1:93" x14ac:dyDescent="0.25">
      <c r="A120" s="1287" t="s">
        <v>140</v>
      </c>
      <c r="B120" s="1288" t="s">
        <v>5</v>
      </c>
      <c r="C120" s="1226" t="s">
        <v>141</v>
      </c>
      <c r="D120" s="1118"/>
      <c r="E120" s="1236"/>
      <c r="F120" s="1227" t="s">
        <v>142</v>
      </c>
      <c r="G120" s="1238" t="s">
        <v>143</v>
      </c>
      <c r="H120" s="1239" t="s">
        <v>49</v>
      </c>
      <c r="I120" s="1284"/>
      <c r="J120" s="1284"/>
      <c r="K120" s="1291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289"/>
      <c r="G121" s="1290"/>
      <c r="H121" s="726" t="s">
        <v>66</v>
      </c>
      <c r="I121" s="411" t="s">
        <v>29</v>
      </c>
      <c r="J121" s="411" t="s">
        <v>30</v>
      </c>
      <c r="K121" s="727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252" t="s">
        <v>151</v>
      </c>
      <c r="B126" s="1247" t="s">
        <v>152</v>
      </c>
      <c r="C126" s="1266" t="s">
        <v>153</v>
      </c>
      <c r="D126" s="1271"/>
      <c r="E126" s="1266" t="s">
        <v>154</v>
      </c>
      <c r="F126" s="1271"/>
      <c r="G126" s="1266" t="s">
        <v>155</v>
      </c>
      <c r="H126" s="1271"/>
      <c r="I126" s="1266" t="s">
        <v>156</v>
      </c>
      <c r="J126" s="1281"/>
      <c r="K126" s="1273" t="s">
        <v>157</v>
      </c>
      <c r="L126" s="1260"/>
    </row>
    <row r="127" spans="1:93" ht="31.5" x14ac:dyDescent="0.25">
      <c r="A127" s="984"/>
      <c r="B127" s="976"/>
      <c r="C127" s="732" t="s">
        <v>158</v>
      </c>
      <c r="D127" s="729" t="s">
        <v>159</v>
      </c>
      <c r="E127" s="732" t="s">
        <v>158</v>
      </c>
      <c r="F127" s="729" t="s">
        <v>159</v>
      </c>
      <c r="G127" s="732" t="s">
        <v>158</v>
      </c>
      <c r="H127" s="733" t="s">
        <v>159</v>
      </c>
      <c r="I127" s="732" t="s">
        <v>158</v>
      </c>
      <c r="J127" s="730" t="s">
        <v>159</v>
      </c>
      <c r="K127" s="726" t="s">
        <v>105</v>
      </c>
      <c r="L127" s="729" t="s">
        <v>106</v>
      </c>
    </row>
    <row r="128" spans="1:93" x14ac:dyDescent="0.25">
      <c r="A128" s="1274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75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276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76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76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76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274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734" t="s">
        <v>172</v>
      </c>
      <c r="B143" s="734" t="s">
        <v>163</v>
      </c>
      <c r="C143" s="735"/>
      <c r="D143" s="736"/>
      <c r="E143" s="735"/>
      <c r="F143" s="736"/>
      <c r="G143" s="735"/>
      <c r="H143" s="736"/>
      <c r="I143" s="735"/>
      <c r="J143" s="737"/>
      <c r="K143" s="738"/>
      <c r="L143" s="736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277" t="s">
        <v>175</v>
      </c>
      <c r="B146" s="1278" t="s">
        <v>5</v>
      </c>
      <c r="C146" s="1109"/>
      <c r="D146" s="1279"/>
      <c r="E146" s="1280" t="s">
        <v>6</v>
      </c>
      <c r="F146" s="1112"/>
      <c r="G146" s="1112"/>
      <c r="H146" s="1112"/>
      <c r="I146" s="1112"/>
      <c r="J146" s="1112"/>
      <c r="K146" s="1112"/>
      <c r="L146" s="1112"/>
      <c r="M146" s="1112"/>
      <c r="N146" s="1112"/>
      <c r="O146" s="1112"/>
      <c r="P146" s="1112"/>
      <c r="Q146" s="1112"/>
      <c r="R146" s="1112"/>
      <c r="S146" s="1112"/>
      <c r="T146" s="1112"/>
      <c r="U146" s="1112"/>
      <c r="V146" s="1112"/>
      <c r="W146" s="1112"/>
      <c r="X146" s="1112"/>
      <c r="Y146" s="1112"/>
      <c r="Z146" s="1112"/>
      <c r="AA146" s="1112"/>
      <c r="AB146" s="1112"/>
      <c r="AC146" s="1112"/>
      <c r="AD146" s="1112"/>
      <c r="AE146" s="1112"/>
      <c r="AF146" s="1112"/>
      <c r="AG146" s="1112"/>
      <c r="AH146" s="1112"/>
      <c r="AI146" s="1112"/>
      <c r="AJ146" s="1112"/>
      <c r="AK146" s="1112"/>
      <c r="AL146" s="1112"/>
      <c r="AM146" s="1267" t="s">
        <v>176</v>
      </c>
      <c r="AN146" s="1268"/>
      <c r="AO146" s="1269"/>
    </row>
    <row r="147" spans="1:113" x14ac:dyDescent="0.25">
      <c r="A147" s="1022"/>
      <c r="B147" s="1027"/>
      <c r="C147" s="1028"/>
      <c r="D147" s="1029"/>
      <c r="E147" s="1265" t="s">
        <v>11</v>
      </c>
      <c r="F147" s="1265"/>
      <c r="G147" s="1265" t="s">
        <v>12</v>
      </c>
      <c r="H147" s="1265"/>
      <c r="I147" s="1265" t="s">
        <v>13</v>
      </c>
      <c r="J147" s="1265"/>
      <c r="K147" s="1270" t="s">
        <v>14</v>
      </c>
      <c r="L147" s="1270"/>
      <c r="M147" s="1271" t="s">
        <v>15</v>
      </c>
      <c r="N147" s="1266"/>
      <c r="O147" s="1265" t="s">
        <v>16</v>
      </c>
      <c r="P147" s="1265"/>
      <c r="Q147" s="1265" t="s">
        <v>17</v>
      </c>
      <c r="R147" s="1265"/>
      <c r="S147" s="1265" t="s">
        <v>18</v>
      </c>
      <c r="T147" s="1265"/>
      <c r="U147" s="1265" t="s">
        <v>19</v>
      </c>
      <c r="V147" s="1265"/>
      <c r="W147" s="1265" t="s">
        <v>20</v>
      </c>
      <c r="X147" s="1265"/>
      <c r="Y147" s="1265" t="s">
        <v>21</v>
      </c>
      <c r="Z147" s="1265"/>
      <c r="AA147" s="1265" t="s">
        <v>22</v>
      </c>
      <c r="AB147" s="1265"/>
      <c r="AC147" s="1265" t="s">
        <v>23</v>
      </c>
      <c r="AD147" s="1266"/>
      <c r="AE147" s="1265" t="s">
        <v>24</v>
      </c>
      <c r="AF147" s="1265"/>
      <c r="AG147" s="1265" t="s">
        <v>25</v>
      </c>
      <c r="AH147" s="1265"/>
      <c r="AI147" s="1265" t="s">
        <v>26</v>
      </c>
      <c r="AJ147" s="1265"/>
      <c r="AK147" s="1251" t="s">
        <v>27</v>
      </c>
      <c r="AL147" s="1249"/>
      <c r="AM147" s="1272" t="s">
        <v>177</v>
      </c>
      <c r="AN147" s="1011" t="s">
        <v>178</v>
      </c>
      <c r="AO147" s="1012"/>
    </row>
    <row r="148" spans="1:113" ht="31.5" x14ac:dyDescent="0.25">
      <c r="A148" s="1023"/>
      <c r="B148" s="740" t="s">
        <v>32</v>
      </c>
      <c r="C148" s="423" t="s">
        <v>33</v>
      </c>
      <c r="D148" s="729" t="s">
        <v>34</v>
      </c>
      <c r="E148" s="741" t="s">
        <v>33</v>
      </c>
      <c r="F148" s="742" t="s">
        <v>34</v>
      </c>
      <c r="G148" s="741" t="s">
        <v>33</v>
      </c>
      <c r="H148" s="742" t="s">
        <v>34</v>
      </c>
      <c r="I148" s="741" t="s">
        <v>33</v>
      </c>
      <c r="J148" s="742" t="s">
        <v>34</v>
      </c>
      <c r="K148" s="741" t="s">
        <v>33</v>
      </c>
      <c r="L148" s="742" t="s">
        <v>34</v>
      </c>
      <c r="M148" s="743" t="s">
        <v>33</v>
      </c>
      <c r="N148" s="744" t="s">
        <v>34</v>
      </c>
      <c r="O148" s="741" t="s">
        <v>33</v>
      </c>
      <c r="P148" s="742" t="s">
        <v>34</v>
      </c>
      <c r="Q148" s="741" t="s">
        <v>33</v>
      </c>
      <c r="R148" s="742" t="s">
        <v>34</v>
      </c>
      <c r="S148" s="741" t="s">
        <v>33</v>
      </c>
      <c r="T148" s="742" t="s">
        <v>34</v>
      </c>
      <c r="U148" s="741" t="s">
        <v>33</v>
      </c>
      <c r="V148" s="742" t="s">
        <v>34</v>
      </c>
      <c r="W148" s="741" t="s">
        <v>33</v>
      </c>
      <c r="X148" s="742" t="s">
        <v>34</v>
      </c>
      <c r="Y148" s="741" t="s">
        <v>33</v>
      </c>
      <c r="Z148" s="742" t="s">
        <v>34</v>
      </c>
      <c r="AA148" s="741" t="s">
        <v>33</v>
      </c>
      <c r="AB148" s="742" t="s">
        <v>34</v>
      </c>
      <c r="AC148" s="741" t="s">
        <v>33</v>
      </c>
      <c r="AD148" s="744" t="s">
        <v>34</v>
      </c>
      <c r="AE148" s="741" t="s">
        <v>33</v>
      </c>
      <c r="AF148" s="742" t="s">
        <v>34</v>
      </c>
      <c r="AG148" s="741" t="s">
        <v>33</v>
      </c>
      <c r="AH148" s="742" t="s">
        <v>34</v>
      </c>
      <c r="AI148" s="741" t="s">
        <v>33</v>
      </c>
      <c r="AJ148" s="742" t="s">
        <v>34</v>
      </c>
      <c r="AK148" s="743" t="s">
        <v>33</v>
      </c>
      <c r="AL148" s="744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412</v>
      </c>
      <c r="C149" s="321">
        <f t="shared" ref="C149:D177" si="39">E149+G149+I149+K149+M149+O149+Q149+S149+U149+W149+Y149+AA149+AC149+AE149+AG149+AI149+AK149</f>
        <v>188</v>
      </c>
      <c r="D149" s="425">
        <f t="shared" si="39"/>
        <v>224</v>
      </c>
      <c r="E149" s="416">
        <v>38</v>
      </c>
      <c r="F149" s="299">
        <v>39</v>
      </c>
      <c r="G149" s="416">
        <v>3</v>
      </c>
      <c r="H149" s="299">
        <v>2</v>
      </c>
      <c r="I149" s="416">
        <v>1</v>
      </c>
      <c r="J149" s="299">
        <v>4</v>
      </c>
      <c r="K149" s="416">
        <v>2</v>
      </c>
      <c r="L149" s="299">
        <v>3</v>
      </c>
      <c r="M149" s="417">
        <v>4</v>
      </c>
      <c r="N149" s="426">
        <v>1</v>
      </c>
      <c r="O149" s="416">
        <v>4</v>
      </c>
      <c r="P149" s="299">
        <v>1</v>
      </c>
      <c r="Q149" s="416">
        <v>3</v>
      </c>
      <c r="R149" s="299">
        <v>2</v>
      </c>
      <c r="S149" s="416">
        <v>3</v>
      </c>
      <c r="T149" s="299">
        <v>4</v>
      </c>
      <c r="U149" s="416">
        <v>4</v>
      </c>
      <c r="V149" s="299">
        <v>8</v>
      </c>
      <c r="W149" s="416">
        <v>6</v>
      </c>
      <c r="X149" s="299">
        <v>3</v>
      </c>
      <c r="Y149" s="416">
        <v>5</v>
      </c>
      <c r="Z149" s="299">
        <v>7</v>
      </c>
      <c r="AA149" s="416">
        <v>11</v>
      </c>
      <c r="AB149" s="299">
        <v>10</v>
      </c>
      <c r="AC149" s="416">
        <v>21</v>
      </c>
      <c r="AD149" s="426">
        <v>23</v>
      </c>
      <c r="AE149" s="416">
        <v>30</v>
      </c>
      <c r="AF149" s="299">
        <v>21</v>
      </c>
      <c r="AG149" s="416">
        <v>15</v>
      </c>
      <c r="AH149" s="299">
        <v>19</v>
      </c>
      <c r="AI149" s="416">
        <v>16</v>
      </c>
      <c r="AJ149" s="299">
        <v>34</v>
      </c>
      <c r="AK149" s="417">
        <v>22</v>
      </c>
      <c r="AL149" s="426">
        <v>43</v>
      </c>
      <c r="AM149" s="418">
        <v>102</v>
      </c>
      <c r="AN149" s="281">
        <v>124</v>
      </c>
      <c r="AO149" s="299">
        <v>186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0</v>
      </c>
      <c r="C150" s="321">
        <f t="shared" si="39"/>
        <v>0</v>
      </c>
      <c r="D150" s="324">
        <f t="shared" si="39"/>
        <v>0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0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35</v>
      </c>
      <c r="C151" s="321">
        <f t="shared" si="39"/>
        <v>14</v>
      </c>
      <c r="D151" s="324">
        <f t="shared" si="39"/>
        <v>21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1</v>
      </c>
      <c r="S151" s="51">
        <v>2</v>
      </c>
      <c r="T151" s="52">
        <v>0</v>
      </c>
      <c r="U151" s="51">
        <v>0</v>
      </c>
      <c r="V151" s="52">
        <v>1</v>
      </c>
      <c r="W151" s="51">
        <v>2</v>
      </c>
      <c r="X151" s="52">
        <v>0</v>
      </c>
      <c r="Y151" s="51">
        <v>0</v>
      </c>
      <c r="Z151" s="52">
        <v>0</v>
      </c>
      <c r="AA151" s="51">
        <v>1</v>
      </c>
      <c r="AB151" s="52">
        <v>1</v>
      </c>
      <c r="AC151" s="51">
        <v>0</v>
      </c>
      <c r="AD151" s="325">
        <v>2</v>
      </c>
      <c r="AE151" s="51">
        <v>4</v>
      </c>
      <c r="AF151" s="52">
        <v>4</v>
      </c>
      <c r="AG151" s="51">
        <v>0</v>
      </c>
      <c r="AH151" s="52">
        <v>1</v>
      </c>
      <c r="AI151" s="51">
        <v>3</v>
      </c>
      <c r="AJ151" s="52">
        <v>7</v>
      </c>
      <c r="AK151" s="241">
        <v>2</v>
      </c>
      <c r="AL151" s="325">
        <v>4</v>
      </c>
      <c r="AM151" s="54">
        <v>6</v>
      </c>
      <c r="AN151" s="55">
        <v>5</v>
      </c>
      <c r="AO151" s="52">
        <v>24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0</v>
      </c>
      <c r="C152" s="321">
        <f t="shared" si="39"/>
        <v>0</v>
      </c>
      <c r="D152" s="324">
        <f t="shared" si="39"/>
        <v>0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0</v>
      </c>
      <c r="AI152" s="51">
        <v>0</v>
      </c>
      <c r="AJ152" s="52">
        <v>0</v>
      </c>
      <c r="AK152" s="241">
        <v>0</v>
      </c>
      <c r="AL152" s="325">
        <v>0</v>
      </c>
      <c r="AM152" s="54">
        <v>0</v>
      </c>
      <c r="AN152" s="55">
        <v>0</v>
      </c>
      <c r="AO152" s="52">
        <v>0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3</v>
      </c>
      <c r="C153" s="321">
        <f t="shared" si="39"/>
        <v>3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1</v>
      </c>
      <c r="P153" s="52">
        <v>0</v>
      </c>
      <c r="Q153" s="51">
        <v>1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1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2</v>
      </c>
      <c r="AO153" s="52">
        <v>1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0</v>
      </c>
      <c r="C154" s="321">
        <f t="shared" si="39"/>
        <v>0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3</v>
      </c>
      <c r="C157" s="321">
        <f t="shared" si="39"/>
        <v>1</v>
      </c>
      <c r="D157" s="324">
        <f t="shared" si="39"/>
        <v>2</v>
      </c>
      <c r="E157" s="51">
        <v>0</v>
      </c>
      <c r="F157" s="52">
        <v>0</v>
      </c>
      <c r="G157" s="51">
        <v>0</v>
      </c>
      <c r="H157" s="52">
        <v>0</v>
      </c>
      <c r="I157" s="51">
        <v>1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0</v>
      </c>
      <c r="R157" s="52">
        <v>0</v>
      </c>
      <c r="S157" s="51">
        <v>0</v>
      </c>
      <c r="T157" s="52">
        <v>0</v>
      </c>
      <c r="U157" s="51">
        <v>0</v>
      </c>
      <c r="V157" s="52">
        <v>1</v>
      </c>
      <c r="W157" s="51">
        <v>0</v>
      </c>
      <c r="X157" s="52">
        <v>0</v>
      </c>
      <c r="Y157" s="51">
        <v>0</v>
      </c>
      <c r="Z157" s="52">
        <v>0</v>
      </c>
      <c r="AA157" s="51">
        <v>0</v>
      </c>
      <c r="AB157" s="52">
        <v>0</v>
      </c>
      <c r="AC157" s="51">
        <v>0</v>
      </c>
      <c r="AD157" s="325">
        <v>1</v>
      </c>
      <c r="AE157" s="51">
        <v>0</v>
      </c>
      <c r="AF157" s="52">
        <v>0</v>
      </c>
      <c r="AG157" s="51">
        <v>0</v>
      </c>
      <c r="AH157" s="52">
        <v>0</v>
      </c>
      <c r="AI157" s="51">
        <v>0</v>
      </c>
      <c r="AJ157" s="52">
        <v>0</v>
      </c>
      <c r="AK157" s="241">
        <v>0</v>
      </c>
      <c r="AL157" s="325">
        <v>0</v>
      </c>
      <c r="AM157" s="54">
        <v>1</v>
      </c>
      <c r="AN157" s="55">
        <v>1</v>
      </c>
      <c r="AO157" s="52">
        <v>1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10</v>
      </c>
      <c r="C158" s="321">
        <f t="shared" si="39"/>
        <v>5</v>
      </c>
      <c r="D158" s="324">
        <f t="shared" si="39"/>
        <v>5</v>
      </c>
      <c r="E158" s="51">
        <v>3</v>
      </c>
      <c r="F158" s="52">
        <v>3</v>
      </c>
      <c r="G158" s="51">
        <v>2</v>
      </c>
      <c r="H158" s="52">
        <v>1</v>
      </c>
      <c r="I158" s="51">
        <v>0</v>
      </c>
      <c r="J158" s="52">
        <v>1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5</v>
      </c>
      <c r="AN158" s="55">
        <v>0</v>
      </c>
      <c r="AO158" s="52">
        <v>5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0</v>
      </c>
      <c r="C159" s="321">
        <f t="shared" si="39"/>
        <v>0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0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31</v>
      </c>
      <c r="C160" s="321">
        <f t="shared" si="39"/>
        <v>15</v>
      </c>
      <c r="D160" s="324">
        <f t="shared" si="39"/>
        <v>16</v>
      </c>
      <c r="E160" s="51">
        <v>15</v>
      </c>
      <c r="F160" s="52">
        <v>16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1</v>
      </c>
      <c r="AO160" s="52">
        <v>30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2</v>
      </c>
      <c r="C161" s="321">
        <f t="shared" si="39"/>
        <v>1</v>
      </c>
      <c r="D161" s="324">
        <f t="shared" si="39"/>
        <v>1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1</v>
      </c>
      <c r="AJ161" s="52">
        <v>1</v>
      </c>
      <c r="AK161" s="241">
        <v>0</v>
      </c>
      <c r="AL161" s="325">
        <v>0</v>
      </c>
      <c r="AM161" s="54">
        <v>1</v>
      </c>
      <c r="AN161" s="55">
        <v>0</v>
      </c>
      <c r="AO161" s="52">
        <v>1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116</v>
      </c>
      <c r="C163" s="321">
        <f t="shared" si="39"/>
        <v>59</v>
      </c>
      <c r="D163" s="324">
        <f t="shared" si="39"/>
        <v>57</v>
      </c>
      <c r="E163" s="51">
        <v>11</v>
      </c>
      <c r="F163" s="52">
        <v>13</v>
      </c>
      <c r="G163" s="51">
        <v>1</v>
      </c>
      <c r="H163" s="52">
        <v>0</v>
      </c>
      <c r="I163" s="51">
        <v>0</v>
      </c>
      <c r="J163" s="52">
        <v>1</v>
      </c>
      <c r="K163" s="51">
        <v>0</v>
      </c>
      <c r="L163" s="52">
        <v>1</v>
      </c>
      <c r="M163" s="241">
        <v>0</v>
      </c>
      <c r="N163" s="325">
        <v>0</v>
      </c>
      <c r="O163" s="51">
        <v>0</v>
      </c>
      <c r="P163" s="52">
        <v>0</v>
      </c>
      <c r="Q163" s="51">
        <v>0</v>
      </c>
      <c r="R163" s="52">
        <v>0</v>
      </c>
      <c r="S163" s="51">
        <v>1</v>
      </c>
      <c r="T163" s="52">
        <v>1</v>
      </c>
      <c r="U163" s="51">
        <v>0</v>
      </c>
      <c r="V163" s="52">
        <v>0</v>
      </c>
      <c r="W163" s="51">
        <v>0</v>
      </c>
      <c r="X163" s="52">
        <v>1</v>
      </c>
      <c r="Y163" s="51">
        <v>2</v>
      </c>
      <c r="Z163" s="52">
        <v>1</v>
      </c>
      <c r="AA163" s="51">
        <v>4</v>
      </c>
      <c r="AB163" s="52">
        <v>0</v>
      </c>
      <c r="AC163" s="51">
        <v>6</v>
      </c>
      <c r="AD163" s="325">
        <v>7</v>
      </c>
      <c r="AE163" s="51">
        <v>11</v>
      </c>
      <c r="AF163" s="52">
        <v>3</v>
      </c>
      <c r="AG163" s="51">
        <v>8</v>
      </c>
      <c r="AH163" s="52">
        <v>3</v>
      </c>
      <c r="AI163" s="51">
        <v>3</v>
      </c>
      <c r="AJ163" s="52">
        <v>13</v>
      </c>
      <c r="AK163" s="241">
        <v>12</v>
      </c>
      <c r="AL163" s="325">
        <v>13</v>
      </c>
      <c r="AM163" s="54">
        <v>10</v>
      </c>
      <c r="AN163" s="55">
        <v>66</v>
      </c>
      <c r="AO163" s="52">
        <v>40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8</v>
      </c>
      <c r="C164" s="321">
        <f t="shared" si="39"/>
        <v>4</v>
      </c>
      <c r="D164" s="324">
        <f t="shared" si="39"/>
        <v>4</v>
      </c>
      <c r="E164" s="51">
        <v>0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0</v>
      </c>
      <c r="T164" s="52">
        <v>0</v>
      </c>
      <c r="U164" s="51">
        <v>0</v>
      </c>
      <c r="V164" s="52">
        <v>0</v>
      </c>
      <c r="W164" s="51">
        <v>0</v>
      </c>
      <c r="X164" s="52">
        <v>0</v>
      </c>
      <c r="Y164" s="51">
        <v>0</v>
      </c>
      <c r="Z164" s="52">
        <v>1</v>
      </c>
      <c r="AA164" s="51">
        <v>0</v>
      </c>
      <c r="AB164" s="52">
        <v>0</v>
      </c>
      <c r="AC164" s="51">
        <v>2</v>
      </c>
      <c r="AD164" s="325">
        <v>0</v>
      </c>
      <c r="AE164" s="51">
        <v>0</v>
      </c>
      <c r="AF164" s="52">
        <v>1</v>
      </c>
      <c r="AG164" s="51">
        <v>1</v>
      </c>
      <c r="AH164" s="52">
        <v>0</v>
      </c>
      <c r="AI164" s="51">
        <v>0</v>
      </c>
      <c r="AJ164" s="52">
        <v>1</v>
      </c>
      <c r="AK164" s="241">
        <v>1</v>
      </c>
      <c r="AL164" s="325">
        <v>1</v>
      </c>
      <c r="AM164" s="54">
        <v>0</v>
      </c>
      <c r="AN164" s="55">
        <v>2</v>
      </c>
      <c r="AO164" s="52">
        <v>6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6</v>
      </c>
      <c r="C167" s="321">
        <f t="shared" si="39"/>
        <v>4</v>
      </c>
      <c r="D167" s="324">
        <f t="shared" si="39"/>
        <v>2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1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1</v>
      </c>
      <c r="X167" s="52">
        <v>0</v>
      </c>
      <c r="Y167" s="51">
        <v>0</v>
      </c>
      <c r="Z167" s="52">
        <v>0</v>
      </c>
      <c r="AA167" s="51">
        <v>1</v>
      </c>
      <c r="AB167" s="52">
        <v>1</v>
      </c>
      <c r="AC167" s="51">
        <v>0</v>
      </c>
      <c r="AD167" s="325">
        <v>0</v>
      </c>
      <c r="AE167" s="51">
        <v>1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1</v>
      </c>
      <c r="AM167" s="54">
        <v>6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61</v>
      </c>
      <c r="C168" s="321">
        <f t="shared" si="39"/>
        <v>22</v>
      </c>
      <c r="D168" s="324">
        <f t="shared" si="39"/>
        <v>39</v>
      </c>
      <c r="E168" s="51">
        <v>0</v>
      </c>
      <c r="F168" s="52">
        <v>0</v>
      </c>
      <c r="G168" s="51">
        <v>0</v>
      </c>
      <c r="H168" s="52">
        <v>1</v>
      </c>
      <c r="I168" s="51">
        <v>0</v>
      </c>
      <c r="J168" s="52">
        <v>1</v>
      </c>
      <c r="K168" s="51">
        <v>2</v>
      </c>
      <c r="L168" s="52">
        <v>1</v>
      </c>
      <c r="M168" s="241">
        <v>2</v>
      </c>
      <c r="N168" s="325">
        <v>1</v>
      </c>
      <c r="O168" s="51">
        <v>0</v>
      </c>
      <c r="P168" s="52">
        <v>1</v>
      </c>
      <c r="Q168" s="51">
        <v>1</v>
      </c>
      <c r="R168" s="52">
        <v>0</v>
      </c>
      <c r="S168" s="51">
        <v>0</v>
      </c>
      <c r="T168" s="52">
        <v>1</v>
      </c>
      <c r="U168" s="51">
        <v>1</v>
      </c>
      <c r="V168" s="52">
        <v>3</v>
      </c>
      <c r="W168" s="51">
        <v>2</v>
      </c>
      <c r="X168" s="52">
        <v>2</v>
      </c>
      <c r="Y168" s="51">
        <v>1</v>
      </c>
      <c r="Z168" s="52">
        <v>3</v>
      </c>
      <c r="AA168" s="51">
        <v>2</v>
      </c>
      <c r="AB168" s="52">
        <v>0</v>
      </c>
      <c r="AC168" s="51">
        <v>3</v>
      </c>
      <c r="AD168" s="325">
        <v>1</v>
      </c>
      <c r="AE168" s="51">
        <v>4</v>
      </c>
      <c r="AF168" s="52">
        <v>6</v>
      </c>
      <c r="AG168" s="51">
        <v>2</v>
      </c>
      <c r="AH168" s="52">
        <v>8</v>
      </c>
      <c r="AI168" s="51">
        <v>0</v>
      </c>
      <c r="AJ168" s="52">
        <v>3</v>
      </c>
      <c r="AK168" s="241">
        <v>2</v>
      </c>
      <c r="AL168" s="325">
        <v>7</v>
      </c>
      <c r="AM168" s="54">
        <v>54</v>
      </c>
      <c r="AN168" s="55">
        <v>0</v>
      </c>
      <c r="AO168" s="52">
        <v>7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32</v>
      </c>
      <c r="C169" s="321">
        <f t="shared" si="39"/>
        <v>10</v>
      </c>
      <c r="D169" s="324">
        <f t="shared" si="39"/>
        <v>22</v>
      </c>
      <c r="E169" s="51">
        <v>0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0</v>
      </c>
      <c r="L169" s="52">
        <v>0</v>
      </c>
      <c r="M169" s="241">
        <v>0</v>
      </c>
      <c r="N169" s="325">
        <v>0</v>
      </c>
      <c r="O169" s="51">
        <v>1</v>
      </c>
      <c r="P169" s="52">
        <v>0</v>
      </c>
      <c r="Q169" s="51">
        <v>0</v>
      </c>
      <c r="R169" s="52">
        <v>0</v>
      </c>
      <c r="S169" s="51">
        <v>0</v>
      </c>
      <c r="T169" s="52">
        <v>1</v>
      </c>
      <c r="U169" s="51">
        <v>0</v>
      </c>
      <c r="V169" s="52">
        <v>1</v>
      </c>
      <c r="W169" s="51">
        <v>0</v>
      </c>
      <c r="X169" s="52">
        <v>0</v>
      </c>
      <c r="Y169" s="51">
        <v>1</v>
      </c>
      <c r="Z169" s="52">
        <v>1</v>
      </c>
      <c r="AA169" s="51">
        <v>0</v>
      </c>
      <c r="AB169" s="52">
        <v>2</v>
      </c>
      <c r="AC169" s="51">
        <v>2</v>
      </c>
      <c r="AD169" s="325">
        <v>6</v>
      </c>
      <c r="AE169" s="51">
        <v>2</v>
      </c>
      <c r="AF169" s="52">
        <v>3</v>
      </c>
      <c r="AG169" s="51">
        <v>1</v>
      </c>
      <c r="AH169" s="52">
        <v>2</v>
      </c>
      <c r="AI169" s="51">
        <v>2</v>
      </c>
      <c r="AJ169" s="52">
        <v>3</v>
      </c>
      <c r="AK169" s="241">
        <v>1</v>
      </c>
      <c r="AL169" s="325">
        <v>3</v>
      </c>
      <c r="AM169" s="54">
        <v>0</v>
      </c>
      <c r="AN169" s="55">
        <v>5</v>
      </c>
      <c r="AO169" s="52">
        <v>27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2</v>
      </c>
      <c r="C170" s="321">
        <f t="shared" si="39"/>
        <v>1</v>
      </c>
      <c r="D170" s="324">
        <f t="shared" si="39"/>
        <v>1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1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0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0</v>
      </c>
      <c r="AF170" s="52">
        <v>0</v>
      </c>
      <c r="AG170" s="51">
        <v>0</v>
      </c>
      <c r="AH170" s="52">
        <v>0</v>
      </c>
      <c r="AI170" s="51">
        <v>0</v>
      </c>
      <c r="AJ170" s="52">
        <v>0</v>
      </c>
      <c r="AK170" s="241">
        <v>1</v>
      </c>
      <c r="AL170" s="325">
        <v>0</v>
      </c>
      <c r="AM170" s="54">
        <v>2</v>
      </c>
      <c r="AN170" s="55">
        <v>0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1</v>
      </c>
      <c r="C171" s="321">
        <f t="shared" si="39"/>
        <v>0</v>
      </c>
      <c r="D171" s="324">
        <f t="shared" si="39"/>
        <v>1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1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1</v>
      </c>
      <c r="AO171" s="52">
        <v>0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7</v>
      </c>
      <c r="C172" s="321">
        <f t="shared" si="39"/>
        <v>4</v>
      </c>
      <c r="D172" s="324">
        <f t="shared" si="39"/>
        <v>3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1</v>
      </c>
      <c r="W172" s="51">
        <v>1</v>
      </c>
      <c r="X172" s="52">
        <v>0</v>
      </c>
      <c r="Y172" s="51">
        <v>0</v>
      </c>
      <c r="Z172" s="52">
        <v>0</v>
      </c>
      <c r="AA172" s="51">
        <v>0</v>
      </c>
      <c r="AB172" s="52">
        <v>0</v>
      </c>
      <c r="AC172" s="51">
        <v>2</v>
      </c>
      <c r="AD172" s="325">
        <v>0</v>
      </c>
      <c r="AE172" s="51">
        <v>0</v>
      </c>
      <c r="AF172" s="52">
        <v>1</v>
      </c>
      <c r="AG172" s="51">
        <v>0</v>
      </c>
      <c r="AH172" s="52">
        <v>0</v>
      </c>
      <c r="AI172" s="51">
        <v>0</v>
      </c>
      <c r="AJ172" s="52">
        <v>0</v>
      </c>
      <c r="AK172" s="241">
        <v>1</v>
      </c>
      <c r="AL172" s="325">
        <v>1</v>
      </c>
      <c r="AM172" s="54">
        <v>3</v>
      </c>
      <c r="AN172" s="55">
        <v>1</v>
      </c>
      <c r="AO172" s="52">
        <v>3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2</v>
      </c>
      <c r="C173" s="321">
        <f t="shared" si="39"/>
        <v>1</v>
      </c>
      <c r="D173" s="324">
        <f t="shared" si="39"/>
        <v>1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1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0</v>
      </c>
      <c r="AB173" s="52">
        <v>0</v>
      </c>
      <c r="AC173" s="51">
        <v>0</v>
      </c>
      <c r="AD173" s="325">
        <v>1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2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93</v>
      </c>
      <c r="C177" s="321">
        <f t="shared" si="39"/>
        <v>44</v>
      </c>
      <c r="D177" s="324">
        <f t="shared" si="39"/>
        <v>49</v>
      </c>
      <c r="E177" s="92">
        <v>9</v>
      </c>
      <c r="F177" s="93">
        <v>7</v>
      </c>
      <c r="G177" s="92">
        <v>0</v>
      </c>
      <c r="H177" s="93">
        <v>0</v>
      </c>
      <c r="I177" s="92">
        <v>0</v>
      </c>
      <c r="J177" s="93">
        <v>1</v>
      </c>
      <c r="K177" s="92">
        <v>0</v>
      </c>
      <c r="L177" s="93">
        <v>1</v>
      </c>
      <c r="M177" s="327">
        <v>1</v>
      </c>
      <c r="N177" s="328">
        <v>0</v>
      </c>
      <c r="O177" s="92">
        <v>2</v>
      </c>
      <c r="P177" s="93">
        <v>0</v>
      </c>
      <c r="Q177" s="92">
        <v>0</v>
      </c>
      <c r="R177" s="93">
        <v>0</v>
      </c>
      <c r="S177" s="92">
        <v>0</v>
      </c>
      <c r="T177" s="93">
        <v>1</v>
      </c>
      <c r="U177" s="92">
        <v>3</v>
      </c>
      <c r="V177" s="93">
        <v>1</v>
      </c>
      <c r="W177" s="92">
        <v>0</v>
      </c>
      <c r="X177" s="93">
        <v>0</v>
      </c>
      <c r="Y177" s="92">
        <v>1</v>
      </c>
      <c r="Z177" s="93">
        <v>1</v>
      </c>
      <c r="AA177" s="92">
        <v>3</v>
      </c>
      <c r="AB177" s="93">
        <v>6</v>
      </c>
      <c r="AC177" s="92">
        <v>6</v>
      </c>
      <c r="AD177" s="328">
        <v>5</v>
      </c>
      <c r="AE177" s="92">
        <v>8</v>
      </c>
      <c r="AF177" s="93">
        <v>2</v>
      </c>
      <c r="AG177" s="92">
        <v>2</v>
      </c>
      <c r="AH177" s="93">
        <v>5</v>
      </c>
      <c r="AI177" s="92">
        <v>7</v>
      </c>
      <c r="AJ177" s="93">
        <v>6</v>
      </c>
      <c r="AK177" s="327">
        <v>2</v>
      </c>
      <c r="AL177" s="328">
        <v>13</v>
      </c>
      <c r="AM177" s="65">
        <v>14</v>
      </c>
      <c r="AN177" s="66">
        <v>38</v>
      </c>
      <c r="AO177" s="93">
        <v>41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745" t="s">
        <v>199</v>
      </c>
      <c r="B178" s="746">
        <f>SUM(B179:B183)</f>
        <v>285</v>
      </c>
      <c r="C178" s="427">
        <f t="shared" ref="C178:AO178" si="43">SUM(C179:C183)</f>
        <v>140</v>
      </c>
      <c r="D178" s="747">
        <f t="shared" si="43"/>
        <v>145</v>
      </c>
      <c r="E178" s="748">
        <f t="shared" si="43"/>
        <v>16</v>
      </c>
      <c r="F178" s="749">
        <f t="shared" si="43"/>
        <v>24</v>
      </c>
      <c r="G178" s="748">
        <f t="shared" si="43"/>
        <v>0</v>
      </c>
      <c r="H178" s="749">
        <f t="shared" si="43"/>
        <v>1</v>
      </c>
      <c r="I178" s="748">
        <f t="shared" si="43"/>
        <v>1</v>
      </c>
      <c r="J178" s="749">
        <f t="shared" si="43"/>
        <v>2</v>
      </c>
      <c r="K178" s="748">
        <f t="shared" si="43"/>
        <v>0</v>
      </c>
      <c r="L178" s="749">
        <f t="shared" si="43"/>
        <v>3</v>
      </c>
      <c r="M178" s="748">
        <f t="shared" si="43"/>
        <v>7</v>
      </c>
      <c r="N178" s="750">
        <f t="shared" si="43"/>
        <v>1</v>
      </c>
      <c r="O178" s="748">
        <f t="shared" si="43"/>
        <v>4</v>
      </c>
      <c r="P178" s="749">
        <f t="shared" si="43"/>
        <v>0</v>
      </c>
      <c r="Q178" s="748">
        <f t="shared" si="43"/>
        <v>3</v>
      </c>
      <c r="R178" s="749">
        <f t="shared" si="43"/>
        <v>0</v>
      </c>
      <c r="S178" s="748">
        <f t="shared" si="43"/>
        <v>1</v>
      </c>
      <c r="T178" s="749">
        <f t="shared" si="43"/>
        <v>3</v>
      </c>
      <c r="U178" s="748">
        <f t="shared" si="43"/>
        <v>4</v>
      </c>
      <c r="V178" s="749">
        <f t="shared" si="43"/>
        <v>5</v>
      </c>
      <c r="W178" s="748">
        <f t="shared" si="43"/>
        <v>3</v>
      </c>
      <c r="X178" s="749">
        <f t="shared" si="43"/>
        <v>5</v>
      </c>
      <c r="Y178" s="748">
        <f t="shared" si="43"/>
        <v>4</v>
      </c>
      <c r="Z178" s="749">
        <f t="shared" si="43"/>
        <v>7</v>
      </c>
      <c r="AA178" s="748">
        <f t="shared" si="43"/>
        <v>14</v>
      </c>
      <c r="AB178" s="749">
        <f t="shared" si="43"/>
        <v>6</v>
      </c>
      <c r="AC178" s="748">
        <f t="shared" si="43"/>
        <v>24</v>
      </c>
      <c r="AD178" s="750">
        <f t="shared" si="43"/>
        <v>20</v>
      </c>
      <c r="AE178" s="748">
        <f t="shared" si="43"/>
        <v>26</v>
      </c>
      <c r="AF178" s="749">
        <f t="shared" si="43"/>
        <v>13</v>
      </c>
      <c r="AG178" s="748">
        <f t="shared" si="43"/>
        <v>6</v>
      </c>
      <c r="AH178" s="749">
        <f t="shared" si="43"/>
        <v>10</v>
      </c>
      <c r="AI178" s="748">
        <f t="shared" si="43"/>
        <v>8</v>
      </c>
      <c r="AJ178" s="749">
        <f t="shared" si="43"/>
        <v>20</v>
      </c>
      <c r="AK178" s="750">
        <f t="shared" si="43"/>
        <v>19</v>
      </c>
      <c r="AL178" s="751">
        <f t="shared" si="43"/>
        <v>25</v>
      </c>
      <c r="AM178" s="752">
        <f t="shared" si="43"/>
        <v>30</v>
      </c>
      <c r="AN178" s="405">
        <f t="shared" si="43"/>
        <v>87</v>
      </c>
      <c r="AO178" s="753">
        <f t="shared" si="43"/>
        <v>168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216</v>
      </c>
      <c r="C179" s="321">
        <f t="shared" ref="C179:D183" si="44">E179+G179+I179+K179+M179+O179+Q179+S179+U179+W179+Y179+AA179+AC179+AE179+AG179+AI179+AK179</f>
        <v>104</v>
      </c>
      <c r="D179" s="324">
        <f t="shared" si="44"/>
        <v>112</v>
      </c>
      <c r="E179" s="37">
        <v>16</v>
      </c>
      <c r="F179" s="39">
        <v>24</v>
      </c>
      <c r="G179" s="37">
        <v>0</v>
      </c>
      <c r="H179" s="39">
        <v>1</v>
      </c>
      <c r="I179" s="37">
        <v>1</v>
      </c>
      <c r="J179" s="39">
        <v>2</v>
      </c>
      <c r="K179" s="37">
        <v>0</v>
      </c>
      <c r="L179" s="39">
        <v>3</v>
      </c>
      <c r="M179" s="238">
        <v>5</v>
      </c>
      <c r="N179" s="338">
        <v>1</v>
      </c>
      <c r="O179" s="37">
        <v>2</v>
      </c>
      <c r="P179" s="39">
        <v>0</v>
      </c>
      <c r="Q179" s="37">
        <v>3</v>
      </c>
      <c r="R179" s="39">
        <v>0</v>
      </c>
      <c r="S179" s="37">
        <v>0</v>
      </c>
      <c r="T179" s="39">
        <v>3</v>
      </c>
      <c r="U179" s="37">
        <v>4</v>
      </c>
      <c r="V179" s="39">
        <v>2</v>
      </c>
      <c r="W179" s="37">
        <v>3</v>
      </c>
      <c r="X179" s="39">
        <v>4</v>
      </c>
      <c r="Y179" s="37">
        <v>3</v>
      </c>
      <c r="Z179" s="39">
        <v>6</v>
      </c>
      <c r="AA179" s="37">
        <v>7</v>
      </c>
      <c r="AB179" s="39">
        <v>4</v>
      </c>
      <c r="AC179" s="37">
        <v>20</v>
      </c>
      <c r="AD179" s="338">
        <v>15</v>
      </c>
      <c r="AE179" s="37">
        <v>23</v>
      </c>
      <c r="AF179" s="39">
        <v>9</v>
      </c>
      <c r="AG179" s="37">
        <v>3</v>
      </c>
      <c r="AH179" s="39">
        <v>7</v>
      </c>
      <c r="AI179" s="37">
        <v>3</v>
      </c>
      <c r="AJ179" s="39">
        <v>16</v>
      </c>
      <c r="AK179" s="238">
        <v>11</v>
      </c>
      <c r="AL179" s="338">
        <v>15</v>
      </c>
      <c r="AM179" s="41">
        <v>27</v>
      </c>
      <c r="AN179" s="42">
        <v>57</v>
      </c>
      <c r="AO179" s="39">
        <v>132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1</v>
      </c>
      <c r="C180" s="321">
        <f t="shared" si="44"/>
        <v>1</v>
      </c>
      <c r="D180" s="324">
        <f t="shared" si="44"/>
        <v>0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0</v>
      </c>
      <c r="X180" s="52">
        <v>0</v>
      </c>
      <c r="Y180" s="51">
        <v>0</v>
      </c>
      <c r="Z180" s="52">
        <v>0</v>
      </c>
      <c r="AA180" s="51">
        <v>1</v>
      </c>
      <c r="AB180" s="52">
        <v>0</v>
      </c>
      <c r="AC180" s="51">
        <v>0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0</v>
      </c>
      <c r="AL180" s="325">
        <v>0</v>
      </c>
      <c r="AM180" s="54">
        <v>1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28</v>
      </c>
      <c r="C181" s="321">
        <f t="shared" si="44"/>
        <v>16</v>
      </c>
      <c r="D181" s="324">
        <f t="shared" si="44"/>
        <v>12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1</v>
      </c>
      <c r="P181" s="52">
        <v>0</v>
      </c>
      <c r="Q181" s="51">
        <v>0</v>
      </c>
      <c r="R181" s="52">
        <v>0</v>
      </c>
      <c r="S181" s="51">
        <v>1</v>
      </c>
      <c r="T181" s="52">
        <v>0</v>
      </c>
      <c r="U181" s="51">
        <v>0</v>
      </c>
      <c r="V181" s="52">
        <v>2</v>
      </c>
      <c r="W181" s="51">
        <v>0</v>
      </c>
      <c r="X181" s="52">
        <v>0</v>
      </c>
      <c r="Y181" s="51">
        <v>0</v>
      </c>
      <c r="Z181" s="52">
        <v>0</v>
      </c>
      <c r="AA181" s="51">
        <v>2</v>
      </c>
      <c r="AB181" s="52">
        <v>2</v>
      </c>
      <c r="AC181" s="51">
        <v>3</v>
      </c>
      <c r="AD181" s="325">
        <v>0</v>
      </c>
      <c r="AE181" s="51">
        <v>1</v>
      </c>
      <c r="AF181" s="52">
        <v>0</v>
      </c>
      <c r="AG181" s="51">
        <v>1</v>
      </c>
      <c r="AH181" s="52">
        <v>3</v>
      </c>
      <c r="AI181" s="51">
        <v>3</v>
      </c>
      <c r="AJ181" s="52">
        <v>0</v>
      </c>
      <c r="AK181" s="241">
        <v>4</v>
      </c>
      <c r="AL181" s="325">
        <v>5</v>
      </c>
      <c r="AM181" s="54">
        <v>0</v>
      </c>
      <c r="AN181" s="55">
        <v>14</v>
      </c>
      <c r="AO181" s="52">
        <v>14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0</v>
      </c>
      <c r="C182" s="321">
        <f t="shared" si="44"/>
        <v>0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40</v>
      </c>
      <c r="C183" s="342">
        <f t="shared" si="44"/>
        <v>19</v>
      </c>
      <c r="D183" s="343">
        <f t="shared" si="44"/>
        <v>21</v>
      </c>
      <c r="E183" s="244">
        <v>0</v>
      </c>
      <c r="F183" s="272">
        <v>0</v>
      </c>
      <c r="G183" s="244">
        <v>0</v>
      </c>
      <c r="H183" s="272">
        <v>0</v>
      </c>
      <c r="I183" s="244">
        <v>0</v>
      </c>
      <c r="J183" s="272">
        <v>0</v>
      </c>
      <c r="K183" s="244">
        <v>0</v>
      </c>
      <c r="L183" s="272">
        <v>0</v>
      </c>
      <c r="M183" s="243">
        <v>2</v>
      </c>
      <c r="N183" s="344">
        <v>0</v>
      </c>
      <c r="O183" s="244">
        <v>1</v>
      </c>
      <c r="P183" s="272">
        <v>0</v>
      </c>
      <c r="Q183" s="244">
        <v>0</v>
      </c>
      <c r="R183" s="272">
        <v>0</v>
      </c>
      <c r="S183" s="244">
        <v>0</v>
      </c>
      <c r="T183" s="272">
        <v>0</v>
      </c>
      <c r="U183" s="244">
        <v>0</v>
      </c>
      <c r="V183" s="272">
        <v>1</v>
      </c>
      <c r="W183" s="244">
        <v>0</v>
      </c>
      <c r="X183" s="272">
        <v>1</v>
      </c>
      <c r="Y183" s="244">
        <v>1</v>
      </c>
      <c r="Z183" s="272">
        <v>1</v>
      </c>
      <c r="AA183" s="244">
        <v>4</v>
      </c>
      <c r="AB183" s="272">
        <v>0</v>
      </c>
      <c r="AC183" s="244">
        <v>1</v>
      </c>
      <c r="AD183" s="344">
        <v>5</v>
      </c>
      <c r="AE183" s="244">
        <v>2</v>
      </c>
      <c r="AF183" s="272">
        <v>4</v>
      </c>
      <c r="AG183" s="244">
        <v>2</v>
      </c>
      <c r="AH183" s="272">
        <v>0</v>
      </c>
      <c r="AI183" s="244">
        <v>2</v>
      </c>
      <c r="AJ183" s="272">
        <v>4</v>
      </c>
      <c r="AK183" s="243">
        <v>4</v>
      </c>
      <c r="AL183" s="344">
        <v>5</v>
      </c>
      <c r="AM183" s="78">
        <v>2</v>
      </c>
      <c r="AN183" s="81">
        <v>16</v>
      </c>
      <c r="AO183" s="272">
        <v>22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252" t="s">
        <v>92</v>
      </c>
      <c r="B185" s="1253" t="s">
        <v>5</v>
      </c>
      <c r="C185" s="1254" t="s">
        <v>103</v>
      </c>
      <c r="D185" s="1083"/>
      <c r="E185" s="1083"/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255"/>
      <c r="T185" s="1257" t="s">
        <v>176</v>
      </c>
      <c r="U185" s="1261"/>
      <c r="V185" s="1261"/>
      <c r="W185" s="1261"/>
      <c r="X185" s="1261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262" t="s">
        <v>177</v>
      </c>
      <c r="U186" s="1263"/>
      <c r="V186" s="1264"/>
      <c r="W186" s="1259" t="s">
        <v>202</v>
      </c>
      <c r="X186" s="1260"/>
      <c r="CE186"/>
      <c r="CK186" s="2"/>
      <c r="DI186"/>
    </row>
    <row r="187" spans="1:113" ht="31.5" x14ac:dyDescent="0.25">
      <c r="A187" s="984"/>
      <c r="B187" s="987"/>
      <c r="C187" s="755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756" t="s">
        <v>27</v>
      </c>
      <c r="T187" s="757" t="s">
        <v>203</v>
      </c>
      <c r="U187" s="428" t="s">
        <v>204</v>
      </c>
      <c r="V187" s="758" t="s">
        <v>205</v>
      </c>
      <c r="W187" s="759" t="s">
        <v>179</v>
      </c>
      <c r="X187" s="758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273</v>
      </c>
      <c r="C188" s="51">
        <v>24</v>
      </c>
      <c r="D188" s="55">
        <v>2</v>
      </c>
      <c r="E188" s="55">
        <v>3</v>
      </c>
      <c r="F188" s="55">
        <v>5</v>
      </c>
      <c r="G188" s="55">
        <v>3</v>
      </c>
      <c r="H188" s="55">
        <v>4</v>
      </c>
      <c r="I188" s="55">
        <v>4</v>
      </c>
      <c r="J188" s="55">
        <v>6</v>
      </c>
      <c r="K188" s="55">
        <v>9</v>
      </c>
      <c r="L188" s="55">
        <v>7</v>
      </c>
      <c r="M188" s="55">
        <v>8</v>
      </c>
      <c r="N188" s="55">
        <v>14</v>
      </c>
      <c r="O188" s="55">
        <v>28</v>
      </c>
      <c r="P188" s="55">
        <v>38</v>
      </c>
      <c r="Q188" s="55">
        <v>27</v>
      </c>
      <c r="R188" s="55">
        <v>39</v>
      </c>
      <c r="S188" s="56">
        <v>52</v>
      </c>
      <c r="T188" s="54">
        <v>91</v>
      </c>
      <c r="U188" s="55">
        <v>0</v>
      </c>
      <c r="V188" s="52">
        <v>0</v>
      </c>
      <c r="W188" s="51">
        <v>51</v>
      </c>
      <c r="X188" s="52">
        <v>131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42</v>
      </c>
      <c r="C189" s="51">
        <v>0</v>
      </c>
      <c r="D189" s="55">
        <v>0</v>
      </c>
      <c r="E189" s="55">
        <v>0</v>
      </c>
      <c r="F189" s="55">
        <v>0</v>
      </c>
      <c r="G189" s="55">
        <v>0</v>
      </c>
      <c r="H189" s="55">
        <v>1</v>
      </c>
      <c r="I189" s="55">
        <v>1</v>
      </c>
      <c r="J189" s="55">
        <v>1</v>
      </c>
      <c r="K189" s="55">
        <v>2</v>
      </c>
      <c r="L189" s="55">
        <v>1</v>
      </c>
      <c r="M189" s="55">
        <v>1</v>
      </c>
      <c r="N189" s="55">
        <v>4</v>
      </c>
      <c r="O189" s="55">
        <v>9</v>
      </c>
      <c r="P189" s="55">
        <v>9</v>
      </c>
      <c r="Q189" s="55">
        <v>4</v>
      </c>
      <c r="R189" s="55">
        <v>3</v>
      </c>
      <c r="S189" s="56">
        <v>6</v>
      </c>
      <c r="T189" s="54">
        <v>6</v>
      </c>
      <c r="U189" s="55">
        <v>0</v>
      </c>
      <c r="V189" s="52">
        <v>0</v>
      </c>
      <c r="W189" s="51">
        <v>36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97</v>
      </c>
      <c r="C190" s="51">
        <v>53</v>
      </c>
      <c r="D190" s="55">
        <v>3</v>
      </c>
      <c r="E190" s="55">
        <v>2</v>
      </c>
      <c r="F190" s="55">
        <v>0</v>
      </c>
      <c r="G190" s="55">
        <v>2</v>
      </c>
      <c r="H190" s="55">
        <v>0</v>
      </c>
      <c r="I190" s="55">
        <v>0</v>
      </c>
      <c r="J190" s="55">
        <v>0</v>
      </c>
      <c r="K190" s="55">
        <v>1</v>
      </c>
      <c r="L190" s="55">
        <v>1</v>
      </c>
      <c r="M190" s="55">
        <v>3</v>
      </c>
      <c r="N190" s="55">
        <v>3</v>
      </c>
      <c r="O190" s="55">
        <v>7</v>
      </c>
      <c r="P190" s="55">
        <v>4</v>
      </c>
      <c r="Q190" s="55">
        <v>3</v>
      </c>
      <c r="R190" s="55">
        <v>8</v>
      </c>
      <c r="S190" s="56">
        <v>7</v>
      </c>
      <c r="T190" s="54">
        <v>5</v>
      </c>
      <c r="U190" s="55">
        <v>0</v>
      </c>
      <c r="V190" s="52">
        <v>0</v>
      </c>
      <c r="W190" s="51">
        <v>37</v>
      </c>
      <c r="X190" s="52">
        <v>55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760">
        <f t="shared" ref="B195:X195" si="50">SUM(B188:B194)</f>
        <v>412</v>
      </c>
      <c r="C195" s="761">
        <f t="shared" si="50"/>
        <v>77</v>
      </c>
      <c r="D195" s="412">
        <f t="shared" si="50"/>
        <v>5</v>
      </c>
      <c r="E195" s="412">
        <f t="shared" si="50"/>
        <v>5</v>
      </c>
      <c r="F195" s="412">
        <f t="shared" si="50"/>
        <v>5</v>
      </c>
      <c r="G195" s="412">
        <f t="shared" si="50"/>
        <v>5</v>
      </c>
      <c r="H195" s="412">
        <f t="shared" si="50"/>
        <v>5</v>
      </c>
      <c r="I195" s="412">
        <f t="shared" si="50"/>
        <v>5</v>
      </c>
      <c r="J195" s="412">
        <f t="shared" si="50"/>
        <v>7</v>
      </c>
      <c r="K195" s="412">
        <f t="shared" si="50"/>
        <v>12</v>
      </c>
      <c r="L195" s="412">
        <f t="shared" si="50"/>
        <v>9</v>
      </c>
      <c r="M195" s="412">
        <f t="shared" si="50"/>
        <v>12</v>
      </c>
      <c r="N195" s="412">
        <f t="shared" si="50"/>
        <v>21</v>
      </c>
      <c r="O195" s="412">
        <f t="shared" si="50"/>
        <v>44</v>
      </c>
      <c r="P195" s="412">
        <f t="shared" si="50"/>
        <v>51</v>
      </c>
      <c r="Q195" s="412">
        <f t="shared" si="50"/>
        <v>34</v>
      </c>
      <c r="R195" s="412">
        <f t="shared" si="50"/>
        <v>50</v>
      </c>
      <c r="S195" s="762">
        <f t="shared" si="50"/>
        <v>65</v>
      </c>
      <c r="T195" s="355">
        <f t="shared" si="50"/>
        <v>102</v>
      </c>
      <c r="U195" s="356">
        <f t="shared" si="50"/>
        <v>0</v>
      </c>
      <c r="V195" s="357">
        <f t="shared" si="50"/>
        <v>0</v>
      </c>
      <c r="W195" s="358">
        <f t="shared" si="50"/>
        <v>124</v>
      </c>
      <c r="X195" s="357">
        <f t="shared" si="50"/>
        <v>186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252" t="s">
        <v>92</v>
      </c>
      <c r="B197" s="1253" t="s">
        <v>5</v>
      </c>
      <c r="C197" s="1254" t="s">
        <v>103</v>
      </c>
      <c r="D197" s="1083"/>
      <c r="E197" s="1083"/>
      <c r="F197" s="1083"/>
      <c r="G197" s="1083"/>
      <c r="H197" s="1083"/>
      <c r="I197" s="1083"/>
      <c r="J197" s="1083"/>
      <c r="K197" s="1083"/>
      <c r="L197" s="1083"/>
      <c r="M197" s="1083"/>
      <c r="N197" s="1083"/>
      <c r="O197" s="1083"/>
      <c r="P197" s="1083"/>
      <c r="Q197" s="1083"/>
      <c r="R197" s="1083"/>
      <c r="S197" s="1255"/>
      <c r="T197" s="1256" t="s">
        <v>176</v>
      </c>
      <c r="U197" s="1256"/>
      <c r="V197" s="1256"/>
      <c r="W197" s="1256"/>
      <c r="X197" s="1257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087" t="s">
        <v>177</v>
      </c>
      <c r="U198" s="1087"/>
      <c r="V198" s="1258"/>
      <c r="W198" s="1259" t="s">
        <v>202</v>
      </c>
      <c r="X198" s="1260"/>
      <c r="CE198"/>
      <c r="CK198" s="2"/>
      <c r="DI198"/>
    </row>
    <row r="199" spans="1:113" ht="31.5" x14ac:dyDescent="0.25">
      <c r="A199" s="984"/>
      <c r="B199" s="987"/>
      <c r="C199" s="755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756" t="s">
        <v>27</v>
      </c>
      <c r="T199" s="757" t="s">
        <v>203</v>
      </c>
      <c r="U199" s="428" t="s">
        <v>204</v>
      </c>
      <c r="V199" s="758" t="s">
        <v>205</v>
      </c>
      <c r="W199" s="759" t="s">
        <v>179</v>
      </c>
      <c r="X199" s="758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158</v>
      </c>
      <c r="C200" s="51">
        <v>0</v>
      </c>
      <c r="D200" s="55">
        <v>0</v>
      </c>
      <c r="E200" s="55">
        <v>6</v>
      </c>
      <c r="F200" s="55">
        <v>8</v>
      </c>
      <c r="G200" s="55">
        <v>6</v>
      </c>
      <c r="H200" s="55">
        <v>0</v>
      </c>
      <c r="I200" s="55">
        <v>4</v>
      </c>
      <c r="J200" s="55">
        <v>5</v>
      </c>
      <c r="K200" s="55">
        <v>8</v>
      </c>
      <c r="L200" s="55">
        <v>12</v>
      </c>
      <c r="M200" s="55">
        <v>10</v>
      </c>
      <c r="N200" s="55">
        <v>16</v>
      </c>
      <c r="O200" s="55">
        <v>18</v>
      </c>
      <c r="P200" s="55">
        <v>27</v>
      </c>
      <c r="Q200" s="55">
        <v>14</v>
      </c>
      <c r="R200" s="55">
        <v>14</v>
      </c>
      <c r="S200" s="56">
        <v>10</v>
      </c>
      <c r="T200" s="418">
        <v>158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7</v>
      </c>
      <c r="C201" s="51">
        <v>0</v>
      </c>
      <c r="D201" s="55">
        <v>0</v>
      </c>
      <c r="E201" s="55">
        <v>1</v>
      </c>
      <c r="F201" s="55">
        <v>1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1</v>
      </c>
      <c r="Q201" s="55">
        <v>1</v>
      </c>
      <c r="R201" s="55">
        <v>3</v>
      </c>
      <c r="S201" s="56">
        <v>0</v>
      </c>
      <c r="T201" s="54">
        <v>7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763" t="s">
        <v>5</v>
      </c>
      <c r="B206" s="760">
        <f t="shared" ref="B206:X206" si="55">SUM(B200:B205)</f>
        <v>165</v>
      </c>
      <c r="C206" s="761">
        <f t="shared" si="55"/>
        <v>0</v>
      </c>
      <c r="D206" s="412">
        <f t="shared" si="55"/>
        <v>0</v>
      </c>
      <c r="E206" s="412">
        <f t="shared" si="55"/>
        <v>7</v>
      </c>
      <c r="F206" s="412">
        <f t="shared" si="55"/>
        <v>9</v>
      </c>
      <c r="G206" s="412">
        <f t="shared" si="55"/>
        <v>6</v>
      </c>
      <c r="H206" s="412">
        <f t="shared" si="55"/>
        <v>0</v>
      </c>
      <c r="I206" s="412">
        <f t="shared" si="55"/>
        <v>4</v>
      </c>
      <c r="J206" s="412">
        <f t="shared" si="55"/>
        <v>5</v>
      </c>
      <c r="K206" s="412">
        <f t="shared" si="55"/>
        <v>8</v>
      </c>
      <c r="L206" s="412">
        <f t="shared" si="55"/>
        <v>12</v>
      </c>
      <c r="M206" s="412">
        <f t="shared" si="55"/>
        <v>10</v>
      </c>
      <c r="N206" s="412">
        <f t="shared" si="55"/>
        <v>16</v>
      </c>
      <c r="O206" s="412">
        <f t="shared" si="55"/>
        <v>18</v>
      </c>
      <c r="P206" s="412">
        <f t="shared" si="55"/>
        <v>28</v>
      </c>
      <c r="Q206" s="412">
        <f t="shared" si="55"/>
        <v>15</v>
      </c>
      <c r="R206" s="412">
        <f t="shared" si="55"/>
        <v>17</v>
      </c>
      <c r="S206" s="762">
        <f t="shared" si="55"/>
        <v>10</v>
      </c>
      <c r="T206" s="360">
        <f t="shared" si="55"/>
        <v>165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252" t="s">
        <v>92</v>
      </c>
      <c r="B208" s="1253" t="s">
        <v>5</v>
      </c>
      <c r="C208" s="1254" t="s">
        <v>103</v>
      </c>
      <c r="D208" s="1083"/>
      <c r="E208" s="1083"/>
      <c r="F208" s="1083"/>
      <c r="G208" s="1083"/>
      <c r="H208" s="1083"/>
      <c r="I208" s="1083"/>
      <c r="J208" s="1083"/>
      <c r="K208" s="1083"/>
      <c r="L208" s="1083"/>
      <c r="M208" s="1083"/>
      <c r="N208" s="1083"/>
      <c r="O208" s="1083"/>
      <c r="P208" s="1083"/>
      <c r="Q208" s="1083"/>
      <c r="R208" s="1083"/>
      <c r="S208" s="1255"/>
      <c r="T208" s="1256" t="s">
        <v>176</v>
      </c>
      <c r="U208" s="1256"/>
      <c r="V208" s="1256"/>
      <c r="W208" s="1256"/>
      <c r="X208" s="1257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087" t="s">
        <v>177</v>
      </c>
      <c r="U209" s="1087"/>
      <c r="V209" s="1258"/>
      <c r="W209" s="1259" t="s">
        <v>202</v>
      </c>
      <c r="X209" s="1260"/>
      <c r="CE209"/>
      <c r="CK209" s="2"/>
      <c r="DI209"/>
    </row>
    <row r="210" spans="1:113" ht="31.5" x14ac:dyDescent="0.25">
      <c r="A210" s="984"/>
      <c r="B210" s="987"/>
      <c r="C210" s="755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756" t="s">
        <v>27</v>
      </c>
      <c r="T210" s="757" t="s">
        <v>203</v>
      </c>
      <c r="U210" s="428" t="s">
        <v>204</v>
      </c>
      <c r="V210" s="758" t="s">
        <v>205</v>
      </c>
      <c r="W210" s="759" t="s">
        <v>179</v>
      </c>
      <c r="X210" s="758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4094</v>
      </c>
      <c r="C211" s="51">
        <v>191</v>
      </c>
      <c r="D211" s="55">
        <v>53</v>
      </c>
      <c r="E211" s="55">
        <v>67</v>
      </c>
      <c r="F211" s="55">
        <v>48</v>
      </c>
      <c r="G211" s="55">
        <v>27</v>
      </c>
      <c r="H211" s="55">
        <v>47</v>
      </c>
      <c r="I211" s="55">
        <v>24</v>
      </c>
      <c r="J211" s="55">
        <v>66</v>
      </c>
      <c r="K211" s="55">
        <v>133</v>
      </c>
      <c r="L211" s="55">
        <v>126</v>
      </c>
      <c r="M211" s="55">
        <v>125</v>
      </c>
      <c r="N211" s="55">
        <v>393</v>
      </c>
      <c r="O211" s="55">
        <v>743</v>
      </c>
      <c r="P211" s="55">
        <v>716</v>
      </c>
      <c r="Q211" s="55">
        <v>416</v>
      </c>
      <c r="R211" s="55">
        <v>410</v>
      </c>
      <c r="S211" s="56">
        <v>509</v>
      </c>
      <c r="T211" s="41">
        <v>571</v>
      </c>
      <c r="U211" s="42">
        <v>0</v>
      </c>
      <c r="V211" s="39">
        <v>0</v>
      </c>
      <c r="W211" s="37">
        <v>2166</v>
      </c>
      <c r="X211" s="39">
        <v>1357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416</v>
      </c>
      <c r="C212" s="51">
        <v>0</v>
      </c>
      <c r="D212" s="55">
        <v>0</v>
      </c>
      <c r="E212" s="55">
        <v>4</v>
      </c>
      <c r="F212" s="55">
        <v>11</v>
      </c>
      <c r="G212" s="55">
        <v>5</v>
      </c>
      <c r="H212" s="55">
        <v>2</v>
      </c>
      <c r="I212" s="55">
        <v>0</v>
      </c>
      <c r="J212" s="55">
        <v>13</v>
      </c>
      <c r="K212" s="55">
        <v>20</v>
      </c>
      <c r="L212" s="55">
        <v>25</v>
      </c>
      <c r="M212" s="55">
        <v>16</v>
      </c>
      <c r="N212" s="55">
        <v>43</v>
      </c>
      <c r="O212" s="55">
        <v>88</v>
      </c>
      <c r="P212" s="55">
        <v>85</v>
      </c>
      <c r="Q212" s="55">
        <v>29</v>
      </c>
      <c r="R212" s="55">
        <v>45</v>
      </c>
      <c r="S212" s="56">
        <v>30</v>
      </c>
      <c r="T212" s="54">
        <v>148</v>
      </c>
      <c r="U212" s="55">
        <v>0</v>
      </c>
      <c r="V212" s="52">
        <v>0</v>
      </c>
      <c r="W212" s="51">
        <v>268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440</v>
      </c>
      <c r="C213" s="51">
        <v>161</v>
      </c>
      <c r="D213" s="55">
        <v>30</v>
      </c>
      <c r="E213" s="55">
        <v>13</v>
      </c>
      <c r="F213" s="55">
        <v>0</v>
      </c>
      <c r="G213" s="55">
        <v>4</v>
      </c>
      <c r="H213" s="55">
        <v>1</v>
      </c>
      <c r="I213" s="55">
        <v>0</v>
      </c>
      <c r="J213" s="55">
        <v>15</v>
      </c>
      <c r="K213" s="55">
        <v>1</v>
      </c>
      <c r="L213" s="55">
        <v>19</v>
      </c>
      <c r="M213" s="55">
        <v>4</v>
      </c>
      <c r="N213" s="55">
        <v>9</v>
      </c>
      <c r="O213" s="55">
        <v>32</v>
      </c>
      <c r="P213" s="55">
        <v>73</v>
      </c>
      <c r="Q213" s="55">
        <v>26</v>
      </c>
      <c r="R213" s="55">
        <v>29</v>
      </c>
      <c r="S213" s="56">
        <v>23</v>
      </c>
      <c r="T213" s="54">
        <v>65</v>
      </c>
      <c r="U213" s="55">
        <v>0</v>
      </c>
      <c r="V213" s="52">
        <v>0</v>
      </c>
      <c r="W213" s="51">
        <v>165</v>
      </c>
      <c r="X213" s="52">
        <v>210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764" t="s">
        <v>5</v>
      </c>
      <c r="B215" s="352">
        <f>SUM(B211:B214)</f>
        <v>4950</v>
      </c>
      <c r="C215" s="364">
        <f t="shared" ref="C215:X215" si="58">SUM(C211:C214)</f>
        <v>352</v>
      </c>
      <c r="D215" s="365">
        <f t="shared" si="58"/>
        <v>83</v>
      </c>
      <c r="E215" s="365">
        <f t="shared" si="58"/>
        <v>84</v>
      </c>
      <c r="F215" s="365">
        <f t="shared" si="58"/>
        <v>59</v>
      </c>
      <c r="G215" s="365">
        <f t="shared" si="58"/>
        <v>36</v>
      </c>
      <c r="H215" s="365">
        <f t="shared" si="58"/>
        <v>50</v>
      </c>
      <c r="I215" s="365">
        <f t="shared" si="58"/>
        <v>24</v>
      </c>
      <c r="J215" s="365">
        <f t="shared" si="58"/>
        <v>94</v>
      </c>
      <c r="K215" s="365">
        <f t="shared" si="58"/>
        <v>154</v>
      </c>
      <c r="L215" s="365">
        <f t="shared" si="58"/>
        <v>170</v>
      </c>
      <c r="M215" s="365">
        <f t="shared" si="58"/>
        <v>145</v>
      </c>
      <c r="N215" s="365">
        <f t="shared" si="58"/>
        <v>445</v>
      </c>
      <c r="O215" s="365">
        <f t="shared" si="58"/>
        <v>863</v>
      </c>
      <c r="P215" s="365">
        <f t="shared" si="58"/>
        <v>874</v>
      </c>
      <c r="Q215" s="365">
        <f t="shared" si="58"/>
        <v>471</v>
      </c>
      <c r="R215" s="365">
        <f t="shared" si="58"/>
        <v>484</v>
      </c>
      <c r="S215" s="366">
        <f t="shared" si="58"/>
        <v>562</v>
      </c>
      <c r="T215" s="360">
        <f t="shared" si="58"/>
        <v>784</v>
      </c>
      <c r="U215" s="361">
        <f t="shared" si="58"/>
        <v>0</v>
      </c>
      <c r="V215" s="362">
        <f t="shared" si="58"/>
        <v>0</v>
      </c>
      <c r="W215" s="363">
        <f t="shared" si="58"/>
        <v>2599</v>
      </c>
      <c r="X215" s="362">
        <f t="shared" si="58"/>
        <v>1567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765" t="s">
        <v>214</v>
      </c>
      <c r="B217" s="739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728" t="s">
        <v>109</v>
      </c>
      <c r="B223" s="739" t="s">
        <v>5</v>
      </c>
    </row>
    <row r="224" spans="1:113" x14ac:dyDescent="0.25">
      <c r="A224" s="370" t="s">
        <v>220</v>
      </c>
      <c r="B224" s="371">
        <v>3516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3215</v>
      </c>
    </row>
    <row r="227" spans="1:2" ht="24" customHeight="1" x14ac:dyDescent="0.25">
      <c r="A227" s="375" t="s">
        <v>223</v>
      </c>
      <c r="B227" s="371">
        <v>644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0</v>
      </c>
    </row>
    <row r="230" spans="1:2" x14ac:dyDescent="0.25">
      <c r="A230" s="370" t="s">
        <v>226</v>
      </c>
      <c r="B230" s="371">
        <v>805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0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492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303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2</v>
      </c>
    </row>
    <row r="246" spans="1:19" x14ac:dyDescent="0.25">
      <c r="A246" s="370" t="s">
        <v>241</v>
      </c>
      <c r="B246" s="371">
        <v>2822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11799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247" t="s">
        <v>246</v>
      </c>
      <c r="B252" s="1248" t="s">
        <v>5</v>
      </c>
      <c r="C252" s="1249" t="s">
        <v>103</v>
      </c>
      <c r="D252" s="1250"/>
      <c r="E252" s="1250"/>
      <c r="F252" s="1250"/>
      <c r="G252" s="1250"/>
      <c r="H252" s="1250"/>
      <c r="I252" s="1250"/>
      <c r="J252" s="1250"/>
      <c r="K252" s="1250"/>
      <c r="L252" s="1250"/>
      <c r="M252" s="1250"/>
      <c r="N252" s="1250"/>
      <c r="O252" s="1250"/>
      <c r="P252" s="1250"/>
      <c r="Q252" s="1250"/>
      <c r="R252" s="1250"/>
      <c r="S252" s="1251"/>
    </row>
    <row r="253" spans="1:19" x14ac:dyDescent="0.25">
      <c r="A253" s="976"/>
      <c r="B253" s="978"/>
      <c r="C253" s="755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731" t="s">
        <v>27</v>
      </c>
    </row>
    <row r="254" spans="1:19" x14ac:dyDescent="0.25">
      <c r="A254" s="429" t="s">
        <v>247</v>
      </c>
      <c r="B254" s="430">
        <f>SUM(C254:S254)</f>
        <v>298</v>
      </c>
      <c r="C254" s="416">
        <v>19</v>
      </c>
      <c r="D254" s="281">
        <v>0</v>
      </c>
      <c r="E254" s="281">
        <v>26</v>
      </c>
      <c r="F254" s="281">
        <v>8</v>
      </c>
      <c r="G254" s="281">
        <v>1</v>
      </c>
      <c r="H254" s="281">
        <v>0</v>
      </c>
      <c r="I254" s="281">
        <v>0</v>
      </c>
      <c r="J254" s="281">
        <v>2</v>
      </c>
      <c r="K254" s="281">
        <v>2</v>
      </c>
      <c r="L254" s="281">
        <v>1</v>
      </c>
      <c r="M254" s="281">
        <v>5</v>
      </c>
      <c r="N254" s="281">
        <v>6</v>
      </c>
      <c r="O254" s="281">
        <v>8</v>
      </c>
      <c r="P254" s="281">
        <v>50</v>
      </c>
      <c r="Q254" s="281">
        <v>40</v>
      </c>
      <c r="R254" s="281">
        <v>48</v>
      </c>
      <c r="S254" s="299">
        <v>82</v>
      </c>
    </row>
    <row r="255" spans="1:19" x14ac:dyDescent="0.25">
      <c r="A255" s="381" t="s">
        <v>248</v>
      </c>
      <c r="B255" s="382">
        <f>SUM(C255:S255)</f>
        <v>298</v>
      </c>
      <c r="C255" s="51">
        <v>19</v>
      </c>
      <c r="D255" s="55">
        <v>0</v>
      </c>
      <c r="E255" s="55">
        <v>26</v>
      </c>
      <c r="F255" s="55">
        <v>8</v>
      </c>
      <c r="G255" s="55">
        <v>1</v>
      </c>
      <c r="H255" s="55">
        <v>0</v>
      </c>
      <c r="I255" s="55">
        <v>0</v>
      </c>
      <c r="J255" s="55">
        <v>2</v>
      </c>
      <c r="K255" s="55">
        <v>2</v>
      </c>
      <c r="L255" s="55">
        <v>1</v>
      </c>
      <c r="M255" s="55">
        <v>5</v>
      </c>
      <c r="N255" s="55">
        <v>6</v>
      </c>
      <c r="O255" s="55">
        <v>8</v>
      </c>
      <c r="P255" s="55">
        <v>50</v>
      </c>
      <c r="Q255" s="55">
        <v>40</v>
      </c>
      <c r="R255" s="55">
        <v>48</v>
      </c>
      <c r="S255" s="57">
        <v>82</v>
      </c>
    </row>
    <row r="256" spans="1:19" x14ac:dyDescent="0.25">
      <c r="A256" s="383" t="s">
        <v>249</v>
      </c>
      <c r="B256" s="384">
        <f>SUM(C256:S256)</f>
        <v>298</v>
      </c>
      <c r="C256" s="75">
        <v>19</v>
      </c>
      <c r="D256" s="79">
        <v>0</v>
      </c>
      <c r="E256" s="79">
        <v>26</v>
      </c>
      <c r="F256" s="79">
        <v>8</v>
      </c>
      <c r="G256" s="79">
        <v>1</v>
      </c>
      <c r="H256" s="79">
        <v>0</v>
      </c>
      <c r="I256" s="79">
        <v>0</v>
      </c>
      <c r="J256" s="79">
        <v>2</v>
      </c>
      <c r="K256" s="79">
        <v>2</v>
      </c>
      <c r="L256" s="79">
        <v>1</v>
      </c>
      <c r="M256" s="79">
        <v>5</v>
      </c>
      <c r="N256" s="79">
        <v>6</v>
      </c>
      <c r="O256" s="79">
        <v>8</v>
      </c>
      <c r="P256" s="79">
        <v>50</v>
      </c>
      <c r="Q256" s="79">
        <v>40</v>
      </c>
      <c r="R256" s="79">
        <v>48</v>
      </c>
      <c r="S256" s="112">
        <v>82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247" t="s">
        <v>251</v>
      </c>
      <c r="B258" s="1248" t="s">
        <v>252</v>
      </c>
      <c r="C258" s="1249" t="s">
        <v>103</v>
      </c>
      <c r="D258" s="1250"/>
      <c r="E258" s="1250"/>
      <c r="F258" s="1250"/>
      <c r="G258" s="1250"/>
      <c r="H258" s="1250"/>
      <c r="I258" s="1250"/>
      <c r="J258" s="1250"/>
      <c r="K258" s="1250"/>
      <c r="L258" s="1250"/>
      <c r="M258" s="1250"/>
      <c r="N258" s="1250"/>
      <c r="O258" s="1250"/>
      <c r="P258" s="1250"/>
      <c r="Q258" s="1250"/>
      <c r="R258" s="1250"/>
      <c r="S258" s="1251"/>
    </row>
    <row r="259" spans="1:19" x14ac:dyDescent="0.25">
      <c r="A259" s="976"/>
      <c r="B259" s="978"/>
      <c r="C259" s="755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731" t="s">
        <v>27</v>
      </c>
    </row>
    <row r="260" spans="1:19" x14ac:dyDescent="0.25">
      <c r="A260" s="386" t="s">
        <v>253</v>
      </c>
      <c r="B260" s="386">
        <f t="shared" ref="B260:B286" si="59">SUM(C260:S260)</f>
        <v>9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1</v>
      </c>
      <c r="M260" s="281">
        <v>0</v>
      </c>
      <c r="N260" s="281">
        <v>0</v>
      </c>
      <c r="O260" s="281">
        <v>0</v>
      </c>
      <c r="P260" s="281">
        <v>1</v>
      </c>
      <c r="Q260" s="281">
        <v>2</v>
      </c>
      <c r="R260" s="281">
        <v>2</v>
      </c>
      <c r="S260" s="419">
        <v>3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8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1</v>
      </c>
      <c r="Q262" s="55">
        <v>1</v>
      </c>
      <c r="R262" s="55">
        <v>2</v>
      </c>
      <c r="S262" s="57">
        <v>4</v>
      </c>
    </row>
    <row r="263" spans="1:19" x14ac:dyDescent="0.25">
      <c r="A263" s="300" t="s">
        <v>256</v>
      </c>
      <c r="B263" s="300">
        <f t="shared" si="59"/>
        <v>14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2</v>
      </c>
      <c r="Q263" s="55">
        <v>1</v>
      </c>
      <c r="R263" s="55">
        <v>3</v>
      </c>
      <c r="S263" s="57">
        <v>8</v>
      </c>
    </row>
    <row r="264" spans="1:19" x14ac:dyDescent="0.25">
      <c r="A264" s="300" t="s">
        <v>257</v>
      </c>
      <c r="B264" s="300">
        <f t="shared" si="59"/>
        <v>15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1</v>
      </c>
      <c r="M264" s="55">
        <v>0</v>
      </c>
      <c r="N264" s="55">
        <v>1</v>
      </c>
      <c r="O264" s="55">
        <v>3</v>
      </c>
      <c r="P264" s="55">
        <v>2</v>
      </c>
      <c r="Q264" s="55">
        <v>3</v>
      </c>
      <c r="R264" s="55">
        <v>3</v>
      </c>
      <c r="S264" s="57">
        <v>2</v>
      </c>
    </row>
    <row r="265" spans="1:19" x14ac:dyDescent="0.25">
      <c r="A265" s="300" t="s">
        <v>258</v>
      </c>
      <c r="B265" s="300">
        <f t="shared" si="59"/>
        <v>18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4</v>
      </c>
      <c r="P265" s="55">
        <v>2</v>
      </c>
      <c r="Q265" s="55">
        <v>4</v>
      </c>
      <c r="R265" s="55">
        <v>3</v>
      </c>
      <c r="S265" s="57">
        <v>5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96</v>
      </c>
      <c r="C277" s="51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>
        <v>8</v>
      </c>
      <c r="Q277" s="55">
        <v>14</v>
      </c>
      <c r="R277" s="55">
        <v>22</v>
      </c>
      <c r="S277" s="57">
        <v>52</v>
      </c>
    </row>
    <row r="278" spans="1:19" x14ac:dyDescent="0.25">
      <c r="A278" s="300" t="s">
        <v>271</v>
      </c>
      <c r="B278" s="300">
        <f t="shared" si="59"/>
        <v>272</v>
      </c>
      <c r="C278" s="51">
        <v>19</v>
      </c>
      <c r="D278" s="55">
        <v>0</v>
      </c>
      <c r="E278" s="55">
        <v>27</v>
      </c>
      <c r="F278" s="55">
        <v>8</v>
      </c>
      <c r="G278" s="55">
        <v>2</v>
      </c>
      <c r="H278" s="55">
        <v>0</v>
      </c>
      <c r="I278" s="55">
        <v>0</v>
      </c>
      <c r="J278" s="55">
        <v>2</v>
      </c>
      <c r="K278" s="55">
        <v>3</v>
      </c>
      <c r="L278" s="55">
        <v>0</v>
      </c>
      <c r="M278" s="55">
        <v>10</v>
      </c>
      <c r="N278" s="55">
        <v>10</v>
      </c>
      <c r="O278" s="55">
        <v>8</v>
      </c>
      <c r="P278" s="55">
        <v>73</v>
      </c>
      <c r="Q278" s="55">
        <v>40</v>
      </c>
      <c r="R278" s="55">
        <v>38</v>
      </c>
      <c r="S278" s="57">
        <v>32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247" t="s">
        <v>281</v>
      </c>
      <c r="B288" s="1248" t="s">
        <v>5</v>
      </c>
      <c r="C288" s="1249" t="s">
        <v>282</v>
      </c>
      <c r="D288" s="1250"/>
      <c r="E288" s="1250"/>
      <c r="F288" s="1250"/>
      <c r="G288" s="1250"/>
      <c r="H288" s="1250"/>
      <c r="I288" s="1250"/>
      <c r="J288" s="1250"/>
      <c r="K288" s="1250"/>
      <c r="L288" s="1250"/>
      <c r="M288" s="1250"/>
      <c r="N288" s="1250"/>
      <c r="O288" s="1250"/>
      <c r="P288" s="1250"/>
      <c r="Q288" s="1250"/>
      <c r="R288" s="1250"/>
      <c r="S288" s="1251"/>
    </row>
    <row r="289" spans="1:19" x14ac:dyDescent="0.25">
      <c r="A289" s="976"/>
      <c r="B289" s="978"/>
      <c r="C289" s="755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731" t="s">
        <v>27</v>
      </c>
    </row>
    <row r="290" spans="1:19" x14ac:dyDescent="0.25">
      <c r="A290" s="431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2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1</v>
      </c>
      <c r="Q293" s="55">
        <v>0</v>
      </c>
      <c r="R293" s="55">
        <v>1</v>
      </c>
      <c r="S293" s="57">
        <v>0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2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1</v>
      </c>
      <c r="M300" s="55">
        <v>0</v>
      </c>
      <c r="N300" s="55">
        <v>0</v>
      </c>
      <c r="O300" s="55">
        <v>0</v>
      </c>
      <c r="P300" s="55">
        <v>0</v>
      </c>
      <c r="Q300" s="55">
        <v>0</v>
      </c>
      <c r="R300" s="55">
        <v>0</v>
      </c>
      <c r="S300" s="57">
        <v>1</v>
      </c>
    </row>
    <row r="301" spans="1:19" x14ac:dyDescent="0.25">
      <c r="A301" s="165" t="s">
        <v>195</v>
      </c>
      <c r="B301" s="382">
        <f t="shared" si="60"/>
        <v>1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0</v>
      </c>
      <c r="Q301" s="55">
        <v>0</v>
      </c>
      <c r="R301" s="55">
        <v>0</v>
      </c>
      <c r="S301" s="57">
        <v>1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96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>
        <v>8</v>
      </c>
      <c r="Q303" s="42">
        <v>14</v>
      </c>
      <c r="R303" s="42">
        <v>22</v>
      </c>
      <c r="S303" s="38">
        <v>52</v>
      </c>
    </row>
    <row r="304" spans="1:19" x14ac:dyDescent="0.25">
      <c r="A304" s="165" t="s">
        <v>286</v>
      </c>
      <c r="B304" s="382">
        <f t="shared" si="60"/>
        <v>272</v>
      </c>
      <c r="C304" s="42">
        <v>19</v>
      </c>
      <c r="D304" s="42">
        <v>0</v>
      </c>
      <c r="E304" s="42">
        <v>27</v>
      </c>
      <c r="F304" s="42">
        <v>8</v>
      </c>
      <c r="G304" s="42">
        <v>2</v>
      </c>
      <c r="H304" s="42">
        <v>0</v>
      </c>
      <c r="I304" s="42">
        <v>0</v>
      </c>
      <c r="J304" s="42">
        <v>2</v>
      </c>
      <c r="K304" s="42">
        <v>3</v>
      </c>
      <c r="L304" s="42">
        <v>0</v>
      </c>
      <c r="M304" s="42">
        <v>10</v>
      </c>
      <c r="N304" s="42">
        <v>10</v>
      </c>
      <c r="O304" s="42">
        <v>8</v>
      </c>
      <c r="P304" s="42">
        <v>73</v>
      </c>
      <c r="Q304" s="42">
        <v>40</v>
      </c>
      <c r="R304" s="42">
        <v>38</v>
      </c>
      <c r="S304" s="38">
        <v>32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1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1</v>
      </c>
      <c r="S306" s="57">
        <v>0</v>
      </c>
    </row>
    <row r="307" spans="1:19" x14ac:dyDescent="0.25">
      <c r="A307" s="262" t="s">
        <v>287</v>
      </c>
      <c r="B307" s="382">
        <f t="shared" si="60"/>
        <v>1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1</v>
      </c>
      <c r="Q307" s="55">
        <v>0</v>
      </c>
      <c r="R307" s="55">
        <v>0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31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0</v>
      </c>
      <c r="M310" s="81">
        <v>0</v>
      </c>
      <c r="N310" s="81">
        <v>1</v>
      </c>
      <c r="O310" s="81">
        <v>4</v>
      </c>
      <c r="P310" s="81">
        <v>3</v>
      </c>
      <c r="Q310" s="81">
        <v>6</v>
      </c>
      <c r="R310" s="81">
        <v>5</v>
      </c>
      <c r="S310" s="82">
        <v>12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20167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999DFF48-AA58-45A0-B397-038F2B2D3FC9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B8936411-2681-4C52-9D5A-C0CDFBB0DE54}">
      <formula1>0</formula1>
      <formula2>1E+30</formula2>
    </dataValidation>
    <dataValidation allowBlank="1" sqref="CA6:CE6 CL53 CA53:CE53 CL6 CA29:CF52" xr:uid="{5FCA08F6-9776-472F-A0BF-82D912963C64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1E28832C-C787-44D2-91B0-75FCA0179F23}">
      <formula1>0</formula1>
    </dataValidation>
    <dataValidation allowBlank="1" showInputMessage="1" showErrorMessage="1" error="Valor no Permitido" sqref="T64 T72" xr:uid="{DB0AAD3E-700D-4B79-A750-DDA69018164F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",[8]NOMBRE!B2, " (",[8]NOMBRE!C2,[8]NOMBRE!D2,[8]NOMBRE!E2,[8]NOMBRE!F2,[8]NOMBRE!G2,")")</f>
        <v>COMUNA: LINARES (07401)</v>
      </c>
    </row>
    <row r="3" spans="1:95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5" x14ac:dyDescent="0.25">
      <c r="A4" s="1" t="str">
        <f>CONCATENATE("MES: ",[8]NOMBRE!B6, " (",[8]NOMBRE!C6,[8]NOMBRE!D6,")")</f>
        <v>MES: JULIO (07)</v>
      </c>
    </row>
    <row r="5" spans="1:95" x14ac:dyDescent="0.25">
      <c r="A5" s="1" t="str">
        <f>CONCATENATE("AÑO: ",[8]NOMBRE!B7)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247" t="s">
        <v>4</v>
      </c>
      <c r="B10" s="1278" t="s">
        <v>5</v>
      </c>
      <c r="C10" s="1109"/>
      <c r="D10" s="1279"/>
      <c r="E10" s="1249" t="s">
        <v>6</v>
      </c>
      <c r="F10" s="1250"/>
      <c r="G10" s="1250"/>
      <c r="H10" s="1250"/>
      <c r="I10" s="1250"/>
      <c r="J10" s="1250"/>
      <c r="K10" s="1250"/>
      <c r="L10" s="1250"/>
      <c r="M10" s="1250"/>
      <c r="N10" s="1250"/>
      <c r="O10" s="1250"/>
      <c r="P10" s="1250"/>
      <c r="Q10" s="1250"/>
      <c r="R10" s="1250"/>
      <c r="S10" s="1250"/>
      <c r="T10" s="1250"/>
      <c r="U10" s="1250"/>
      <c r="V10" s="1250"/>
      <c r="W10" s="1250"/>
      <c r="X10" s="1250"/>
      <c r="Y10" s="1250"/>
      <c r="Z10" s="1250"/>
      <c r="AA10" s="1250"/>
      <c r="AB10" s="1250"/>
      <c r="AC10" s="1250"/>
      <c r="AD10" s="1250"/>
      <c r="AE10" s="1250"/>
      <c r="AF10" s="1250"/>
      <c r="AG10" s="1250"/>
      <c r="AH10" s="1250"/>
      <c r="AI10" s="1250"/>
      <c r="AJ10" s="1250"/>
      <c r="AK10" s="1250"/>
      <c r="AL10" s="1301"/>
      <c r="AM10" s="1305" t="s">
        <v>7</v>
      </c>
      <c r="AN10" s="1250"/>
      <c r="AO10" s="1250"/>
      <c r="AP10" s="1301"/>
      <c r="AQ10" s="1310" t="s">
        <v>8</v>
      </c>
      <c r="AR10" s="1311" t="s">
        <v>9</v>
      </c>
      <c r="AS10" s="1279" t="s">
        <v>10</v>
      </c>
    </row>
    <row r="11" spans="1:95" ht="15" customHeight="1" x14ac:dyDescent="0.25">
      <c r="A11" s="1071"/>
      <c r="B11" s="1072"/>
      <c r="C11" s="1073"/>
      <c r="D11" s="1069"/>
      <c r="E11" s="1266" t="s">
        <v>11</v>
      </c>
      <c r="F11" s="1271"/>
      <c r="G11" s="1266" t="s">
        <v>12</v>
      </c>
      <c r="H11" s="1271"/>
      <c r="I11" s="1266" t="s">
        <v>13</v>
      </c>
      <c r="J11" s="1271"/>
      <c r="K11" s="1266" t="s">
        <v>14</v>
      </c>
      <c r="L11" s="1271"/>
      <c r="M11" s="1266" t="s">
        <v>15</v>
      </c>
      <c r="N11" s="1271"/>
      <c r="O11" s="1266" t="s">
        <v>16</v>
      </c>
      <c r="P11" s="1271"/>
      <c r="Q11" s="1266" t="s">
        <v>17</v>
      </c>
      <c r="R11" s="1271"/>
      <c r="S11" s="1266" t="s">
        <v>18</v>
      </c>
      <c r="T11" s="1271"/>
      <c r="U11" s="1266" t="s">
        <v>19</v>
      </c>
      <c r="V11" s="1271"/>
      <c r="W11" s="1266" t="s">
        <v>20</v>
      </c>
      <c r="X11" s="1271"/>
      <c r="Y11" s="1266" t="s">
        <v>21</v>
      </c>
      <c r="Z11" s="1271"/>
      <c r="AA11" s="1266" t="s">
        <v>22</v>
      </c>
      <c r="AB11" s="1271"/>
      <c r="AC11" s="1266" t="s">
        <v>23</v>
      </c>
      <c r="AD11" s="1271"/>
      <c r="AE11" s="1266" t="s">
        <v>24</v>
      </c>
      <c r="AF11" s="1271"/>
      <c r="AG11" s="1266" t="s">
        <v>25</v>
      </c>
      <c r="AH11" s="1271"/>
      <c r="AI11" s="1266" t="s">
        <v>26</v>
      </c>
      <c r="AJ11" s="1271"/>
      <c r="AK11" s="1249" t="s">
        <v>27</v>
      </c>
      <c r="AL11" s="1301"/>
      <c r="AM11" s="1310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732" t="s">
        <v>32</v>
      </c>
      <c r="C12" s="724" t="s">
        <v>33</v>
      </c>
      <c r="D12" s="729" t="s">
        <v>34</v>
      </c>
      <c r="E12" s="732" t="s">
        <v>33</v>
      </c>
      <c r="F12" s="729" t="s">
        <v>34</v>
      </c>
      <c r="G12" s="732" t="s">
        <v>33</v>
      </c>
      <c r="H12" s="729" t="s">
        <v>34</v>
      </c>
      <c r="I12" s="732" t="s">
        <v>33</v>
      </c>
      <c r="J12" s="729" t="s">
        <v>34</v>
      </c>
      <c r="K12" s="732" t="s">
        <v>33</v>
      </c>
      <c r="L12" s="729" t="s">
        <v>34</v>
      </c>
      <c r="M12" s="732" t="s">
        <v>33</v>
      </c>
      <c r="N12" s="729" t="s">
        <v>34</v>
      </c>
      <c r="O12" s="732" t="s">
        <v>33</v>
      </c>
      <c r="P12" s="729" t="s">
        <v>34</v>
      </c>
      <c r="Q12" s="732" t="s">
        <v>33</v>
      </c>
      <c r="R12" s="729" t="s">
        <v>34</v>
      </c>
      <c r="S12" s="732" t="s">
        <v>33</v>
      </c>
      <c r="T12" s="729" t="s">
        <v>34</v>
      </c>
      <c r="U12" s="732" t="s">
        <v>33</v>
      </c>
      <c r="V12" s="729" t="s">
        <v>34</v>
      </c>
      <c r="W12" s="732" t="s">
        <v>33</v>
      </c>
      <c r="X12" s="729" t="s">
        <v>34</v>
      </c>
      <c r="Y12" s="732" t="s">
        <v>33</v>
      </c>
      <c r="Z12" s="729" t="s">
        <v>34</v>
      </c>
      <c r="AA12" s="732" t="s">
        <v>33</v>
      </c>
      <c r="AB12" s="729" t="s">
        <v>34</v>
      </c>
      <c r="AC12" s="732" t="s">
        <v>33</v>
      </c>
      <c r="AD12" s="729" t="s">
        <v>34</v>
      </c>
      <c r="AE12" s="732" t="s">
        <v>33</v>
      </c>
      <c r="AF12" s="729" t="s">
        <v>34</v>
      </c>
      <c r="AG12" s="732" t="s">
        <v>33</v>
      </c>
      <c r="AH12" s="729" t="s">
        <v>34</v>
      </c>
      <c r="AI12" s="732" t="s">
        <v>33</v>
      </c>
      <c r="AJ12" s="729" t="s">
        <v>34</v>
      </c>
      <c r="AK12" s="732" t="s">
        <v>33</v>
      </c>
      <c r="AL12" s="730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766" t="s">
        <v>35</v>
      </c>
      <c r="B13" s="748">
        <f t="shared" ref="B13:B24" si="0">SUM(C13:D13)</f>
        <v>0</v>
      </c>
      <c r="C13" s="767">
        <f t="shared" ref="C13:D24" si="1">SUM(E13,G13,I13,K13,M13,O13,Q13,S13,U13,W13,Y13,AA13,AC13,AE13,AG13,AI13,AK13)</f>
        <v>0</v>
      </c>
      <c r="D13" s="749">
        <f t="shared" si="1"/>
        <v>0</v>
      </c>
      <c r="E13" s="735"/>
      <c r="F13" s="736"/>
      <c r="G13" s="735"/>
      <c r="H13" s="768"/>
      <c r="I13" s="735"/>
      <c r="J13" s="768"/>
      <c r="K13" s="735"/>
      <c r="L13" s="768"/>
      <c r="M13" s="735"/>
      <c r="N13" s="768"/>
      <c r="O13" s="735"/>
      <c r="P13" s="768"/>
      <c r="Q13" s="735"/>
      <c r="R13" s="768"/>
      <c r="S13" s="735"/>
      <c r="T13" s="768"/>
      <c r="U13" s="735"/>
      <c r="V13" s="768"/>
      <c r="W13" s="735"/>
      <c r="X13" s="768"/>
      <c r="Y13" s="735"/>
      <c r="Z13" s="768"/>
      <c r="AA13" s="735"/>
      <c r="AB13" s="768"/>
      <c r="AC13" s="735"/>
      <c r="AD13" s="768"/>
      <c r="AE13" s="735"/>
      <c r="AF13" s="768"/>
      <c r="AG13" s="735"/>
      <c r="AH13" s="768"/>
      <c r="AI13" s="735"/>
      <c r="AJ13" s="768"/>
      <c r="AK13" s="735"/>
      <c r="AL13" s="769"/>
      <c r="AM13" s="738"/>
      <c r="AN13" s="404"/>
      <c r="AO13" s="404"/>
      <c r="AP13" s="737"/>
      <c r="AQ13" s="738"/>
      <c r="AR13" s="404"/>
      <c r="AS13" s="736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766" t="s">
        <v>41</v>
      </c>
      <c r="B19" s="68">
        <f t="shared" si="0"/>
        <v>0</v>
      </c>
      <c r="C19" s="83">
        <f t="shared" si="1"/>
        <v>0</v>
      </c>
      <c r="D19" s="749">
        <f t="shared" si="1"/>
        <v>0</v>
      </c>
      <c r="E19" s="748">
        <f t="shared" ref="E19:AS19" si="9">SUM(E20:E24)</f>
        <v>0</v>
      </c>
      <c r="F19" s="749">
        <f t="shared" si="9"/>
        <v>0</v>
      </c>
      <c r="G19" s="748">
        <f t="shared" si="9"/>
        <v>0</v>
      </c>
      <c r="H19" s="753">
        <f t="shared" si="9"/>
        <v>0</v>
      </c>
      <c r="I19" s="748">
        <f t="shared" si="9"/>
        <v>0</v>
      </c>
      <c r="J19" s="753">
        <f t="shared" si="9"/>
        <v>0</v>
      </c>
      <c r="K19" s="748">
        <f t="shared" si="9"/>
        <v>0</v>
      </c>
      <c r="L19" s="753">
        <f t="shared" si="9"/>
        <v>0</v>
      </c>
      <c r="M19" s="748">
        <f t="shared" si="9"/>
        <v>0</v>
      </c>
      <c r="N19" s="753">
        <f t="shared" si="9"/>
        <v>0</v>
      </c>
      <c r="O19" s="748">
        <f t="shared" si="9"/>
        <v>0</v>
      </c>
      <c r="P19" s="753">
        <f t="shared" si="9"/>
        <v>0</v>
      </c>
      <c r="Q19" s="748">
        <f t="shared" si="9"/>
        <v>0</v>
      </c>
      <c r="R19" s="753">
        <f t="shared" si="9"/>
        <v>0</v>
      </c>
      <c r="S19" s="748">
        <f t="shared" si="9"/>
        <v>0</v>
      </c>
      <c r="T19" s="753">
        <f t="shared" si="9"/>
        <v>0</v>
      </c>
      <c r="U19" s="748">
        <f t="shared" si="9"/>
        <v>0</v>
      </c>
      <c r="V19" s="753">
        <f t="shared" si="9"/>
        <v>0</v>
      </c>
      <c r="W19" s="748">
        <f t="shared" si="9"/>
        <v>0</v>
      </c>
      <c r="X19" s="753">
        <f t="shared" si="9"/>
        <v>0</v>
      </c>
      <c r="Y19" s="748">
        <f t="shared" si="9"/>
        <v>0</v>
      </c>
      <c r="Z19" s="753">
        <f t="shared" si="9"/>
        <v>0</v>
      </c>
      <c r="AA19" s="748">
        <f t="shared" si="9"/>
        <v>0</v>
      </c>
      <c r="AB19" s="753">
        <f t="shared" si="9"/>
        <v>0</v>
      </c>
      <c r="AC19" s="748">
        <f t="shared" si="9"/>
        <v>0</v>
      </c>
      <c r="AD19" s="753">
        <f t="shared" si="9"/>
        <v>0</v>
      </c>
      <c r="AE19" s="748">
        <f t="shared" si="9"/>
        <v>0</v>
      </c>
      <c r="AF19" s="753">
        <f t="shared" si="9"/>
        <v>0</v>
      </c>
      <c r="AG19" s="748">
        <f t="shared" si="9"/>
        <v>0</v>
      </c>
      <c r="AH19" s="753">
        <f t="shared" si="9"/>
        <v>0</v>
      </c>
      <c r="AI19" s="748">
        <f t="shared" si="9"/>
        <v>0</v>
      </c>
      <c r="AJ19" s="753">
        <f t="shared" si="9"/>
        <v>0</v>
      </c>
      <c r="AK19" s="748">
        <f t="shared" si="9"/>
        <v>0</v>
      </c>
      <c r="AL19" s="770">
        <f t="shared" si="9"/>
        <v>0</v>
      </c>
      <c r="AM19" s="752">
        <f t="shared" si="9"/>
        <v>0</v>
      </c>
      <c r="AN19" s="405">
        <f t="shared" si="9"/>
        <v>0</v>
      </c>
      <c r="AO19" s="405">
        <f t="shared" si="9"/>
        <v>0</v>
      </c>
      <c r="AP19" s="771">
        <f t="shared" si="9"/>
        <v>0</v>
      </c>
      <c r="AQ19" s="752">
        <f t="shared" si="9"/>
        <v>0</v>
      </c>
      <c r="AR19" s="405">
        <f t="shared" si="9"/>
        <v>0</v>
      </c>
      <c r="AS19" s="749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772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773"/>
      <c r="AN20" s="66"/>
      <c r="AO20" s="66"/>
      <c r="AP20" s="96"/>
      <c r="AQ20" s="773"/>
      <c r="AR20" s="774"/>
      <c r="AS20" s="775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309" t="s">
        <v>48</v>
      </c>
      <c r="B26" s="1278" t="s">
        <v>5</v>
      </c>
      <c r="C26" s="1109"/>
      <c r="D26" s="1279"/>
      <c r="E26" s="1249" t="s">
        <v>6</v>
      </c>
      <c r="F26" s="1250"/>
      <c r="G26" s="1250"/>
      <c r="H26" s="1250"/>
      <c r="I26" s="1250"/>
      <c r="J26" s="1250"/>
      <c r="K26" s="1250"/>
      <c r="L26" s="1250"/>
      <c r="M26" s="1250"/>
      <c r="N26" s="1250"/>
      <c r="O26" s="1250"/>
      <c r="P26" s="1250"/>
      <c r="Q26" s="1250"/>
      <c r="R26" s="1250"/>
      <c r="S26" s="1250"/>
      <c r="T26" s="1250"/>
      <c r="U26" s="1250"/>
      <c r="V26" s="1250"/>
      <c r="W26" s="1250"/>
      <c r="X26" s="1250"/>
      <c r="Y26" s="1250"/>
      <c r="Z26" s="1250"/>
      <c r="AA26" s="1250"/>
      <c r="AB26" s="1250"/>
      <c r="AC26" s="1250"/>
      <c r="AD26" s="1250"/>
      <c r="AE26" s="1250"/>
      <c r="AF26" s="1250"/>
      <c r="AG26" s="1250"/>
      <c r="AH26" s="1250"/>
      <c r="AI26" s="1250"/>
      <c r="AJ26" s="1250"/>
      <c r="AK26" s="1250"/>
      <c r="AL26" s="1301"/>
      <c r="AM26" s="1305" t="s">
        <v>49</v>
      </c>
      <c r="AN26" s="1250"/>
      <c r="AO26" s="1250"/>
      <c r="AP26" s="1251"/>
      <c r="BZ26" s="2"/>
      <c r="DI26"/>
    </row>
    <row r="27" spans="1:113" ht="15" customHeight="1" x14ac:dyDescent="0.25">
      <c r="A27" s="1061"/>
      <c r="B27" s="1027"/>
      <c r="C27" s="1028"/>
      <c r="D27" s="1029"/>
      <c r="E27" s="1266" t="s">
        <v>50</v>
      </c>
      <c r="F27" s="1271"/>
      <c r="G27" s="1266" t="s">
        <v>51</v>
      </c>
      <c r="H27" s="1271"/>
      <c r="I27" s="1266" t="s">
        <v>52</v>
      </c>
      <c r="J27" s="1271"/>
      <c r="K27" s="1266" t="s">
        <v>53</v>
      </c>
      <c r="L27" s="1271"/>
      <c r="M27" s="1266" t="s">
        <v>54</v>
      </c>
      <c r="N27" s="1271"/>
      <c r="O27" s="1266" t="s">
        <v>55</v>
      </c>
      <c r="P27" s="1271"/>
      <c r="Q27" s="1266" t="s">
        <v>56</v>
      </c>
      <c r="R27" s="1271"/>
      <c r="S27" s="1266" t="s">
        <v>57</v>
      </c>
      <c r="T27" s="1271"/>
      <c r="U27" s="1266" t="s">
        <v>58</v>
      </c>
      <c r="V27" s="1271"/>
      <c r="W27" s="1266" t="s">
        <v>59</v>
      </c>
      <c r="X27" s="1271"/>
      <c r="Y27" s="1266" t="s">
        <v>60</v>
      </c>
      <c r="Z27" s="1271"/>
      <c r="AA27" s="1266" t="s">
        <v>61</v>
      </c>
      <c r="AB27" s="1271"/>
      <c r="AC27" s="1266" t="s">
        <v>62</v>
      </c>
      <c r="AD27" s="1271"/>
      <c r="AE27" s="1266" t="s">
        <v>63</v>
      </c>
      <c r="AF27" s="1271"/>
      <c r="AG27" s="1266" t="s">
        <v>64</v>
      </c>
      <c r="AH27" s="1271"/>
      <c r="AI27" s="1266" t="s">
        <v>65</v>
      </c>
      <c r="AJ27" s="1271"/>
      <c r="AK27" s="1249" t="s">
        <v>27</v>
      </c>
      <c r="AL27" s="1250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732" t="s">
        <v>32</v>
      </c>
      <c r="C28" s="724" t="s">
        <v>33</v>
      </c>
      <c r="D28" s="729" t="s">
        <v>34</v>
      </c>
      <c r="E28" s="732" t="s">
        <v>33</v>
      </c>
      <c r="F28" s="729" t="s">
        <v>34</v>
      </c>
      <c r="G28" s="732" t="s">
        <v>33</v>
      </c>
      <c r="H28" s="729" t="s">
        <v>34</v>
      </c>
      <c r="I28" s="732" t="s">
        <v>33</v>
      </c>
      <c r="J28" s="729" t="s">
        <v>34</v>
      </c>
      <c r="K28" s="732" t="s">
        <v>33</v>
      </c>
      <c r="L28" s="729" t="s">
        <v>34</v>
      </c>
      <c r="M28" s="724" t="s">
        <v>33</v>
      </c>
      <c r="N28" s="729" t="s">
        <v>34</v>
      </c>
      <c r="O28" s="732" t="s">
        <v>33</v>
      </c>
      <c r="P28" s="729" t="s">
        <v>34</v>
      </c>
      <c r="Q28" s="732" t="s">
        <v>33</v>
      </c>
      <c r="R28" s="729" t="s">
        <v>34</v>
      </c>
      <c r="S28" s="732" t="s">
        <v>33</v>
      </c>
      <c r="T28" s="729" t="s">
        <v>34</v>
      </c>
      <c r="U28" s="732" t="s">
        <v>33</v>
      </c>
      <c r="V28" s="729" t="s">
        <v>34</v>
      </c>
      <c r="W28" s="732" t="s">
        <v>33</v>
      </c>
      <c r="X28" s="729" t="s">
        <v>34</v>
      </c>
      <c r="Y28" s="732" t="s">
        <v>33</v>
      </c>
      <c r="Z28" s="729" t="s">
        <v>34</v>
      </c>
      <c r="AA28" s="732" t="s">
        <v>33</v>
      </c>
      <c r="AB28" s="729" t="s">
        <v>34</v>
      </c>
      <c r="AC28" s="732" t="s">
        <v>33</v>
      </c>
      <c r="AD28" s="729" t="s">
        <v>34</v>
      </c>
      <c r="AE28" s="732" t="s">
        <v>33</v>
      </c>
      <c r="AF28" s="729" t="s">
        <v>34</v>
      </c>
      <c r="AG28" s="732" t="s">
        <v>33</v>
      </c>
      <c r="AH28" s="729" t="s">
        <v>34</v>
      </c>
      <c r="AI28" s="732" t="s">
        <v>33</v>
      </c>
      <c r="AJ28" s="729" t="s">
        <v>34</v>
      </c>
      <c r="AK28" s="732" t="s">
        <v>33</v>
      </c>
      <c r="AL28" s="776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777" t="s">
        <v>67</v>
      </c>
      <c r="B29" s="778">
        <f>SUM(C29:D29)</f>
        <v>0</v>
      </c>
      <c r="C29" s="779">
        <f>+E29+G29+I29+K29+M29+O29+Q29+S29+U29+W29+Y29+AA29+AC29+AE29+AG29+AI29+AK29</f>
        <v>0</v>
      </c>
      <c r="D29" s="780">
        <f>+F29+H29+J29+L29+N29+P29+R29+T29+V29+X29+Z29+AB29+AD29+AF29+AH29+AJ29+AL29</f>
        <v>0</v>
      </c>
      <c r="E29" s="781"/>
      <c r="F29" s="782"/>
      <c r="G29" s="781"/>
      <c r="H29" s="783"/>
      <c r="I29" s="781"/>
      <c r="J29" s="783"/>
      <c r="K29" s="781"/>
      <c r="L29" s="782"/>
      <c r="M29" s="784"/>
      <c r="N29" s="783"/>
      <c r="O29" s="784"/>
      <c r="P29" s="783"/>
      <c r="Q29" s="784"/>
      <c r="R29" s="783"/>
      <c r="S29" s="784"/>
      <c r="T29" s="783"/>
      <c r="U29" s="784"/>
      <c r="V29" s="783"/>
      <c r="W29" s="784"/>
      <c r="X29" s="783"/>
      <c r="Y29" s="784"/>
      <c r="Z29" s="783"/>
      <c r="AA29" s="784"/>
      <c r="AB29" s="783"/>
      <c r="AC29" s="784"/>
      <c r="AD29" s="783"/>
      <c r="AE29" s="784"/>
      <c r="AF29" s="783"/>
      <c r="AG29" s="784"/>
      <c r="AH29" s="783"/>
      <c r="AI29" s="784"/>
      <c r="AJ29" s="783"/>
      <c r="AK29" s="784"/>
      <c r="AL29" s="785"/>
      <c r="AM29" s="786"/>
      <c r="AN29" s="784"/>
      <c r="AO29" s="784"/>
      <c r="AP29" s="783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252" t="s">
        <v>92</v>
      </c>
      <c r="B54" s="1247" t="s">
        <v>93</v>
      </c>
      <c r="C54" s="1250" t="s">
        <v>49</v>
      </c>
      <c r="D54" s="1250"/>
      <c r="E54" s="1250"/>
      <c r="F54" s="1301"/>
      <c r="G54" s="1308" t="s">
        <v>94</v>
      </c>
      <c r="H54" s="1257"/>
    </row>
    <row r="55" spans="1:113" ht="31.5" x14ac:dyDescent="0.25">
      <c r="A55" s="984"/>
      <c r="B55" s="976"/>
      <c r="C55" s="732" t="s">
        <v>28</v>
      </c>
      <c r="D55" s="197" t="s">
        <v>29</v>
      </c>
      <c r="E55" s="198" t="s">
        <v>30</v>
      </c>
      <c r="F55" s="199" t="s">
        <v>31</v>
      </c>
      <c r="G55" s="757" t="s">
        <v>95</v>
      </c>
      <c r="H55" s="754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764" t="s">
        <v>5</v>
      </c>
      <c r="B61" s="787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252" t="s">
        <v>92</v>
      </c>
      <c r="B63" s="1279" t="s">
        <v>93</v>
      </c>
      <c r="C63" s="1306" t="s">
        <v>103</v>
      </c>
      <c r="D63" s="1306"/>
      <c r="E63" s="1306"/>
      <c r="F63" s="1306"/>
      <c r="G63" s="1306"/>
      <c r="H63" s="1306"/>
      <c r="I63" s="1306"/>
      <c r="J63" s="1306"/>
      <c r="K63" s="1306"/>
      <c r="L63" s="1306"/>
      <c r="M63" s="1306"/>
      <c r="N63" s="1306"/>
      <c r="O63" s="1306"/>
      <c r="P63" s="1306"/>
      <c r="Q63" s="1306"/>
      <c r="R63" s="1306"/>
      <c r="S63" s="1307"/>
      <c r="T63" s="1250" t="s">
        <v>49</v>
      </c>
      <c r="U63" s="1250"/>
      <c r="V63" s="1250"/>
      <c r="W63" s="1251"/>
      <c r="X63" s="1259" t="s">
        <v>104</v>
      </c>
      <c r="Y63" s="1302"/>
      <c r="Z63" s="1260"/>
    </row>
    <row r="64" spans="1:113" ht="31.5" x14ac:dyDescent="0.25">
      <c r="A64" s="984"/>
      <c r="B64" s="1029"/>
      <c r="C64" s="755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756" t="s">
        <v>27</v>
      </c>
      <c r="T64" s="732" t="s">
        <v>66</v>
      </c>
      <c r="U64" s="724" t="s">
        <v>29</v>
      </c>
      <c r="V64" s="411" t="s">
        <v>30</v>
      </c>
      <c r="W64" s="411" t="s">
        <v>31</v>
      </c>
      <c r="X64" s="759" t="s">
        <v>105</v>
      </c>
      <c r="Y64" s="411" t="s">
        <v>106</v>
      </c>
      <c r="Z64" s="729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764" t="s">
        <v>5</v>
      </c>
      <c r="B69" s="788">
        <f>SUM(B65:B68)</f>
        <v>0</v>
      </c>
      <c r="C69" s="761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762">
        <f t="shared" si="31"/>
        <v>0</v>
      </c>
      <c r="T69" s="789">
        <f t="shared" si="31"/>
        <v>0</v>
      </c>
      <c r="U69" s="412">
        <f t="shared" si="31"/>
        <v>0</v>
      </c>
      <c r="V69" s="412">
        <f t="shared" si="31"/>
        <v>0</v>
      </c>
      <c r="W69" s="790">
        <f t="shared" si="31"/>
        <v>0</v>
      </c>
      <c r="X69" s="761">
        <f t="shared" si="31"/>
        <v>0</v>
      </c>
      <c r="Y69" s="412">
        <f t="shared" si="31"/>
        <v>0</v>
      </c>
      <c r="Z69" s="790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252" t="s">
        <v>92</v>
      </c>
      <c r="B71" s="1247" t="s">
        <v>93</v>
      </c>
      <c r="C71" s="1306" t="s">
        <v>103</v>
      </c>
      <c r="D71" s="1306"/>
      <c r="E71" s="1306"/>
      <c r="F71" s="1306"/>
      <c r="G71" s="1306"/>
      <c r="H71" s="1306"/>
      <c r="I71" s="1306"/>
      <c r="J71" s="1306"/>
      <c r="K71" s="1306"/>
      <c r="L71" s="1306"/>
      <c r="M71" s="1306"/>
      <c r="N71" s="1306"/>
      <c r="O71" s="1306"/>
      <c r="P71" s="1306"/>
      <c r="Q71" s="1306"/>
      <c r="R71" s="1306"/>
      <c r="S71" s="1307"/>
      <c r="T71" s="1249" t="s">
        <v>49</v>
      </c>
      <c r="U71" s="1250"/>
      <c r="V71" s="1250"/>
      <c r="W71" s="1251"/>
      <c r="X71" s="1259" t="s">
        <v>104</v>
      </c>
      <c r="Y71" s="1302"/>
      <c r="Z71" s="1260"/>
    </row>
    <row r="72" spans="1:95" ht="31.5" x14ac:dyDescent="0.25">
      <c r="A72" s="984"/>
      <c r="B72" s="976"/>
      <c r="C72" s="755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756" t="s">
        <v>27</v>
      </c>
      <c r="T72" s="732" t="s">
        <v>66</v>
      </c>
      <c r="U72" s="724" t="s">
        <v>29</v>
      </c>
      <c r="V72" s="411" t="s">
        <v>30</v>
      </c>
      <c r="W72" s="411" t="s">
        <v>31</v>
      </c>
      <c r="X72" s="759" t="s">
        <v>105</v>
      </c>
      <c r="Y72" s="411" t="s">
        <v>106</v>
      </c>
      <c r="Z72" s="729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764" t="s">
        <v>5</v>
      </c>
      <c r="B77" s="788">
        <f>SUM(B73:B76)</f>
        <v>0</v>
      </c>
      <c r="C77" s="761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762">
        <f>SUM(S73:S76)</f>
        <v>0</v>
      </c>
      <c r="T77" s="791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792">
        <f t="shared" si="36"/>
        <v>0</v>
      </c>
      <c r="X77" s="793">
        <f t="shared" si="36"/>
        <v>0</v>
      </c>
      <c r="Y77" s="413">
        <f t="shared" si="36"/>
        <v>0</v>
      </c>
      <c r="Z77" s="794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765" t="s">
        <v>109</v>
      </c>
      <c r="B79" s="732" t="s">
        <v>66</v>
      </c>
      <c r="C79" s="724" t="s">
        <v>29</v>
      </c>
      <c r="D79" s="411" t="s">
        <v>30</v>
      </c>
      <c r="E79" s="727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765" t="s">
        <v>5</v>
      </c>
      <c r="B97" s="793">
        <f>SUM(B80:B96)</f>
        <v>0</v>
      </c>
      <c r="C97" s="792">
        <f>SUM(C80:C96)</f>
        <v>0</v>
      </c>
      <c r="D97" s="413">
        <f>SUM(D80:D96)</f>
        <v>0</v>
      </c>
      <c r="E97" s="795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796" t="s">
        <v>92</v>
      </c>
      <c r="B99" s="411" t="s">
        <v>66</v>
      </c>
      <c r="C99" s="724" t="s">
        <v>29</v>
      </c>
      <c r="D99" s="411" t="s">
        <v>30</v>
      </c>
      <c r="E99" s="727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763" t="s">
        <v>5</v>
      </c>
      <c r="B105" s="792">
        <f>SUM(B100:B104)</f>
        <v>0</v>
      </c>
      <c r="C105" s="792">
        <f>SUM(C100:C104)</f>
        <v>0</v>
      </c>
      <c r="D105" s="413">
        <f>SUM(D100:D104)</f>
        <v>0</v>
      </c>
      <c r="E105" s="795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796" t="s">
        <v>92</v>
      </c>
      <c r="B107" s="411" t="s">
        <v>66</v>
      </c>
      <c r="C107" s="724" t="s">
        <v>29</v>
      </c>
      <c r="D107" s="411" t="s">
        <v>30</v>
      </c>
      <c r="E107" s="727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763" t="s">
        <v>5</v>
      </c>
      <c r="B113" s="792">
        <f>SUM(B108:B112)</f>
        <v>0</v>
      </c>
      <c r="C113" s="792">
        <f>SUM(C108:C112)</f>
        <v>0</v>
      </c>
      <c r="D113" s="413">
        <f>SUM(D108:D112)</f>
        <v>0</v>
      </c>
      <c r="E113" s="795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300" t="s">
        <v>135</v>
      </c>
      <c r="B115" s="1277" t="s">
        <v>5</v>
      </c>
      <c r="C115" s="1249" t="s">
        <v>49</v>
      </c>
      <c r="D115" s="1250"/>
      <c r="E115" s="1250"/>
      <c r="F115" s="1301"/>
      <c r="G115" s="1302" t="s">
        <v>136</v>
      </c>
      <c r="H115" s="1260"/>
    </row>
    <row r="116" spans="1:93" ht="24.75" customHeight="1" x14ac:dyDescent="0.25">
      <c r="A116" s="1034"/>
      <c r="B116" s="1023"/>
      <c r="C116" s="732" t="s">
        <v>66</v>
      </c>
      <c r="D116" s="724" t="s">
        <v>29</v>
      </c>
      <c r="E116" s="411" t="s">
        <v>30</v>
      </c>
      <c r="F116" s="725" t="s">
        <v>31</v>
      </c>
      <c r="G116" s="726" t="s">
        <v>105</v>
      </c>
      <c r="H116" s="729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797"/>
      <c r="F119" s="798"/>
      <c r="G119" s="799"/>
      <c r="H119" s="800"/>
      <c r="I119" s="292"/>
      <c r="J119" s="292"/>
      <c r="K119" s="292"/>
    </row>
    <row r="120" spans="1:93" x14ac:dyDescent="0.25">
      <c r="A120" s="1252" t="s">
        <v>140</v>
      </c>
      <c r="B120" s="1247" t="s">
        <v>5</v>
      </c>
      <c r="C120" s="1303" t="s">
        <v>141</v>
      </c>
      <c r="D120" s="1118"/>
      <c r="E120" s="1304"/>
      <c r="F120" s="1289" t="s">
        <v>142</v>
      </c>
      <c r="G120" s="1290" t="s">
        <v>143</v>
      </c>
      <c r="H120" s="1305" t="s">
        <v>49</v>
      </c>
      <c r="I120" s="1250"/>
      <c r="J120" s="1250"/>
      <c r="K120" s="1251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289"/>
      <c r="G121" s="1290"/>
      <c r="H121" s="726" t="s">
        <v>66</v>
      </c>
      <c r="I121" s="411" t="s">
        <v>29</v>
      </c>
      <c r="J121" s="411" t="s">
        <v>30</v>
      </c>
      <c r="K121" s="727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252" t="s">
        <v>151</v>
      </c>
      <c r="B126" s="1247" t="s">
        <v>152</v>
      </c>
      <c r="C126" s="1266" t="s">
        <v>153</v>
      </c>
      <c r="D126" s="1271"/>
      <c r="E126" s="1266" t="s">
        <v>154</v>
      </c>
      <c r="F126" s="1271"/>
      <c r="G126" s="1266" t="s">
        <v>155</v>
      </c>
      <c r="H126" s="1271"/>
      <c r="I126" s="1266" t="s">
        <v>156</v>
      </c>
      <c r="J126" s="1281"/>
      <c r="K126" s="1273" t="s">
        <v>157</v>
      </c>
      <c r="L126" s="1260"/>
    </row>
    <row r="127" spans="1:93" ht="31.5" x14ac:dyDescent="0.25">
      <c r="A127" s="984"/>
      <c r="B127" s="976"/>
      <c r="C127" s="732" t="s">
        <v>158</v>
      </c>
      <c r="D127" s="729" t="s">
        <v>159</v>
      </c>
      <c r="E127" s="732" t="s">
        <v>158</v>
      </c>
      <c r="F127" s="729" t="s">
        <v>159</v>
      </c>
      <c r="G127" s="732" t="s">
        <v>158</v>
      </c>
      <c r="H127" s="733" t="s">
        <v>159</v>
      </c>
      <c r="I127" s="732" t="s">
        <v>158</v>
      </c>
      <c r="J127" s="730" t="s">
        <v>159</v>
      </c>
      <c r="K127" s="726" t="s">
        <v>105</v>
      </c>
      <c r="L127" s="729" t="s">
        <v>106</v>
      </c>
    </row>
    <row r="128" spans="1:93" x14ac:dyDescent="0.25">
      <c r="A128" s="1274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75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276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76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76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76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274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734" t="s">
        <v>172</v>
      </c>
      <c r="B143" s="734" t="s">
        <v>163</v>
      </c>
      <c r="C143" s="735"/>
      <c r="D143" s="736"/>
      <c r="E143" s="735"/>
      <c r="F143" s="736"/>
      <c r="G143" s="735"/>
      <c r="H143" s="736"/>
      <c r="I143" s="735"/>
      <c r="J143" s="737"/>
      <c r="K143" s="738"/>
      <c r="L143" s="736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277" t="s">
        <v>175</v>
      </c>
      <c r="B146" s="1278" t="s">
        <v>5</v>
      </c>
      <c r="C146" s="1109"/>
      <c r="D146" s="1279"/>
      <c r="E146" s="1280" t="s">
        <v>6</v>
      </c>
      <c r="F146" s="1112"/>
      <c r="G146" s="1112"/>
      <c r="H146" s="1112"/>
      <c r="I146" s="1112"/>
      <c r="J146" s="1112"/>
      <c r="K146" s="1112"/>
      <c r="L146" s="1112"/>
      <c r="M146" s="1112"/>
      <c r="N146" s="1112"/>
      <c r="O146" s="1112"/>
      <c r="P146" s="1112"/>
      <c r="Q146" s="1112"/>
      <c r="R146" s="1112"/>
      <c r="S146" s="1112"/>
      <c r="T146" s="1112"/>
      <c r="U146" s="1112"/>
      <c r="V146" s="1112"/>
      <c r="W146" s="1112"/>
      <c r="X146" s="1112"/>
      <c r="Y146" s="1112"/>
      <c r="Z146" s="1112"/>
      <c r="AA146" s="1112"/>
      <c r="AB146" s="1112"/>
      <c r="AC146" s="1112"/>
      <c r="AD146" s="1112"/>
      <c r="AE146" s="1112"/>
      <c r="AF146" s="1112"/>
      <c r="AG146" s="1112"/>
      <c r="AH146" s="1112"/>
      <c r="AI146" s="1112"/>
      <c r="AJ146" s="1112"/>
      <c r="AK146" s="1112"/>
      <c r="AL146" s="1112"/>
      <c r="AM146" s="1267" t="s">
        <v>176</v>
      </c>
      <c r="AN146" s="1268"/>
      <c r="AO146" s="1269"/>
    </row>
    <row r="147" spans="1:113" x14ac:dyDescent="0.25">
      <c r="A147" s="1022"/>
      <c r="B147" s="1027"/>
      <c r="C147" s="1028"/>
      <c r="D147" s="1029"/>
      <c r="E147" s="1265" t="s">
        <v>11</v>
      </c>
      <c r="F147" s="1265"/>
      <c r="G147" s="1265" t="s">
        <v>12</v>
      </c>
      <c r="H147" s="1265"/>
      <c r="I147" s="1265" t="s">
        <v>13</v>
      </c>
      <c r="J147" s="1265"/>
      <c r="K147" s="1270" t="s">
        <v>14</v>
      </c>
      <c r="L147" s="1270"/>
      <c r="M147" s="1271" t="s">
        <v>15</v>
      </c>
      <c r="N147" s="1266"/>
      <c r="O147" s="1265" t="s">
        <v>16</v>
      </c>
      <c r="P147" s="1265"/>
      <c r="Q147" s="1265" t="s">
        <v>17</v>
      </c>
      <c r="R147" s="1265"/>
      <c r="S147" s="1265" t="s">
        <v>18</v>
      </c>
      <c r="T147" s="1265"/>
      <c r="U147" s="1265" t="s">
        <v>19</v>
      </c>
      <c r="V147" s="1265"/>
      <c r="W147" s="1265" t="s">
        <v>20</v>
      </c>
      <c r="X147" s="1265"/>
      <c r="Y147" s="1265" t="s">
        <v>21</v>
      </c>
      <c r="Z147" s="1265"/>
      <c r="AA147" s="1265" t="s">
        <v>22</v>
      </c>
      <c r="AB147" s="1265"/>
      <c r="AC147" s="1265" t="s">
        <v>23</v>
      </c>
      <c r="AD147" s="1266"/>
      <c r="AE147" s="1265" t="s">
        <v>24</v>
      </c>
      <c r="AF147" s="1265"/>
      <c r="AG147" s="1265" t="s">
        <v>25</v>
      </c>
      <c r="AH147" s="1265"/>
      <c r="AI147" s="1265" t="s">
        <v>26</v>
      </c>
      <c r="AJ147" s="1265"/>
      <c r="AK147" s="1251" t="s">
        <v>27</v>
      </c>
      <c r="AL147" s="1249"/>
      <c r="AM147" s="1272" t="s">
        <v>177</v>
      </c>
      <c r="AN147" s="1011" t="s">
        <v>178</v>
      </c>
      <c r="AO147" s="1012"/>
    </row>
    <row r="148" spans="1:113" ht="31.5" x14ac:dyDescent="0.25">
      <c r="A148" s="1023"/>
      <c r="B148" s="740" t="s">
        <v>32</v>
      </c>
      <c r="C148" s="423" t="s">
        <v>33</v>
      </c>
      <c r="D148" s="729" t="s">
        <v>34</v>
      </c>
      <c r="E148" s="741" t="s">
        <v>33</v>
      </c>
      <c r="F148" s="742" t="s">
        <v>34</v>
      </c>
      <c r="G148" s="741" t="s">
        <v>33</v>
      </c>
      <c r="H148" s="742" t="s">
        <v>34</v>
      </c>
      <c r="I148" s="741" t="s">
        <v>33</v>
      </c>
      <c r="J148" s="742" t="s">
        <v>34</v>
      </c>
      <c r="K148" s="741" t="s">
        <v>33</v>
      </c>
      <c r="L148" s="742" t="s">
        <v>34</v>
      </c>
      <c r="M148" s="743" t="s">
        <v>33</v>
      </c>
      <c r="N148" s="744" t="s">
        <v>34</v>
      </c>
      <c r="O148" s="741" t="s">
        <v>33</v>
      </c>
      <c r="P148" s="742" t="s">
        <v>34</v>
      </c>
      <c r="Q148" s="741" t="s">
        <v>33</v>
      </c>
      <c r="R148" s="742" t="s">
        <v>34</v>
      </c>
      <c r="S148" s="741" t="s">
        <v>33</v>
      </c>
      <c r="T148" s="742" t="s">
        <v>34</v>
      </c>
      <c r="U148" s="741" t="s">
        <v>33</v>
      </c>
      <c r="V148" s="742" t="s">
        <v>34</v>
      </c>
      <c r="W148" s="741" t="s">
        <v>33</v>
      </c>
      <c r="X148" s="742" t="s">
        <v>34</v>
      </c>
      <c r="Y148" s="741" t="s">
        <v>33</v>
      </c>
      <c r="Z148" s="742" t="s">
        <v>34</v>
      </c>
      <c r="AA148" s="741" t="s">
        <v>33</v>
      </c>
      <c r="AB148" s="742" t="s">
        <v>34</v>
      </c>
      <c r="AC148" s="741" t="s">
        <v>33</v>
      </c>
      <c r="AD148" s="744" t="s">
        <v>34</v>
      </c>
      <c r="AE148" s="741" t="s">
        <v>33</v>
      </c>
      <c r="AF148" s="742" t="s">
        <v>34</v>
      </c>
      <c r="AG148" s="741" t="s">
        <v>33</v>
      </c>
      <c r="AH148" s="742" t="s">
        <v>34</v>
      </c>
      <c r="AI148" s="741" t="s">
        <v>33</v>
      </c>
      <c r="AJ148" s="742" t="s">
        <v>34</v>
      </c>
      <c r="AK148" s="743" t="s">
        <v>33</v>
      </c>
      <c r="AL148" s="744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488</v>
      </c>
      <c r="C149" s="321">
        <f t="shared" ref="C149:D177" si="39">E149+G149+I149+K149+M149+O149+Q149+S149+U149+W149+Y149+AA149+AC149+AE149+AG149+AI149+AK149</f>
        <v>235</v>
      </c>
      <c r="D149" s="425">
        <f t="shared" si="39"/>
        <v>253</v>
      </c>
      <c r="E149" s="416">
        <v>44</v>
      </c>
      <c r="F149" s="299">
        <v>43</v>
      </c>
      <c r="G149" s="416">
        <v>5</v>
      </c>
      <c r="H149" s="299">
        <v>7</v>
      </c>
      <c r="I149" s="416">
        <v>9</v>
      </c>
      <c r="J149" s="299">
        <v>4</v>
      </c>
      <c r="K149" s="416">
        <v>2</v>
      </c>
      <c r="L149" s="299">
        <v>4</v>
      </c>
      <c r="M149" s="417">
        <v>3</v>
      </c>
      <c r="N149" s="426">
        <v>6</v>
      </c>
      <c r="O149" s="416">
        <v>5</v>
      </c>
      <c r="P149" s="299">
        <v>2</v>
      </c>
      <c r="Q149" s="416">
        <v>8</v>
      </c>
      <c r="R149" s="299">
        <v>1</v>
      </c>
      <c r="S149" s="416">
        <v>1</v>
      </c>
      <c r="T149" s="299">
        <v>3</v>
      </c>
      <c r="U149" s="416">
        <v>4</v>
      </c>
      <c r="V149" s="299">
        <v>5</v>
      </c>
      <c r="W149" s="416">
        <v>9</v>
      </c>
      <c r="X149" s="299">
        <v>11</v>
      </c>
      <c r="Y149" s="416">
        <v>7</v>
      </c>
      <c r="Z149" s="299">
        <v>10</v>
      </c>
      <c r="AA149" s="416">
        <v>17</v>
      </c>
      <c r="AB149" s="299">
        <v>10</v>
      </c>
      <c r="AC149" s="416">
        <v>21</v>
      </c>
      <c r="AD149" s="426">
        <v>15</v>
      </c>
      <c r="AE149" s="416">
        <v>28</v>
      </c>
      <c r="AF149" s="299">
        <v>24</v>
      </c>
      <c r="AG149" s="416">
        <v>29</v>
      </c>
      <c r="AH149" s="299">
        <v>27</v>
      </c>
      <c r="AI149" s="416">
        <v>16</v>
      </c>
      <c r="AJ149" s="299">
        <v>31</v>
      </c>
      <c r="AK149" s="417">
        <v>27</v>
      </c>
      <c r="AL149" s="426">
        <v>50</v>
      </c>
      <c r="AM149" s="418">
        <v>154</v>
      </c>
      <c r="AN149" s="281">
        <v>91</v>
      </c>
      <c r="AO149" s="299">
        <v>243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1</v>
      </c>
      <c r="C150" s="321">
        <f t="shared" si="39"/>
        <v>0</v>
      </c>
      <c r="D150" s="324">
        <f t="shared" si="39"/>
        <v>1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1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1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54</v>
      </c>
      <c r="C151" s="321">
        <f t="shared" si="39"/>
        <v>30</v>
      </c>
      <c r="D151" s="324">
        <f t="shared" si="39"/>
        <v>24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1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0</v>
      </c>
      <c r="S151" s="51">
        <v>0</v>
      </c>
      <c r="T151" s="52">
        <v>0</v>
      </c>
      <c r="U151" s="51">
        <v>0</v>
      </c>
      <c r="V151" s="52">
        <v>0</v>
      </c>
      <c r="W151" s="51">
        <v>0</v>
      </c>
      <c r="X151" s="52">
        <v>0</v>
      </c>
      <c r="Y151" s="51">
        <v>0</v>
      </c>
      <c r="Z151" s="52">
        <v>3</v>
      </c>
      <c r="AA151" s="51">
        <v>1</v>
      </c>
      <c r="AB151" s="52">
        <v>2</v>
      </c>
      <c r="AC151" s="51">
        <v>6</v>
      </c>
      <c r="AD151" s="325">
        <v>0</v>
      </c>
      <c r="AE151" s="51">
        <v>5</v>
      </c>
      <c r="AF151" s="52">
        <v>1</v>
      </c>
      <c r="AG151" s="51">
        <v>11</v>
      </c>
      <c r="AH151" s="52">
        <v>3</v>
      </c>
      <c r="AI151" s="51">
        <v>3</v>
      </c>
      <c r="AJ151" s="52">
        <v>3</v>
      </c>
      <c r="AK151" s="241">
        <v>4</v>
      </c>
      <c r="AL151" s="325">
        <v>11</v>
      </c>
      <c r="AM151" s="54">
        <v>11</v>
      </c>
      <c r="AN151" s="55">
        <v>17</v>
      </c>
      <c r="AO151" s="52">
        <v>26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7</v>
      </c>
      <c r="C152" s="321">
        <f t="shared" si="39"/>
        <v>5</v>
      </c>
      <c r="D152" s="324">
        <f t="shared" si="39"/>
        <v>2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1</v>
      </c>
      <c r="AB152" s="52">
        <v>0</v>
      </c>
      <c r="AC152" s="51">
        <v>1</v>
      </c>
      <c r="AD152" s="325">
        <v>0</v>
      </c>
      <c r="AE152" s="51">
        <v>2</v>
      </c>
      <c r="AF152" s="52">
        <v>0</v>
      </c>
      <c r="AG152" s="51">
        <v>0</v>
      </c>
      <c r="AH152" s="52">
        <v>1</v>
      </c>
      <c r="AI152" s="51">
        <v>1</v>
      </c>
      <c r="AJ152" s="52">
        <v>0</v>
      </c>
      <c r="AK152" s="241">
        <v>0</v>
      </c>
      <c r="AL152" s="325">
        <v>1</v>
      </c>
      <c r="AM152" s="54">
        <v>0</v>
      </c>
      <c r="AN152" s="55">
        <v>3</v>
      </c>
      <c r="AO152" s="52">
        <v>4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2</v>
      </c>
      <c r="C153" s="321">
        <f t="shared" si="39"/>
        <v>2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2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1</v>
      </c>
      <c r="AN153" s="55">
        <v>0</v>
      </c>
      <c r="AO153" s="52">
        <v>1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1</v>
      </c>
      <c r="C154" s="321">
        <f t="shared" si="39"/>
        <v>0</v>
      </c>
      <c r="D154" s="324">
        <f t="shared" si="39"/>
        <v>1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1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1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5</v>
      </c>
      <c r="C157" s="321">
        <f t="shared" si="39"/>
        <v>3</v>
      </c>
      <c r="D157" s="324">
        <f t="shared" si="39"/>
        <v>2</v>
      </c>
      <c r="E157" s="51">
        <v>0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1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0</v>
      </c>
      <c r="R157" s="52">
        <v>0</v>
      </c>
      <c r="S157" s="51">
        <v>0</v>
      </c>
      <c r="T157" s="52">
        <v>0</v>
      </c>
      <c r="U157" s="51">
        <v>1</v>
      </c>
      <c r="V157" s="52">
        <v>0</v>
      </c>
      <c r="W157" s="51">
        <v>0</v>
      </c>
      <c r="X157" s="52">
        <v>2</v>
      </c>
      <c r="Y157" s="51">
        <v>0</v>
      </c>
      <c r="Z157" s="52">
        <v>0</v>
      </c>
      <c r="AA157" s="51">
        <v>0</v>
      </c>
      <c r="AB157" s="52">
        <v>0</v>
      </c>
      <c r="AC157" s="51">
        <v>0</v>
      </c>
      <c r="AD157" s="325">
        <v>0</v>
      </c>
      <c r="AE157" s="51">
        <v>0</v>
      </c>
      <c r="AF157" s="52">
        <v>0</v>
      </c>
      <c r="AG157" s="51">
        <v>1</v>
      </c>
      <c r="AH157" s="52">
        <v>0</v>
      </c>
      <c r="AI157" s="51">
        <v>0</v>
      </c>
      <c r="AJ157" s="52">
        <v>0</v>
      </c>
      <c r="AK157" s="241">
        <v>0</v>
      </c>
      <c r="AL157" s="325">
        <v>0</v>
      </c>
      <c r="AM157" s="54">
        <v>2</v>
      </c>
      <c r="AN157" s="55">
        <v>3</v>
      </c>
      <c r="AO157" s="52">
        <v>0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7</v>
      </c>
      <c r="C158" s="321">
        <f t="shared" si="39"/>
        <v>4</v>
      </c>
      <c r="D158" s="324">
        <f t="shared" si="39"/>
        <v>3</v>
      </c>
      <c r="E158" s="51">
        <v>0</v>
      </c>
      <c r="F158" s="52">
        <v>2</v>
      </c>
      <c r="G158" s="51">
        <v>1</v>
      </c>
      <c r="H158" s="52">
        <v>1</v>
      </c>
      <c r="I158" s="51">
        <v>3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5</v>
      </c>
      <c r="AN158" s="55">
        <v>0</v>
      </c>
      <c r="AO158" s="52">
        <v>2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1</v>
      </c>
      <c r="C159" s="321">
        <f t="shared" si="39"/>
        <v>1</v>
      </c>
      <c r="D159" s="324">
        <f t="shared" si="39"/>
        <v>0</v>
      </c>
      <c r="E159" s="51">
        <v>1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1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22</v>
      </c>
      <c r="C160" s="321">
        <f t="shared" si="39"/>
        <v>9</v>
      </c>
      <c r="D160" s="324">
        <f t="shared" si="39"/>
        <v>13</v>
      </c>
      <c r="E160" s="51">
        <v>9</v>
      </c>
      <c r="F160" s="52">
        <v>13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0</v>
      </c>
      <c r="AO160" s="52">
        <v>22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0</v>
      </c>
      <c r="C161" s="321">
        <f t="shared" si="39"/>
        <v>0</v>
      </c>
      <c r="D161" s="324">
        <f t="shared" si="39"/>
        <v>0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0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113</v>
      </c>
      <c r="C163" s="321">
        <f t="shared" si="39"/>
        <v>52</v>
      </c>
      <c r="D163" s="324">
        <f t="shared" si="39"/>
        <v>61</v>
      </c>
      <c r="E163" s="51">
        <v>21</v>
      </c>
      <c r="F163" s="52">
        <v>21</v>
      </c>
      <c r="G163" s="51">
        <v>2</v>
      </c>
      <c r="H163" s="52">
        <v>4</v>
      </c>
      <c r="I163" s="51">
        <v>1</v>
      </c>
      <c r="J163" s="52">
        <v>1</v>
      </c>
      <c r="K163" s="51">
        <v>0</v>
      </c>
      <c r="L163" s="52">
        <v>0</v>
      </c>
      <c r="M163" s="241">
        <v>0</v>
      </c>
      <c r="N163" s="325">
        <v>1</v>
      </c>
      <c r="O163" s="51">
        <v>0</v>
      </c>
      <c r="P163" s="52">
        <v>1</v>
      </c>
      <c r="Q163" s="51">
        <v>4</v>
      </c>
      <c r="R163" s="52">
        <v>1</v>
      </c>
      <c r="S163" s="51">
        <v>0</v>
      </c>
      <c r="T163" s="52">
        <v>1</v>
      </c>
      <c r="U163" s="51">
        <v>1</v>
      </c>
      <c r="V163" s="52">
        <v>0</v>
      </c>
      <c r="W163" s="51">
        <v>2</v>
      </c>
      <c r="X163" s="52">
        <v>2</v>
      </c>
      <c r="Y163" s="51">
        <v>0</v>
      </c>
      <c r="Z163" s="52">
        <v>3</v>
      </c>
      <c r="AA163" s="51">
        <v>2</v>
      </c>
      <c r="AB163" s="52">
        <v>0</v>
      </c>
      <c r="AC163" s="51">
        <v>1</v>
      </c>
      <c r="AD163" s="325">
        <v>3</v>
      </c>
      <c r="AE163" s="51">
        <v>4</v>
      </c>
      <c r="AF163" s="52">
        <v>5</v>
      </c>
      <c r="AG163" s="51">
        <v>4</v>
      </c>
      <c r="AH163" s="52">
        <v>1</v>
      </c>
      <c r="AI163" s="51">
        <v>5</v>
      </c>
      <c r="AJ163" s="52">
        <v>4</v>
      </c>
      <c r="AK163" s="241">
        <v>5</v>
      </c>
      <c r="AL163" s="325">
        <v>13</v>
      </c>
      <c r="AM163" s="54">
        <v>8</v>
      </c>
      <c r="AN163" s="55">
        <v>27</v>
      </c>
      <c r="AO163" s="52">
        <v>78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15</v>
      </c>
      <c r="C164" s="321">
        <f t="shared" si="39"/>
        <v>10</v>
      </c>
      <c r="D164" s="324">
        <f t="shared" si="39"/>
        <v>5</v>
      </c>
      <c r="E164" s="51">
        <v>0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0</v>
      </c>
      <c r="T164" s="52">
        <v>0</v>
      </c>
      <c r="U164" s="51">
        <v>0</v>
      </c>
      <c r="V164" s="52">
        <v>0</v>
      </c>
      <c r="W164" s="51">
        <v>0</v>
      </c>
      <c r="X164" s="52">
        <v>1</v>
      </c>
      <c r="Y164" s="51">
        <v>1</v>
      </c>
      <c r="Z164" s="52">
        <v>0</v>
      </c>
      <c r="AA164" s="51">
        <v>3</v>
      </c>
      <c r="AB164" s="52">
        <v>0</v>
      </c>
      <c r="AC164" s="51">
        <v>1</v>
      </c>
      <c r="AD164" s="325">
        <v>0</v>
      </c>
      <c r="AE164" s="51">
        <v>0</v>
      </c>
      <c r="AF164" s="52">
        <v>0</v>
      </c>
      <c r="AG164" s="51">
        <v>2</v>
      </c>
      <c r="AH164" s="52">
        <v>1</v>
      </c>
      <c r="AI164" s="51">
        <v>1</v>
      </c>
      <c r="AJ164" s="52">
        <v>2</v>
      </c>
      <c r="AK164" s="241">
        <v>2</v>
      </c>
      <c r="AL164" s="325">
        <v>1</v>
      </c>
      <c r="AM164" s="54">
        <v>0</v>
      </c>
      <c r="AN164" s="55">
        <v>8</v>
      </c>
      <c r="AO164" s="52">
        <v>7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94</v>
      </c>
      <c r="C168" s="321">
        <f t="shared" si="39"/>
        <v>42</v>
      </c>
      <c r="D168" s="324">
        <f t="shared" si="39"/>
        <v>52</v>
      </c>
      <c r="E168" s="51">
        <v>0</v>
      </c>
      <c r="F168" s="52">
        <v>0</v>
      </c>
      <c r="G168" s="51">
        <v>2</v>
      </c>
      <c r="H168" s="52">
        <v>1</v>
      </c>
      <c r="I168" s="51">
        <v>5</v>
      </c>
      <c r="J168" s="52">
        <v>3</v>
      </c>
      <c r="K168" s="51">
        <v>0</v>
      </c>
      <c r="L168" s="52">
        <v>0</v>
      </c>
      <c r="M168" s="241">
        <v>0</v>
      </c>
      <c r="N168" s="325">
        <v>2</v>
      </c>
      <c r="O168" s="51">
        <v>1</v>
      </c>
      <c r="P168" s="52">
        <v>0</v>
      </c>
      <c r="Q168" s="51">
        <v>1</v>
      </c>
      <c r="R168" s="52">
        <v>0</v>
      </c>
      <c r="S168" s="51">
        <v>0</v>
      </c>
      <c r="T168" s="52">
        <v>1</v>
      </c>
      <c r="U168" s="51">
        <v>1</v>
      </c>
      <c r="V168" s="52">
        <v>3</v>
      </c>
      <c r="W168" s="51">
        <v>3</v>
      </c>
      <c r="X168" s="52">
        <v>2</v>
      </c>
      <c r="Y168" s="51">
        <v>3</v>
      </c>
      <c r="Z168" s="52">
        <v>1</v>
      </c>
      <c r="AA168" s="51">
        <v>2</v>
      </c>
      <c r="AB168" s="52">
        <v>6</v>
      </c>
      <c r="AC168" s="51">
        <v>6</v>
      </c>
      <c r="AD168" s="325">
        <v>5</v>
      </c>
      <c r="AE168" s="51">
        <v>3</v>
      </c>
      <c r="AF168" s="52">
        <v>5</v>
      </c>
      <c r="AG168" s="51">
        <v>5</v>
      </c>
      <c r="AH168" s="52">
        <v>6</v>
      </c>
      <c r="AI168" s="51">
        <v>3</v>
      </c>
      <c r="AJ168" s="52">
        <v>8</v>
      </c>
      <c r="AK168" s="241">
        <v>7</v>
      </c>
      <c r="AL168" s="325">
        <v>9</v>
      </c>
      <c r="AM168" s="54">
        <v>73</v>
      </c>
      <c r="AN168" s="55">
        <v>2</v>
      </c>
      <c r="AO168" s="52">
        <v>19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41</v>
      </c>
      <c r="C169" s="321">
        <f t="shared" si="39"/>
        <v>18</v>
      </c>
      <c r="D169" s="324">
        <f t="shared" si="39"/>
        <v>23</v>
      </c>
      <c r="E169" s="51">
        <v>1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0</v>
      </c>
      <c r="L169" s="52">
        <v>0</v>
      </c>
      <c r="M169" s="241">
        <v>1</v>
      </c>
      <c r="N169" s="325">
        <v>2</v>
      </c>
      <c r="O169" s="51">
        <v>1</v>
      </c>
      <c r="P169" s="52">
        <v>0</v>
      </c>
      <c r="Q169" s="51">
        <v>1</v>
      </c>
      <c r="R169" s="52">
        <v>0</v>
      </c>
      <c r="S169" s="51">
        <v>0</v>
      </c>
      <c r="T169" s="52">
        <v>0</v>
      </c>
      <c r="U169" s="51">
        <v>1</v>
      </c>
      <c r="V169" s="52">
        <v>1</v>
      </c>
      <c r="W169" s="51">
        <v>0</v>
      </c>
      <c r="X169" s="52">
        <v>0</v>
      </c>
      <c r="Y169" s="51">
        <v>0</v>
      </c>
      <c r="Z169" s="52">
        <v>2</v>
      </c>
      <c r="AA169" s="51">
        <v>2</v>
      </c>
      <c r="AB169" s="52">
        <v>1</v>
      </c>
      <c r="AC169" s="51">
        <v>2</v>
      </c>
      <c r="AD169" s="325">
        <v>1</v>
      </c>
      <c r="AE169" s="51">
        <v>1</v>
      </c>
      <c r="AF169" s="52">
        <v>3</v>
      </c>
      <c r="AG169" s="51">
        <v>4</v>
      </c>
      <c r="AH169" s="52">
        <v>5</v>
      </c>
      <c r="AI169" s="51">
        <v>2</v>
      </c>
      <c r="AJ169" s="52">
        <v>5</v>
      </c>
      <c r="AK169" s="241">
        <v>2</v>
      </c>
      <c r="AL169" s="325">
        <v>3</v>
      </c>
      <c r="AM169" s="54">
        <v>0</v>
      </c>
      <c r="AN169" s="55">
        <v>5</v>
      </c>
      <c r="AO169" s="52">
        <v>36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7</v>
      </c>
      <c r="C170" s="321">
        <f t="shared" si="39"/>
        <v>1</v>
      </c>
      <c r="D170" s="324">
        <f t="shared" si="39"/>
        <v>6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0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0</v>
      </c>
      <c r="AF170" s="52">
        <v>1</v>
      </c>
      <c r="AG170" s="51">
        <v>1</v>
      </c>
      <c r="AH170" s="52">
        <v>2</v>
      </c>
      <c r="AI170" s="51">
        <v>0</v>
      </c>
      <c r="AJ170" s="52">
        <v>1</v>
      </c>
      <c r="AK170" s="241">
        <v>0</v>
      </c>
      <c r="AL170" s="325">
        <v>2</v>
      </c>
      <c r="AM170" s="54">
        <v>7</v>
      </c>
      <c r="AN170" s="55">
        <v>0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0</v>
      </c>
      <c r="C171" s="321">
        <f t="shared" si="39"/>
        <v>0</v>
      </c>
      <c r="D171" s="324">
        <f t="shared" si="39"/>
        <v>0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0</v>
      </c>
      <c r="AO171" s="52">
        <v>0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3</v>
      </c>
      <c r="C172" s="321">
        <f t="shared" si="39"/>
        <v>3</v>
      </c>
      <c r="D172" s="324">
        <f t="shared" si="39"/>
        <v>0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1</v>
      </c>
      <c r="X172" s="52">
        <v>0</v>
      </c>
      <c r="Y172" s="51">
        <v>1</v>
      </c>
      <c r="Z172" s="52">
        <v>0</v>
      </c>
      <c r="AA172" s="51">
        <v>0</v>
      </c>
      <c r="AB172" s="52">
        <v>0</v>
      </c>
      <c r="AC172" s="51">
        <v>0</v>
      </c>
      <c r="AD172" s="325">
        <v>0</v>
      </c>
      <c r="AE172" s="51">
        <v>1</v>
      </c>
      <c r="AF172" s="52">
        <v>0</v>
      </c>
      <c r="AG172" s="51">
        <v>0</v>
      </c>
      <c r="AH172" s="52">
        <v>0</v>
      </c>
      <c r="AI172" s="51">
        <v>0</v>
      </c>
      <c r="AJ172" s="52">
        <v>0</v>
      </c>
      <c r="AK172" s="241">
        <v>0</v>
      </c>
      <c r="AL172" s="325">
        <v>0</v>
      </c>
      <c r="AM172" s="54">
        <v>1</v>
      </c>
      <c r="AN172" s="55">
        <v>0</v>
      </c>
      <c r="AO172" s="52">
        <v>2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8</v>
      </c>
      <c r="C173" s="321">
        <f t="shared" si="39"/>
        <v>8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1</v>
      </c>
      <c r="L173" s="52">
        <v>0</v>
      </c>
      <c r="M173" s="241">
        <v>2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1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2</v>
      </c>
      <c r="AB173" s="52">
        <v>0</v>
      </c>
      <c r="AC173" s="51">
        <v>0</v>
      </c>
      <c r="AD173" s="325">
        <v>0</v>
      </c>
      <c r="AE173" s="51">
        <v>1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1</v>
      </c>
      <c r="AL173" s="325">
        <v>0</v>
      </c>
      <c r="AM173" s="54">
        <v>0</v>
      </c>
      <c r="AN173" s="55">
        <v>4</v>
      </c>
      <c r="AO173" s="52">
        <v>4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107</v>
      </c>
      <c r="C177" s="321">
        <f t="shared" si="39"/>
        <v>47</v>
      </c>
      <c r="D177" s="324">
        <f t="shared" si="39"/>
        <v>60</v>
      </c>
      <c r="E177" s="92">
        <v>12</v>
      </c>
      <c r="F177" s="93">
        <v>7</v>
      </c>
      <c r="G177" s="92">
        <v>0</v>
      </c>
      <c r="H177" s="93">
        <v>1</v>
      </c>
      <c r="I177" s="92">
        <v>0</v>
      </c>
      <c r="J177" s="93">
        <v>0</v>
      </c>
      <c r="K177" s="92">
        <v>0</v>
      </c>
      <c r="L177" s="93">
        <v>3</v>
      </c>
      <c r="M177" s="327">
        <v>0</v>
      </c>
      <c r="N177" s="328">
        <v>1</v>
      </c>
      <c r="O177" s="92">
        <v>1</v>
      </c>
      <c r="P177" s="93">
        <v>1</v>
      </c>
      <c r="Q177" s="92">
        <v>2</v>
      </c>
      <c r="R177" s="93">
        <v>0</v>
      </c>
      <c r="S177" s="92">
        <v>0</v>
      </c>
      <c r="T177" s="93">
        <v>1</v>
      </c>
      <c r="U177" s="92">
        <v>0</v>
      </c>
      <c r="V177" s="93">
        <v>0</v>
      </c>
      <c r="W177" s="92">
        <v>3</v>
      </c>
      <c r="X177" s="93">
        <v>3</v>
      </c>
      <c r="Y177" s="92">
        <v>2</v>
      </c>
      <c r="Z177" s="93">
        <v>1</v>
      </c>
      <c r="AA177" s="92">
        <v>4</v>
      </c>
      <c r="AB177" s="93">
        <v>1</v>
      </c>
      <c r="AC177" s="92">
        <v>4</v>
      </c>
      <c r="AD177" s="328">
        <v>6</v>
      </c>
      <c r="AE177" s="92">
        <v>11</v>
      </c>
      <c r="AF177" s="93">
        <v>9</v>
      </c>
      <c r="AG177" s="92">
        <v>1</v>
      </c>
      <c r="AH177" s="93">
        <v>8</v>
      </c>
      <c r="AI177" s="92">
        <v>1</v>
      </c>
      <c r="AJ177" s="93">
        <v>8</v>
      </c>
      <c r="AK177" s="327">
        <v>6</v>
      </c>
      <c r="AL177" s="328">
        <v>10</v>
      </c>
      <c r="AM177" s="65">
        <v>46</v>
      </c>
      <c r="AN177" s="66">
        <v>22</v>
      </c>
      <c r="AO177" s="93">
        <v>39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745" t="s">
        <v>199</v>
      </c>
      <c r="B178" s="746">
        <f>SUM(B179:B183)</f>
        <v>326</v>
      </c>
      <c r="C178" s="427">
        <f t="shared" ref="C178:AO178" si="43">SUM(C179:C183)</f>
        <v>171</v>
      </c>
      <c r="D178" s="747">
        <f t="shared" si="43"/>
        <v>155</v>
      </c>
      <c r="E178" s="748">
        <f t="shared" si="43"/>
        <v>58</v>
      </c>
      <c r="F178" s="749">
        <f t="shared" si="43"/>
        <v>36</v>
      </c>
      <c r="G178" s="748">
        <f t="shared" si="43"/>
        <v>2</v>
      </c>
      <c r="H178" s="749">
        <f t="shared" si="43"/>
        <v>2</v>
      </c>
      <c r="I178" s="748">
        <f t="shared" si="43"/>
        <v>0</v>
      </c>
      <c r="J178" s="749">
        <f t="shared" si="43"/>
        <v>3</v>
      </c>
      <c r="K178" s="748">
        <f t="shared" si="43"/>
        <v>2</v>
      </c>
      <c r="L178" s="749">
        <f t="shared" si="43"/>
        <v>2</v>
      </c>
      <c r="M178" s="748">
        <f t="shared" si="43"/>
        <v>0</v>
      </c>
      <c r="N178" s="750">
        <f t="shared" si="43"/>
        <v>5</v>
      </c>
      <c r="O178" s="748">
        <f t="shared" si="43"/>
        <v>5</v>
      </c>
      <c r="P178" s="749">
        <f t="shared" si="43"/>
        <v>1</v>
      </c>
      <c r="Q178" s="748">
        <f t="shared" si="43"/>
        <v>6</v>
      </c>
      <c r="R178" s="749">
        <f t="shared" si="43"/>
        <v>0</v>
      </c>
      <c r="S178" s="748">
        <f t="shared" si="43"/>
        <v>3</v>
      </c>
      <c r="T178" s="749">
        <f t="shared" si="43"/>
        <v>3</v>
      </c>
      <c r="U178" s="748">
        <f t="shared" si="43"/>
        <v>5</v>
      </c>
      <c r="V178" s="749">
        <f t="shared" si="43"/>
        <v>3</v>
      </c>
      <c r="W178" s="748">
        <f t="shared" si="43"/>
        <v>3</v>
      </c>
      <c r="X178" s="749">
        <f t="shared" si="43"/>
        <v>5</v>
      </c>
      <c r="Y178" s="748">
        <f t="shared" si="43"/>
        <v>5</v>
      </c>
      <c r="Z178" s="749">
        <f t="shared" si="43"/>
        <v>7</v>
      </c>
      <c r="AA178" s="748">
        <f t="shared" si="43"/>
        <v>8</v>
      </c>
      <c r="AB178" s="749">
        <f t="shared" si="43"/>
        <v>2</v>
      </c>
      <c r="AC178" s="748">
        <f t="shared" si="43"/>
        <v>18</v>
      </c>
      <c r="AD178" s="750">
        <f t="shared" si="43"/>
        <v>8</v>
      </c>
      <c r="AE178" s="748">
        <f t="shared" si="43"/>
        <v>13</v>
      </c>
      <c r="AF178" s="749">
        <f t="shared" si="43"/>
        <v>13</v>
      </c>
      <c r="AG178" s="748">
        <f t="shared" si="43"/>
        <v>16</v>
      </c>
      <c r="AH178" s="749">
        <f t="shared" si="43"/>
        <v>13</v>
      </c>
      <c r="AI178" s="748">
        <f t="shared" si="43"/>
        <v>8</v>
      </c>
      <c r="AJ178" s="749">
        <f t="shared" si="43"/>
        <v>23</v>
      </c>
      <c r="AK178" s="750">
        <f t="shared" si="43"/>
        <v>19</v>
      </c>
      <c r="AL178" s="751">
        <f t="shared" si="43"/>
        <v>29</v>
      </c>
      <c r="AM178" s="752">
        <f t="shared" si="43"/>
        <v>27</v>
      </c>
      <c r="AN178" s="405">
        <f t="shared" si="43"/>
        <v>93</v>
      </c>
      <c r="AO178" s="753">
        <f t="shared" si="43"/>
        <v>206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285</v>
      </c>
      <c r="C179" s="321">
        <f t="shared" ref="C179:D183" si="44">E179+G179+I179+K179+M179+O179+Q179+S179+U179+W179+Y179+AA179+AC179+AE179+AG179+AI179+AK179</f>
        <v>149</v>
      </c>
      <c r="D179" s="324">
        <f t="shared" si="44"/>
        <v>136</v>
      </c>
      <c r="E179" s="37">
        <v>56</v>
      </c>
      <c r="F179" s="39">
        <v>36</v>
      </c>
      <c r="G179" s="37">
        <v>2</v>
      </c>
      <c r="H179" s="39">
        <v>2</v>
      </c>
      <c r="I179" s="37">
        <v>0</v>
      </c>
      <c r="J179" s="39">
        <v>3</v>
      </c>
      <c r="K179" s="37">
        <v>0</v>
      </c>
      <c r="L179" s="39">
        <v>2</v>
      </c>
      <c r="M179" s="238">
        <v>0</v>
      </c>
      <c r="N179" s="338">
        <v>5</v>
      </c>
      <c r="O179" s="37">
        <v>2</v>
      </c>
      <c r="P179" s="39">
        <v>1</v>
      </c>
      <c r="Q179" s="37">
        <v>6</v>
      </c>
      <c r="R179" s="39">
        <v>0</v>
      </c>
      <c r="S179" s="37">
        <v>3</v>
      </c>
      <c r="T179" s="39">
        <v>2</v>
      </c>
      <c r="U179" s="37">
        <v>5</v>
      </c>
      <c r="V179" s="39">
        <v>3</v>
      </c>
      <c r="W179" s="37">
        <v>2</v>
      </c>
      <c r="X179" s="39">
        <v>4</v>
      </c>
      <c r="Y179" s="37">
        <v>4</v>
      </c>
      <c r="Z179" s="39">
        <v>7</v>
      </c>
      <c r="AA179" s="37">
        <v>7</v>
      </c>
      <c r="AB179" s="39">
        <v>2</v>
      </c>
      <c r="AC179" s="37">
        <v>15</v>
      </c>
      <c r="AD179" s="338">
        <v>6</v>
      </c>
      <c r="AE179" s="37">
        <v>9</v>
      </c>
      <c r="AF179" s="39">
        <v>11</v>
      </c>
      <c r="AG179" s="37">
        <v>16</v>
      </c>
      <c r="AH179" s="39">
        <v>11</v>
      </c>
      <c r="AI179" s="37">
        <v>7</v>
      </c>
      <c r="AJ179" s="39">
        <v>20</v>
      </c>
      <c r="AK179" s="238">
        <v>15</v>
      </c>
      <c r="AL179" s="338">
        <v>21</v>
      </c>
      <c r="AM179" s="41">
        <v>15</v>
      </c>
      <c r="AN179" s="42">
        <v>81</v>
      </c>
      <c r="AO179" s="39">
        <v>189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7</v>
      </c>
      <c r="C180" s="321">
        <f t="shared" si="44"/>
        <v>1</v>
      </c>
      <c r="D180" s="324">
        <f t="shared" si="44"/>
        <v>6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1</v>
      </c>
      <c r="U180" s="51">
        <v>0</v>
      </c>
      <c r="V180" s="52">
        <v>0</v>
      </c>
      <c r="W180" s="51">
        <v>1</v>
      </c>
      <c r="X180" s="52">
        <v>1</v>
      </c>
      <c r="Y180" s="51">
        <v>0</v>
      </c>
      <c r="Z180" s="52">
        <v>0</v>
      </c>
      <c r="AA180" s="51">
        <v>0</v>
      </c>
      <c r="AB180" s="52">
        <v>0</v>
      </c>
      <c r="AC180" s="51">
        <v>0</v>
      </c>
      <c r="AD180" s="325">
        <v>2</v>
      </c>
      <c r="AE180" s="51">
        <v>0</v>
      </c>
      <c r="AF180" s="52">
        <v>1</v>
      </c>
      <c r="AG180" s="51">
        <v>0</v>
      </c>
      <c r="AH180" s="52">
        <v>0</v>
      </c>
      <c r="AI180" s="51">
        <v>0</v>
      </c>
      <c r="AJ180" s="52">
        <v>1</v>
      </c>
      <c r="AK180" s="241">
        <v>0</v>
      </c>
      <c r="AL180" s="325">
        <v>0</v>
      </c>
      <c r="AM180" s="54">
        <v>7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20</v>
      </c>
      <c r="C181" s="321">
        <f t="shared" si="44"/>
        <v>10</v>
      </c>
      <c r="D181" s="324">
        <f t="shared" si="44"/>
        <v>10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3</v>
      </c>
      <c r="P181" s="52">
        <v>0</v>
      </c>
      <c r="Q181" s="51">
        <v>0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0</v>
      </c>
      <c r="Z181" s="52">
        <v>0</v>
      </c>
      <c r="AA181" s="51">
        <v>1</v>
      </c>
      <c r="AB181" s="52">
        <v>0</v>
      </c>
      <c r="AC181" s="51">
        <v>1</v>
      </c>
      <c r="AD181" s="325">
        <v>0</v>
      </c>
      <c r="AE181" s="51">
        <v>2</v>
      </c>
      <c r="AF181" s="52">
        <v>0</v>
      </c>
      <c r="AG181" s="51">
        <v>0</v>
      </c>
      <c r="AH181" s="52">
        <v>2</v>
      </c>
      <c r="AI181" s="51">
        <v>1</v>
      </c>
      <c r="AJ181" s="52">
        <v>0</v>
      </c>
      <c r="AK181" s="241">
        <v>2</v>
      </c>
      <c r="AL181" s="325">
        <v>8</v>
      </c>
      <c r="AM181" s="54">
        <v>0</v>
      </c>
      <c r="AN181" s="55">
        <v>8</v>
      </c>
      <c r="AO181" s="52">
        <v>12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3</v>
      </c>
      <c r="C182" s="321">
        <f t="shared" si="44"/>
        <v>3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1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1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1</v>
      </c>
      <c r="AL182" s="325">
        <v>0</v>
      </c>
      <c r="AM182" s="54">
        <v>3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11</v>
      </c>
      <c r="C183" s="342">
        <f t="shared" si="44"/>
        <v>8</v>
      </c>
      <c r="D183" s="343">
        <f t="shared" si="44"/>
        <v>3</v>
      </c>
      <c r="E183" s="244">
        <v>2</v>
      </c>
      <c r="F183" s="272">
        <v>0</v>
      </c>
      <c r="G183" s="244">
        <v>0</v>
      </c>
      <c r="H183" s="272">
        <v>0</v>
      </c>
      <c r="I183" s="244">
        <v>0</v>
      </c>
      <c r="J183" s="272">
        <v>0</v>
      </c>
      <c r="K183" s="244">
        <v>2</v>
      </c>
      <c r="L183" s="272">
        <v>0</v>
      </c>
      <c r="M183" s="243">
        <v>0</v>
      </c>
      <c r="N183" s="344">
        <v>0</v>
      </c>
      <c r="O183" s="244">
        <v>0</v>
      </c>
      <c r="P183" s="272">
        <v>0</v>
      </c>
      <c r="Q183" s="244">
        <v>0</v>
      </c>
      <c r="R183" s="272">
        <v>0</v>
      </c>
      <c r="S183" s="244">
        <v>0</v>
      </c>
      <c r="T183" s="272">
        <v>0</v>
      </c>
      <c r="U183" s="244">
        <v>0</v>
      </c>
      <c r="V183" s="272">
        <v>0</v>
      </c>
      <c r="W183" s="244">
        <v>0</v>
      </c>
      <c r="X183" s="272">
        <v>0</v>
      </c>
      <c r="Y183" s="244">
        <v>0</v>
      </c>
      <c r="Z183" s="272">
        <v>0</v>
      </c>
      <c r="AA183" s="244">
        <v>0</v>
      </c>
      <c r="AB183" s="272">
        <v>0</v>
      </c>
      <c r="AC183" s="244">
        <v>2</v>
      </c>
      <c r="AD183" s="344">
        <v>0</v>
      </c>
      <c r="AE183" s="244">
        <v>1</v>
      </c>
      <c r="AF183" s="272">
        <v>1</v>
      </c>
      <c r="AG183" s="244">
        <v>0</v>
      </c>
      <c r="AH183" s="272">
        <v>0</v>
      </c>
      <c r="AI183" s="244">
        <v>0</v>
      </c>
      <c r="AJ183" s="272">
        <v>2</v>
      </c>
      <c r="AK183" s="243">
        <v>1</v>
      </c>
      <c r="AL183" s="344">
        <v>0</v>
      </c>
      <c r="AM183" s="78">
        <v>2</v>
      </c>
      <c r="AN183" s="81">
        <v>4</v>
      </c>
      <c r="AO183" s="272">
        <v>5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252" t="s">
        <v>92</v>
      </c>
      <c r="B185" s="1253" t="s">
        <v>5</v>
      </c>
      <c r="C185" s="1254" t="s">
        <v>103</v>
      </c>
      <c r="D185" s="1083"/>
      <c r="E185" s="1083"/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255"/>
      <c r="T185" s="1257" t="s">
        <v>176</v>
      </c>
      <c r="U185" s="1261"/>
      <c r="V185" s="1261"/>
      <c r="W185" s="1261"/>
      <c r="X185" s="1261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262" t="s">
        <v>177</v>
      </c>
      <c r="U186" s="1263"/>
      <c r="V186" s="1264"/>
      <c r="W186" s="1259" t="s">
        <v>202</v>
      </c>
      <c r="X186" s="1260"/>
      <c r="CE186"/>
      <c r="CK186" s="2"/>
      <c r="DI186"/>
    </row>
    <row r="187" spans="1:113" ht="31.5" x14ac:dyDescent="0.25">
      <c r="A187" s="984"/>
      <c r="B187" s="987"/>
      <c r="C187" s="755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756" t="s">
        <v>27</v>
      </c>
      <c r="T187" s="757" t="s">
        <v>203</v>
      </c>
      <c r="U187" s="428" t="s">
        <v>204</v>
      </c>
      <c r="V187" s="758" t="s">
        <v>205</v>
      </c>
      <c r="W187" s="759" t="s">
        <v>179</v>
      </c>
      <c r="X187" s="758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374</v>
      </c>
      <c r="C188" s="51">
        <v>43</v>
      </c>
      <c r="D188" s="55">
        <v>9</v>
      </c>
      <c r="E188" s="55">
        <v>7</v>
      </c>
      <c r="F188" s="55">
        <v>5</v>
      </c>
      <c r="G188" s="55">
        <v>6</v>
      </c>
      <c r="H188" s="55">
        <v>7</v>
      </c>
      <c r="I188" s="55">
        <v>6</v>
      </c>
      <c r="J188" s="55">
        <v>3</v>
      </c>
      <c r="K188" s="55">
        <v>7</v>
      </c>
      <c r="L188" s="55">
        <v>16</v>
      </c>
      <c r="M188" s="55">
        <v>14</v>
      </c>
      <c r="N188" s="55">
        <v>23</v>
      </c>
      <c r="O188" s="55">
        <v>30</v>
      </c>
      <c r="P188" s="55">
        <v>45</v>
      </c>
      <c r="Q188" s="55">
        <v>46</v>
      </c>
      <c r="R188" s="55">
        <v>40</v>
      </c>
      <c r="S188" s="56">
        <v>67</v>
      </c>
      <c r="T188" s="54">
        <v>138</v>
      </c>
      <c r="U188" s="55">
        <v>0</v>
      </c>
      <c r="V188" s="52">
        <v>0</v>
      </c>
      <c r="W188" s="51">
        <v>41</v>
      </c>
      <c r="X188" s="52">
        <v>195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44</v>
      </c>
      <c r="C189" s="51">
        <v>1</v>
      </c>
      <c r="D189" s="55">
        <v>1</v>
      </c>
      <c r="E189" s="55">
        <v>3</v>
      </c>
      <c r="F189" s="55">
        <v>1</v>
      </c>
      <c r="G189" s="55">
        <v>3</v>
      </c>
      <c r="H189" s="55">
        <v>0</v>
      </c>
      <c r="I189" s="55">
        <v>3</v>
      </c>
      <c r="J189" s="55">
        <v>1</v>
      </c>
      <c r="K189" s="55">
        <v>2</v>
      </c>
      <c r="L189" s="55">
        <v>3</v>
      </c>
      <c r="M189" s="55">
        <v>2</v>
      </c>
      <c r="N189" s="55">
        <v>4</v>
      </c>
      <c r="O189" s="55">
        <v>2</v>
      </c>
      <c r="P189" s="55">
        <v>6</v>
      </c>
      <c r="Q189" s="55">
        <v>6</v>
      </c>
      <c r="R189" s="55">
        <v>5</v>
      </c>
      <c r="S189" s="56">
        <v>1</v>
      </c>
      <c r="T189" s="54">
        <v>10</v>
      </c>
      <c r="U189" s="55">
        <v>0</v>
      </c>
      <c r="V189" s="52">
        <v>0</v>
      </c>
      <c r="W189" s="51">
        <v>33</v>
      </c>
      <c r="X189" s="52">
        <v>1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70</v>
      </c>
      <c r="C190" s="51">
        <v>43</v>
      </c>
      <c r="D190" s="55">
        <v>2</v>
      </c>
      <c r="E190" s="55">
        <v>3</v>
      </c>
      <c r="F190" s="55">
        <v>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1</v>
      </c>
      <c r="M190" s="55">
        <v>1</v>
      </c>
      <c r="N190" s="55">
        <v>0</v>
      </c>
      <c r="O190" s="55">
        <v>4</v>
      </c>
      <c r="P190" s="55">
        <v>1</v>
      </c>
      <c r="Q190" s="55">
        <v>4</v>
      </c>
      <c r="R190" s="55">
        <v>2</v>
      </c>
      <c r="S190" s="56">
        <v>9</v>
      </c>
      <c r="T190" s="54">
        <v>16</v>
      </c>
      <c r="U190" s="55">
        <v>0</v>
      </c>
      <c r="V190" s="52">
        <v>0</v>
      </c>
      <c r="W190" s="51">
        <v>4</v>
      </c>
      <c r="X190" s="52">
        <v>50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760">
        <f t="shared" ref="B195:X195" si="50">SUM(B188:B194)</f>
        <v>488</v>
      </c>
      <c r="C195" s="761">
        <f t="shared" si="50"/>
        <v>87</v>
      </c>
      <c r="D195" s="412">
        <f t="shared" si="50"/>
        <v>12</v>
      </c>
      <c r="E195" s="412">
        <f t="shared" si="50"/>
        <v>13</v>
      </c>
      <c r="F195" s="412">
        <f t="shared" si="50"/>
        <v>6</v>
      </c>
      <c r="G195" s="412">
        <f t="shared" si="50"/>
        <v>9</v>
      </c>
      <c r="H195" s="412">
        <f t="shared" si="50"/>
        <v>7</v>
      </c>
      <c r="I195" s="412">
        <f t="shared" si="50"/>
        <v>9</v>
      </c>
      <c r="J195" s="412">
        <f t="shared" si="50"/>
        <v>4</v>
      </c>
      <c r="K195" s="412">
        <f t="shared" si="50"/>
        <v>9</v>
      </c>
      <c r="L195" s="412">
        <f t="shared" si="50"/>
        <v>20</v>
      </c>
      <c r="M195" s="412">
        <f t="shared" si="50"/>
        <v>17</v>
      </c>
      <c r="N195" s="412">
        <f t="shared" si="50"/>
        <v>27</v>
      </c>
      <c r="O195" s="412">
        <f t="shared" si="50"/>
        <v>36</v>
      </c>
      <c r="P195" s="412">
        <f t="shared" si="50"/>
        <v>52</v>
      </c>
      <c r="Q195" s="412">
        <f t="shared" si="50"/>
        <v>56</v>
      </c>
      <c r="R195" s="412">
        <f t="shared" si="50"/>
        <v>47</v>
      </c>
      <c r="S195" s="762">
        <f t="shared" si="50"/>
        <v>77</v>
      </c>
      <c r="T195" s="355">
        <f t="shared" si="50"/>
        <v>164</v>
      </c>
      <c r="U195" s="356">
        <f t="shared" si="50"/>
        <v>0</v>
      </c>
      <c r="V195" s="357">
        <f t="shared" si="50"/>
        <v>0</v>
      </c>
      <c r="W195" s="358">
        <f t="shared" si="50"/>
        <v>78</v>
      </c>
      <c r="X195" s="357">
        <f t="shared" si="50"/>
        <v>246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252" t="s">
        <v>92</v>
      </c>
      <c r="B197" s="1253" t="s">
        <v>5</v>
      </c>
      <c r="C197" s="1254" t="s">
        <v>103</v>
      </c>
      <c r="D197" s="1083"/>
      <c r="E197" s="1083"/>
      <c r="F197" s="1083"/>
      <c r="G197" s="1083"/>
      <c r="H197" s="1083"/>
      <c r="I197" s="1083"/>
      <c r="J197" s="1083"/>
      <c r="K197" s="1083"/>
      <c r="L197" s="1083"/>
      <c r="M197" s="1083"/>
      <c r="N197" s="1083"/>
      <c r="O197" s="1083"/>
      <c r="P197" s="1083"/>
      <c r="Q197" s="1083"/>
      <c r="R197" s="1083"/>
      <c r="S197" s="1255"/>
      <c r="T197" s="1256" t="s">
        <v>176</v>
      </c>
      <c r="U197" s="1256"/>
      <c r="V197" s="1256"/>
      <c r="W197" s="1256"/>
      <c r="X197" s="1257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087" t="s">
        <v>177</v>
      </c>
      <c r="U198" s="1087"/>
      <c r="V198" s="1258"/>
      <c r="W198" s="1259" t="s">
        <v>202</v>
      </c>
      <c r="X198" s="1260"/>
      <c r="CE198"/>
      <c r="CK198" s="2"/>
      <c r="DI198"/>
    </row>
    <row r="199" spans="1:113" ht="31.5" x14ac:dyDescent="0.25">
      <c r="A199" s="984"/>
      <c r="B199" s="987"/>
      <c r="C199" s="755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756" t="s">
        <v>27</v>
      </c>
      <c r="T199" s="757" t="s">
        <v>203</v>
      </c>
      <c r="U199" s="428" t="s">
        <v>204</v>
      </c>
      <c r="V199" s="758" t="s">
        <v>205</v>
      </c>
      <c r="W199" s="759" t="s">
        <v>179</v>
      </c>
      <c r="X199" s="758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61</v>
      </c>
      <c r="C200" s="51">
        <v>0</v>
      </c>
      <c r="D200" s="55">
        <v>0</v>
      </c>
      <c r="E200" s="55">
        <v>0</v>
      </c>
      <c r="F200" s="55">
        <v>5</v>
      </c>
      <c r="G200" s="55">
        <v>2</v>
      </c>
      <c r="H200" s="55">
        <v>1</v>
      </c>
      <c r="I200" s="55">
        <v>0</v>
      </c>
      <c r="J200" s="55">
        <v>4</v>
      </c>
      <c r="K200" s="55">
        <v>5</v>
      </c>
      <c r="L200" s="55">
        <v>6</v>
      </c>
      <c r="M200" s="55">
        <v>2</v>
      </c>
      <c r="N200" s="55">
        <v>5</v>
      </c>
      <c r="O200" s="55">
        <v>4</v>
      </c>
      <c r="P200" s="55">
        <v>12</v>
      </c>
      <c r="Q200" s="55">
        <v>4</v>
      </c>
      <c r="R200" s="55">
        <v>5</v>
      </c>
      <c r="S200" s="56">
        <v>6</v>
      </c>
      <c r="T200" s="418">
        <v>61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7</v>
      </c>
      <c r="C201" s="51">
        <v>0</v>
      </c>
      <c r="D201" s="55">
        <v>0</v>
      </c>
      <c r="E201" s="55">
        <v>0</v>
      </c>
      <c r="F201" s="55">
        <v>1</v>
      </c>
      <c r="G201" s="55">
        <v>0</v>
      </c>
      <c r="H201" s="55">
        <v>0</v>
      </c>
      <c r="I201" s="55">
        <v>2</v>
      </c>
      <c r="J201" s="55">
        <v>0</v>
      </c>
      <c r="K201" s="55">
        <v>0</v>
      </c>
      <c r="L201" s="55">
        <v>1</v>
      </c>
      <c r="M201" s="55">
        <v>0</v>
      </c>
      <c r="N201" s="55">
        <v>1</v>
      </c>
      <c r="O201" s="55">
        <v>0</v>
      </c>
      <c r="P201" s="55">
        <v>2</v>
      </c>
      <c r="Q201" s="55">
        <v>0</v>
      </c>
      <c r="R201" s="55">
        <v>0</v>
      </c>
      <c r="S201" s="56">
        <v>0</v>
      </c>
      <c r="T201" s="54">
        <v>7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763" t="s">
        <v>5</v>
      </c>
      <c r="B206" s="760">
        <f t="shared" ref="B206:X206" si="55">SUM(B200:B205)</f>
        <v>68</v>
      </c>
      <c r="C206" s="761">
        <f t="shared" si="55"/>
        <v>0</v>
      </c>
      <c r="D206" s="412">
        <f t="shared" si="55"/>
        <v>0</v>
      </c>
      <c r="E206" s="412">
        <f t="shared" si="55"/>
        <v>0</v>
      </c>
      <c r="F206" s="412">
        <f t="shared" si="55"/>
        <v>6</v>
      </c>
      <c r="G206" s="412">
        <f t="shared" si="55"/>
        <v>2</v>
      </c>
      <c r="H206" s="412">
        <f t="shared" si="55"/>
        <v>1</v>
      </c>
      <c r="I206" s="412">
        <f t="shared" si="55"/>
        <v>2</v>
      </c>
      <c r="J206" s="412">
        <f t="shared" si="55"/>
        <v>4</v>
      </c>
      <c r="K206" s="412">
        <f t="shared" si="55"/>
        <v>5</v>
      </c>
      <c r="L206" s="412">
        <f t="shared" si="55"/>
        <v>7</v>
      </c>
      <c r="M206" s="412">
        <f t="shared" si="55"/>
        <v>2</v>
      </c>
      <c r="N206" s="412">
        <f t="shared" si="55"/>
        <v>6</v>
      </c>
      <c r="O206" s="412">
        <f t="shared" si="55"/>
        <v>4</v>
      </c>
      <c r="P206" s="412">
        <f t="shared" si="55"/>
        <v>14</v>
      </c>
      <c r="Q206" s="412">
        <f t="shared" si="55"/>
        <v>4</v>
      </c>
      <c r="R206" s="412">
        <f t="shared" si="55"/>
        <v>5</v>
      </c>
      <c r="S206" s="762">
        <f t="shared" si="55"/>
        <v>6</v>
      </c>
      <c r="T206" s="360">
        <f t="shared" si="55"/>
        <v>68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252" t="s">
        <v>92</v>
      </c>
      <c r="B208" s="1253" t="s">
        <v>5</v>
      </c>
      <c r="C208" s="1254" t="s">
        <v>103</v>
      </c>
      <c r="D208" s="1083"/>
      <c r="E208" s="1083"/>
      <c r="F208" s="1083"/>
      <c r="G208" s="1083"/>
      <c r="H208" s="1083"/>
      <c r="I208" s="1083"/>
      <c r="J208" s="1083"/>
      <c r="K208" s="1083"/>
      <c r="L208" s="1083"/>
      <c r="M208" s="1083"/>
      <c r="N208" s="1083"/>
      <c r="O208" s="1083"/>
      <c r="P208" s="1083"/>
      <c r="Q208" s="1083"/>
      <c r="R208" s="1083"/>
      <c r="S208" s="1255"/>
      <c r="T208" s="1256" t="s">
        <v>176</v>
      </c>
      <c r="U208" s="1256"/>
      <c r="V208" s="1256"/>
      <c r="W208" s="1256"/>
      <c r="X208" s="1257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087" t="s">
        <v>177</v>
      </c>
      <c r="U209" s="1087"/>
      <c r="V209" s="1258"/>
      <c r="W209" s="1259" t="s">
        <v>202</v>
      </c>
      <c r="X209" s="1260"/>
      <c r="CE209"/>
      <c r="CK209" s="2"/>
      <c r="DI209"/>
    </row>
    <row r="210" spans="1:113" ht="31.5" x14ac:dyDescent="0.25">
      <c r="A210" s="984"/>
      <c r="B210" s="987"/>
      <c r="C210" s="755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756" t="s">
        <v>27</v>
      </c>
      <c r="T210" s="757" t="s">
        <v>203</v>
      </c>
      <c r="U210" s="428" t="s">
        <v>204</v>
      </c>
      <c r="V210" s="758" t="s">
        <v>205</v>
      </c>
      <c r="W210" s="759" t="s">
        <v>179</v>
      </c>
      <c r="X210" s="758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1989</v>
      </c>
      <c r="C211" s="51">
        <v>218</v>
      </c>
      <c r="D211" s="55">
        <v>41</v>
      </c>
      <c r="E211" s="55">
        <v>41</v>
      </c>
      <c r="F211" s="55">
        <v>61</v>
      </c>
      <c r="G211" s="55">
        <v>22</v>
      </c>
      <c r="H211" s="55">
        <v>35</v>
      </c>
      <c r="I211" s="55">
        <v>42</v>
      </c>
      <c r="J211" s="55">
        <v>49</v>
      </c>
      <c r="K211" s="55">
        <v>63</v>
      </c>
      <c r="L211" s="55">
        <v>109</v>
      </c>
      <c r="M211" s="55">
        <v>66</v>
      </c>
      <c r="N211" s="55">
        <v>124</v>
      </c>
      <c r="O211" s="55">
        <v>189</v>
      </c>
      <c r="P211" s="55">
        <v>267</v>
      </c>
      <c r="Q211" s="55">
        <v>193</v>
      </c>
      <c r="R211" s="55">
        <v>196</v>
      </c>
      <c r="S211" s="56">
        <v>273</v>
      </c>
      <c r="T211" s="41">
        <v>702</v>
      </c>
      <c r="U211" s="42">
        <v>0</v>
      </c>
      <c r="V211" s="39">
        <v>0</v>
      </c>
      <c r="W211" s="37">
        <v>556</v>
      </c>
      <c r="X211" s="39">
        <v>731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356</v>
      </c>
      <c r="C212" s="51">
        <v>7</v>
      </c>
      <c r="D212" s="55">
        <v>0</v>
      </c>
      <c r="E212" s="55">
        <v>6</v>
      </c>
      <c r="F212" s="55">
        <v>16</v>
      </c>
      <c r="G212" s="55">
        <v>4</v>
      </c>
      <c r="H212" s="55">
        <v>13</v>
      </c>
      <c r="I212" s="55">
        <v>14</v>
      </c>
      <c r="J212" s="55">
        <v>5</v>
      </c>
      <c r="K212" s="55">
        <v>17</v>
      </c>
      <c r="L212" s="55">
        <v>14</v>
      </c>
      <c r="M212" s="55">
        <v>7</v>
      </c>
      <c r="N212" s="55">
        <v>49</v>
      </c>
      <c r="O212" s="55">
        <v>23</v>
      </c>
      <c r="P212" s="55">
        <v>71</v>
      </c>
      <c r="Q212" s="55">
        <v>68</v>
      </c>
      <c r="R212" s="55">
        <v>20</v>
      </c>
      <c r="S212" s="56">
        <v>22</v>
      </c>
      <c r="T212" s="54">
        <v>136</v>
      </c>
      <c r="U212" s="55">
        <v>0</v>
      </c>
      <c r="V212" s="52">
        <v>0</v>
      </c>
      <c r="W212" s="51">
        <v>213</v>
      </c>
      <c r="X212" s="52">
        <v>7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236</v>
      </c>
      <c r="C213" s="51">
        <v>86</v>
      </c>
      <c r="D213" s="55">
        <v>23</v>
      </c>
      <c r="E213" s="55">
        <v>6</v>
      </c>
      <c r="F213" s="55">
        <v>0</v>
      </c>
      <c r="G213" s="55">
        <v>0</v>
      </c>
      <c r="H213" s="55">
        <v>0</v>
      </c>
      <c r="I213" s="55">
        <v>0</v>
      </c>
      <c r="J213" s="55">
        <v>15</v>
      </c>
      <c r="K213" s="55">
        <v>1</v>
      </c>
      <c r="L213" s="55">
        <v>3</v>
      </c>
      <c r="M213" s="55">
        <v>2</v>
      </c>
      <c r="N213" s="55">
        <v>3</v>
      </c>
      <c r="O213" s="55">
        <v>20</v>
      </c>
      <c r="P213" s="55">
        <v>29</v>
      </c>
      <c r="Q213" s="55">
        <v>16</v>
      </c>
      <c r="R213" s="55">
        <v>17</v>
      </c>
      <c r="S213" s="56">
        <v>15</v>
      </c>
      <c r="T213" s="54">
        <v>56</v>
      </c>
      <c r="U213" s="55">
        <v>0</v>
      </c>
      <c r="V213" s="52">
        <v>0</v>
      </c>
      <c r="W213" s="51">
        <v>39</v>
      </c>
      <c r="X213" s="52">
        <v>141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764" t="s">
        <v>5</v>
      </c>
      <c r="B215" s="352">
        <f>SUM(B211:B214)</f>
        <v>2581</v>
      </c>
      <c r="C215" s="364">
        <f t="shared" ref="C215:X215" si="58">SUM(C211:C214)</f>
        <v>311</v>
      </c>
      <c r="D215" s="365">
        <f t="shared" si="58"/>
        <v>64</v>
      </c>
      <c r="E215" s="365">
        <f t="shared" si="58"/>
        <v>53</v>
      </c>
      <c r="F215" s="365">
        <f t="shared" si="58"/>
        <v>77</v>
      </c>
      <c r="G215" s="365">
        <f t="shared" si="58"/>
        <v>26</v>
      </c>
      <c r="H215" s="365">
        <f t="shared" si="58"/>
        <v>48</v>
      </c>
      <c r="I215" s="365">
        <f t="shared" si="58"/>
        <v>56</v>
      </c>
      <c r="J215" s="365">
        <f t="shared" si="58"/>
        <v>69</v>
      </c>
      <c r="K215" s="365">
        <f t="shared" si="58"/>
        <v>81</v>
      </c>
      <c r="L215" s="365">
        <f t="shared" si="58"/>
        <v>126</v>
      </c>
      <c r="M215" s="365">
        <f t="shared" si="58"/>
        <v>75</v>
      </c>
      <c r="N215" s="365">
        <f t="shared" si="58"/>
        <v>176</v>
      </c>
      <c r="O215" s="365">
        <f t="shared" si="58"/>
        <v>232</v>
      </c>
      <c r="P215" s="365">
        <f t="shared" si="58"/>
        <v>367</v>
      </c>
      <c r="Q215" s="365">
        <f t="shared" si="58"/>
        <v>277</v>
      </c>
      <c r="R215" s="365">
        <f t="shared" si="58"/>
        <v>233</v>
      </c>
      <c r="S215" s="366">
        <f t="shared" si="58"/>
        <v>310</v>
      </c>
      <c r="T215" s="360">
        <f t="shared" si="58"/>
        <v>894</v>
      </c>
      <c r="U215" s="361">
        <f t="shared" si="58"/>
        <v>0</v>
      </c>
      <c r="V215" s="362">
        <f t="shared" si="58"/>
        <v>0</v>
      </c>
      <c r="W215" s="363">
        <f t="shared" si="58"/>
        <v>808</v>
      </c>
      <c r="X215" s="362">
        <f t="shared" si="58"/>
        <v>879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765" t="s">
        <v>214</v>
      </c>
      <c r="B217" s="739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728" t="s">
        <v>109</v>
      </c>
      <c r="B223" s="739" t="s">
        <v>5</v>
      </c>
    </row>
    <row r="224" spans="1:113" x14ac:dyDescent="0.25">
      <c r="A224" s="370" t="s">
        <v>220</v>
      </c>
      <c r="B224" s="371">
        <v>3497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3493</v>
      </c>
    </row>
    <row r="227" spans="1:2" ht="24" customHeight="1" x14ac:dyDescent="0.25">
      <c r="A227" s="375" t="s">
        <v>223</v>
      </c>
      <c r="B227" s="371">
        <v>336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0</v>
      </c>
    </row>
    <row r="230" spans="1:2" x14ac:dyDescent="0.25">
      <c r="A230" s="370" t="s">
        <v>226</v>
      </c>
      <c r="B230" s="371">
        <v>563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12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244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0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1</v>
      </c>
    </row>
    <row r="246" spans="1:19" x14ac:dyDescent="0.25">
      <c r="A246" s="370" t="s">
        <v>241</v>
      </c>
      <c r="B246" s="371">
        <v>3192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11338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247" t="s">
        <v>246</v>
      </c>
      <c r="B252" s="1248" t="s">
        <v>5</v>
      </c>
      <c r="C252" s="1249" t="s">
        <v>103</v>
      </c>
      <c r="D252" s="1250"/>
      <c r="E252" s="1250"/>
      <c r="F252" s="1250"/>
      <c r="G252" s="1250"/>
      <c r="H252" s="1250"/>
      <c r="I252" s="1250"/>
      <c r="J252" s="1250"/>
      <c r="K252" s="1250"/>
      <c r="L252" s="1250"/>
      <c r="M252" s="1250"/>
      <c r="N252" s="1250"/>
      <c r="O252" s="1250"/>
      <c r="P252" s="1250"/>
      <c r="Q252" s="1250"/>
      <c r="R252" s="1250"/>
      <c r="S252" s="1251"/>
    </row>
    <row r="253" spans="1:19" x14ac:dyDescent="0.25">
      <c r="A253" s="976"/>
      <c r="B253" s="978"/>
      <c r="C253" s="755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731" t="s">
        <v>27</v>
      </c>
    </row>
    <row r="254" spans="1:19" x14ac:dyDescent="0.25">
      <c r="A254" s="429" t="s">
        <v>247</v>
      </c>
      <c r="B254" s="430">
        <f>SUM(C254:S254)</f>
        <v>262</v>
      </c>
      <c r="C254" s="416">
        <v>2</v>
      </c>
      <c r="D254" s="281">
        <v>19</v>
      </c>
      <c r="E254" s="281">
        <v>24</v>
      </c>
      <c r="F254" s="281">
        <v>5</v>
      </c>
      <c r="G254" s="281">
        <v>0</v>
      </c>
      <c r="H254" s="281">
        <v>4</v>
      </c>
      <c r="I254" s="281">
        <v>0</v>
      </c>
      <c r="J254" s="281">
        <v>0</v>
      </c>
      <c r="K254" s="281">
        <v>2</v>
      </c>
      <c r="L254" s="281">
        <v>4</v>
      </c>
      <c r="M254" s="281">
        <v>2</v>
      </c>
      <c r="N254" s="281">
        <v>4</v>
      </c>
      <c r="O254" s="281">
        <v>14</v>
      </c>
      <c r="P254" s="281">
        <v>49</v>
      </c>
      <c r="Q254" s="281">
        <v>46</v>
      </c>
      <c r="R254" s="281">
        <v>37</v>
      </c>
      <c r="S254" s="299">
        <v>50</v>
      </c>
    </row>
    <row r="255" spans="1:19" x14ac:dyDescent="0.25">
      <c r="A255" s="381" t="s">
        <v>248</v>
      </c>
      <c r="B255" s="382">
        <f>SUM(C255:S255)</f>
        <v>262</v>
      </c>
      <c r="C255" s="51">
        <v>2</v>
      </c>
      <c r="D255" s="55">
        <v>19</v>
      </c>
      <c r="E255" s="55">
        <v>24</v>
      </c>
      <c r="F255" s="55">
        <v>5</v>
      </c>
      <c r="G255" s="55">
        <v>0</v>
      </c>
      <c r="H255" s="55">
        <v>4</v>
      </c>
      <c r="I255" s="55">
        <v>0</v>
      </c>
      <c r="J255" s="55">
        <v>0</v>
      </c>
      <c r="K255" s="55">
        <v>2</v>
      </c>
      <c r="L255" s="55">
        <v>4</v>
      </c>
      <c r="M255" s="55">
        <v>2</v>
      </c>
      <c r="N255" s="55">
        <v>3</v>
      </c>
      <c r="O255" s="55">
        <v>14</v>
      </c>
      <c r="P255" s="55">
        <v>49</v>
      </c>
      <c r="Q255" s="55">
        <v>47</v>
      </c>
      <c r="R255" s="55">
        <v>37</v>
      </c>
      <c r="S255" s="57">
        <v>50</v>
      </c>
    </row>
    <row r="256" spans="1:19" x14ac:dyDescent="0.25">
      <c r="A256" s="383" t="s">
        <v>249</v>
      </c>
      <c r="B256" s="384">
        <f>SUM(C256:S256)</f>
        <v>262</v>
      </c>
      <c r="C256" s="75">
        <v>2</v>
      </c>
      <c r="D256" s="79">
        <v>19</v>
      </c>
      <c r="E256" s="79">
        <v>24</v>
      </c>
      <c r="F256" s="79">
        <v>5</v>
      </c>
      <c r="G256" s="79">
        <v>0</v>
      </c>
      <c r="H256" s="79">
        <v>4</v>
      </c>
      <c r="I256" s="79">
        <v>0</v>
      </c>
      <c r="J256" s="79">
        <v>0</v>
      </c>
      <c r="K256" s="79">
        <v>2</v>
      </c>
      <c r="L256" s="79">
        <v>4</v>
      </c>
      <c r="M256" s="79">
        <v>2</v>
      </c>
      <c r="N256" s="79">
        <v>4</v>
      </c>
      <c r="O256" s="79">
        <v>14</v>
      </c>
      <c r="P256" s="79">
        <v>49</v>
      </c>
      <c r="Q256" s="79">
        <v>46</v>
      </c>
      <c r="R256" s="79">
        <v>37</v>
      </c>
      <c r="S256" s="112">
        <v>50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247" t="s">
        <v>251</v>
      </c>
      <c r="B258" s="1248" t="s">
        <v>252</v>
      </c>
      <c r="C258" s="1249" t="s">
        <v>103</v>
      </c>
      <c r="D258" s="1250"/>
      <c r="E258" s="1250"/>
      <c r="F258" s="1250"/>
      <c r="G258" s="1250"/>
      <c r="H258" s="1250"/>
      <c r="I258" s="1250"/>
      <c r="J258" s="1250"/>
      <c r="K258" s="1250"/>
      <c r="L258" s="1250"/>
      <c r="M258" s="1250"/>
      <c r="N258" s="1250"/>
      <c r="O258" s="1250"/>
      <c r="P258" s="1250"/>
      <c r="Q258" s="1250"/>
      <c r="R258" s="1250"/>
      <c r="S258" s="1251"/>
    </row>
    <row r="259" spans="1:19" x14ac:dyDescent="0.25">
      <c r="A259" s="976"/>
      <c r="B259" s="978"/>
      <c r="C259" s="755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731" t="s">
        <v>27</v>
      </c>
    </row>
    <row r="260" spans="1:19" x14ac:dyDescent="0.25">
      <c r="A260" s="386" t="s">
        <v>253</v>
      </c>
      <c r="B260" s="386">
        <f t="shared" ref="B260:B286" si="59">SUM(C260:S260)</f>
        <v>25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2</v>
      </c>
      <c r="M260" s="281">
        <v>0</v>
      </c>
      <c r="N260" s="281">
        <v>0</v>
      </c>
      <c r="O260" s="281">
        <v>1</v>
      </c>
      <c r="P260" s="281">
        <v>6</v>
      </c>
      <c r="Q260" s="281">
        <v>3</v>
      </c>
      <c r="R260" s="281">
        <v>3</v>
      </c>
      <c r="S260" s="419">
        <v>10</v>
      </c>
    </row>
    <row r="261" spans="1:19" x14ac:dyDescent="0.25">
      <c r="A261" s="300" t="s">
        <v>254</v>
      </c>
      <c r="B261" s="300">
        <f t="shared" si="59"/>
        <v>1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1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15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1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1</v>
      </c>
      <c r="P262" s="55">
        <v>2</v>
      </c>
      <c r="Q262" s="55">
        <v>1</v>
      </c>
      <c r="R262" s="55">
        <v>4</v>
      </c>
      <c r="S262" s="57">
        <v>6</v>
      </c>
    </row>
    <row r="263" spans="1:19" x14ac:dyDescent="0.25">
      <c r="A263" s="300" t="s">
        <v>256</v>
      </c>
      <c r="B263" s="300">
        <f t="shared" si="59"/>
        <v>15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1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4</v>
      </c>
      <c r="Q263" s="55">
        <v>1</v>
      </c>
      <c r="R263" s="55">
        <v>2</v>
      </c>
      <c r="S263" s="57">
        <v>7</v>
      </c>
    </row>
    <row r="264" spans="1:19" x14ac:dyDescent="0.25">
      <c r="A264" s="300" t="s">
        <v>257</v>
      </c>
      <c r="B264" s="300">
        <f t="shared" si="59"/>
        <v>28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1</v>
      </c>
      <c r="N264" s="55">
        <v>0</v>
      </c>
      <c r="O264" s="55">
        <v>5</v>
      </c>
      <c r="P264" s="55">
        <v>5</v>
      </c>
      <c r="Q264" s="55">
        <v>9</v>
      </c>
      <c r="R264" s="55">
        <v>4</v>
      </c>
      <c r="S264" s="57">
        <v>4</v>
      </c>
    </row>
    <row r="265" spans="1:19" x14ac:dyDescent="0.25">
      <c r="A265" s="300" t="s">
        <v>258</v>
      </c>
      <c r="B265" s="300">
        <f t="shared" si="59"/>
        <v>41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1</v>
      </c>
      <c r="O265" s="55">
        <v>7</v>
      </c>
      <c r="P265" s="55">
        <v>6</v>
      </c>
      <c r="Q265" s="55">
        <v>9</v>
      </c>
      <c r="R265" s="55">
        <v>6</v>
      </c>
      <c r="S265" s="57">
        <v>12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16</v>
      </c>
      <c r="C277" s="51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>
        <v>2</v>
      </c>
      <c r="Q277" s="55">
        <v>0</v>
      </c>
      <c r="R277" s="55">
        <v>4</v>
      </c>
      <c r="S277" s="57">
        <v>10</v>
      </c>
    </row>
    <row r="278" spans="1:19" x14ac:dyDescent="0.25">
      <c r="A278" s="300" t="s">
        <v>271</v>
      </c>
      <c r="B278" s="300">
        <f t="shared" si="59"/>
        <v>271</v>
      </c>
      <c r="C278" s="51">
        <v>2</v>
      </c>
      <c r="D278" s="55">
        <v>19</v>
      </c>
      <c r="E278" s="55">
        <v>24</v>
      </c>
      <c r="F278" s="55">
        <v>5</v>
      </c>
      <c r="G278" s="55">
        <v>0</v>
      </c>
      <c r="H278" s="55">
        <v>4</v>
      </c>
      <c r="I278" s="55">
        <v>0</v>
      </c>
      <c r="J278" s="55">
        <v>0</v>
      </c>
      <c r="K278" s="55">
        <v>3</v>
      </c>
      <c r="L278" s="55">
        <v>4</v>
      </c>
      <c r="M278" s="55">
        <v>2</v>
      </c>
      <c r="N278" s="55">
        <v>4</v>
      </c>
      <c r="O278" s="55">
        <v>8</v>
      </c>
      <c r="P278" s="55">
        <v>61</v>
      </c>
      <c r="Q278" s="55">
        <v>62</v>
      </c>
      <c r="R278" s="55">
        <v>40</v>
      </c>
      <c r="S278" s="57">
        <v>33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247" t="s">
        <v>281</v>
      </c>
      <c r="B288" s="1248" t="s">
        <v>5</v>
      </c>
      <c r="C288" s="1249" t="s">
        <v>282</v>
      </c>
      <c r="D288" s="1250"/>
      <c r="E288" s="1250"/>
      <c r="F288" s="1250"/>
      <c r="G288" s="1250"/>
      <c r="H288" s="1250"/>
      <c r="I288" s="1250"/>
      <c r="J288" s="1250"/>
      <c r="K288" s="1250"/>
      <c r="L288" s="1250"/>
      <c r="M288" s="1250"/>
      <c r="N288" s="1250"/>
      <c r="O288" s="1250"/>
      <c r="P288" s="1250"/>
      <c r="Q288" s="1250"/>
      <c r="R288" s="1250"/>
      <c r="S288" s="1251"/>
    </row>
    <row r="289" spans="1:19" x14ac:dyDescent="0.25">
      <c r="A289" s="976"/>
      <c r="B289" s="978"/>
      <c r="C289" s="755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731" t="s">
        <v>27</v>
      </c>
    </row>
    <row r="290" spans="1:19" x14ac:dyDescent="0.25">
      <c r="A290" s="431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1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1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6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1</v>
      </c>
      <c r="P293" s="55">
        <v>2</v>
      </c>
      <c r="Q293" s="55">
        <v>0</v>
      </c>
      <c r="R293" s="55">
        <v>1</v>
      </c>
      <c r="S293" s="57">
        <v>2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1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1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1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1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0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>
        <v>0</v>
      </c>
      <c r="Q300" s="55">
        <v>0</v>
      </c>
      <c r="R300" s="55">
        <v>0</v>
      </c>
      <c r="S300" s="57">
        <v>0</v>
      </c>
    </row>
    <row r="301" spans="1:19" x14ac:dyDescent="0.25">
      <c r="A301" s="165" t="s">
        <v>195</v>
      </c>
      <c r="B301" s="382">
        <f t="shared" si="60"/>
        <v>5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0</v>
      </c>
      <c r="Q301" s="55">
        <v>3</v>
      </c>
      <c r="R301" s="55">
        <v>0</v>
      </c>
      <c r="S301" s="57">
        <v>2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16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>
        <v>2</v>
      </c>
      <c r="Q303" s="42">
        <v>0</v>
      </c>
      <c r="R303" s="42">
        <v>4</v>
      </c>
      <c r="S303" s="38">
        <v>10</v>
      </c>
    </row>
    <row r="304" spans="1:19" x14ac:dyDescent="0.25">
      <c r="A304" s="165" t="s">
        <v>286</v>
      </c>
      <c r="B304" s="382">
        <f t="shared" si="60"/>
        <v>271</v>
      </c>
      <c r="C304" s="42">
        <v>2</v>
      </c>
      <c r="D304" s="42">
        <v>19</v>
      </c>
      <c r="E304" s="42">
        <v>24</v>
      </c>
      <c r="F304" s="42">
        <v>5</v>
      </c>
      <c r="G304" s="42">
        <v>0</v>
      </c>
      <c r="H304" s="42">
        <v>4</v>
      </c>
      <c r="I304" s="42">
        <v>0</v>
      </c>
      <c r="J304" s="42">
        <v>0</v>
      </c>
      <c r="K304" s="42">
        <v>3</v>
      </c>
      <c r="L304" s="42">
        <v>4</v>
      </c>
      <c r="M304" s="42">
        <v>2</v>
      </c>
      <c r="N304" s="42">
        <v>4</v>
      </c>
      <c r="O304" s="42">
        <v>8</v>
      </c>
      <c r="P304" s="42">
        <v>61</v>
      </c>
      <c r="Q304" s="42">
        <v>62</v>
      </c>
      <c r="R304" s="42">
        <v>40</v>
      </c>
      <c r="S304" s="38">
        <v>33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0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3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1</v>
      </c>
      <c r="S307" s="57">
        <v>2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65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2</v>
      </c>
      <c r="M310" s="81">
        <v>0</v>
      </c>
      <c r="N310" s="81">
        <v>1</v>
      </c>
      <c r="O310" s="81">
        <v>9</v>
      </c>
      <c r="P310" s="81">
        <v>13</v>
      </c>
      <c r="Q310" s="81">
        <v>13</v>
      </c>
      <c r="R310" s="81">
        <v>11</v>
      </c>
      <c r="S310" s="82">
        <v>16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17344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20B5F8A5-C25D-46EC-937B-4C998AA6D9A8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CF7BED82-0B82-4269-9C27-B08254F8A247}">
      <formula1>0</formula1>
      <formula2>1E+30</formula2>
    </dataValidation>
    <dataValidation allowBlank="1" sqref="CA6:CE6 CL53 CA53:CE53 CL6 CA29:CF52" xr:uid="{DD1D639D-CA04-466D-8C86-AEA4193793E1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D9799E28-D757-4231-8795-5BECF632C9CF}">
      <formula1>0</formula1>
    </dataValidation>
    <dataValidation allowBlank="1" showInputMessage="1" showErrorMessage="1" error="Valor no Permitido" sqref="T64 T72" xr:uid="{59B0C2FB-41CD-437E-A47D-E37F640F0D46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",[9]NOMBRE!B2, " (",[9]NOMBRE!C2,[9]NOMBRE!D2,[9]NOMBRE!E2,[9]NOMBRE!F2,[9]NOMBRE!G2,")")</f>
        <v>COMUNA: LINARES (07401)</v>
      </c>
    </row>
    <row r="3" spans="1:95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5" x14ac:dyDescent="0.25">
      <c r="A4" s="1" t="str">
        <f>CONCATENATE("MES: ",[9]NOMBRE!B6, " (",[9]NOMBRE!C6,[9]NOMBRE!D6,")")</f>
        <v>MES: AGOSTO (08)</v>
      </c>
    </row>
    <row r="5" spans="1:95" x14ac:dyDescent="0.25">
      <c r="A5" s="1" t="str">
        <f>CONCATENATE("AÑO: ",[9]NOMBRE!B7)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247" t="s">
        <v>4</v>
      </c>
      <c r="B10" s="1278" t="s">
        <v>5</v>
      </c>
      <c r="C10" s="1109"/>
      <c r="D10" s="1279"/>
      <c r="E10" s="1249" t="s">
        <v>6</v>
      </c>
      <c r="F10" s="1250"/>
      <c r="G10" s="1250"/>
      <c r="H10" s="1250"/>
      <c r="I10" s="1250"/>
      <c r="J10" s="1250"/>
      <c r="K10" s="1250"/>
      <c r="L10" s="1250"/>
      <c r="M10" s="1250"/>
      <c r="N10" s="1250"/>
      <c r="O10" s="1250"/>
      <c r="P10" s="1250"/>
      <c r="Q10" s="1250"/>
      <c r="R10" s="1250"/>
      <c r="S10" s="1250"/>
      <c r="T10" s="1250"/>
      <c r="U10" s="1250"/>
      <c r="V10" s="1250"/>
      <c r="W10" s="1250"/>
      <c r="X10" s="1250"/>
      <c r="Y10" s="1250"/>
      <c r="Z10" s="1250"/>
      <c r="AA10" s="1250"/>
      <c r="AB10" s="1250"/>
      <c r="AC10" s="1250"/>
      <c r="AD10" s="1250"/>
      <c r="AE10" s="1250"/>
      <c r="AF10" s="1250"/>
      <c r="AG10" s="1250"/>
      <c r="AH10" s="1250"/>
      <c r="AI10" s="1250"/>
      <c r="AJ10" s="1250"/>
      <c r="AK10" s="1250"/>
      <c r="AL10" s="1301"/>
      <c r="AM10" s="1305" t="s">
        <v>7</v>
      </c>
      <c r="AN10" s="1250"/>
      <c r="AO10" s="1250"/>
      <c r="AP10" s="1301"/>
      <c r="AQ10" s="1310" t="s">
        <v>8</v>
      </c>
      <c r="AR10" s="1311" t="s">
        <v>9</v>
      </c>
      <c r="AS10" s="1279" t="s">
        <v>10</v>
      </c>
    </row>
    <row r="11" spans="1:95" ht="15" customHeight="1" x14ac:dyDescent="0.25">
      <c r="A11" s="1071"/>
      <c r="B11" s="1072"/>
      <c r="C11" s="1073"/>
      <c r="D11" s="1069"/>
      <c r="E11" s="1266" t="s">
        <v>11</v>
      </c>
      <c r="F11" s="1271"/>
      <c r="G11" s="1266" t="s">
        <v>12</v>
      </c>
      <c r="H11" s="1271"/>
      <c r="I11" s="1266" t="s">
        <v>13</v>
      </c>
      <c r="J11" s="1271"/>
      <c r="K11" s="1266" t="s">
        <v>14</v>
      </c>
      <c r="L11" s="1271"/>
      <c r="M11" s="1266" t="s">
        <v>15</v>
      </c>
      <c r="N11" s="1271"/>
      <c r="O11" s="1266" t="s">
        <v>16</v>
      </c>
      <c r="P11" s="1271"/>
      <c r="Q11" s="1266" t="s">
        <v>17</v>
      </c>
      <c r="R11" s="1271"/>
      <c r="S11" s="1266" t="s">
        <v>18</v>
      </c>
      <c r="T11" s="1271"/>
      <c r="U11" s="1266" t="s">
        <v>19</v>
      </c>
      <c r="V11" s="1271"/>
      <c r="W11" s="1266" t="s">
        <v>20</v>
      </c>
      <c r="X11" s="1271"/>
      <c r="Y11" s="1266" t="s">
        <v>21</v>
      </c>
      <c r="Z11" s="1271"/>
      <c r="AA11" s="1266" t="s">
        <v>22</v>
      </c>
      <c r="AB11" s="1271"/>
      <c r="AC11" s="1266" t="s">
        <v>23</v>
      </c>
      <c r="AD11" s="1271"/>
      <c r="AE11" s="1266" t="s">
        <v>24</v>
      </c>
      <c r="AF11" s="1271"/>
      <c r="AG11" s="1266" t="s">
        <v>25</v>
      </c>
      <c r="AH11" s="1271"/>
      <c r="AI11" s="1266" t="s">
        <v>26</v>
      </c>
      <c r="AJ11" s="1271"/>
      <c r="AK11" s="1249" t="s">
        <v>27</v>
      </c>
      <c r="AL11" s="1301"/>
      <c r="AM11" s="1310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732" t="s">
        <v>32</v>
      </c>
      <c r="C12" s="724" t="s">
        <v>33</v>
      </c>
      <c r="D12" s="729" t="s">
        <v>34</v>
      </c>
      <c r="E12" s="732" t="s">
        <v>33</v>
      </c>
      <c r="F12" s="729" t="s">
        <v>34</v>
      </c>
      <c r="G12" s="732" t="s">
        <v>33</v>
      </c>
      <c r="H12" s="729" t="s">
        <v>34</v>
      </c>
      <c r="I12" s="732" t="s">
        <v>33</v>
      </c>
      <c r="J12" s="729" t="s">
        <v>34</v>
      </c>
      <c r="K12" s="732" t="s">
        <v>33</v>
      </c>
      <c r="L12" s="729" t="s">
        <v>34</v>
      </c>
      <c r="M12" s="732" t="s">
        <v>33</v>
      </c>
      <c r="N12" s="729" t="s">
        <v>34</v>
      </c>
      <c r="O12" s="732" t="s">
        <v>33</v>
      </c>
      <c r="P12" s="729" t="s">
        <v>34</v>
      </c>
      <c r="Q12" s="732" t="s">
        <v>33</v>
      </c>
      <c r="R12" s="729" t="s">
        <v>34</v>
      </c>
      <c r="S12" s="732" t="s">
        <v>33</v>
      </c>
      <c r="T12" s="729" t="s">
        <v>34</v>
      </c>
      <c r="U12" s="732" t="s">
        <v>33</v>
      </c>
      <c r="V12" s="729" t="s">
        <v>34</v>
      </c>
      <c r="W12" s="732" t="s">
        <v>33</v>
      </c>
      <c r="X12" s="729" t="s">
        <v>34</v>
      </c>
      <c r="Y12" s="732" t="s">
        <v>33</v>
      </c>
      <c r="Z12" s="729" t="s">
        <v>34</v>
      </c>
      <c r="AA12" s="732" t="s">
        <v>33</v>
      </c>
      <c r="AB12" s="729" t="s">
        <v>34</v>
      </c>
      <c r="AC12" s="732" t="s">
        <v>33</v>
      </c>
      <c r="AD12" s="729" t="s">
        <v>34</v>
      </c>
      <c r="AE12" s="732" t="s">
        <v>33</v>
      </c>
      <c r="AF12" s="729" t="s">
        <v>34</v>
      </c>
      <c r="AG12" s="732" t="s">
        <v>33</v>
      </c>
      <c r="AH12" s="729" t="s">
        <v>34</v>
      </c>
      <c r="AI12" s="732" t="s">
        <v>33</v>
      </c>
      <c r="AJ12" s="729" t="s">
        <v>34</v>
      </c>
      <c r="AK12" s="732" t="s">
        <v>33</v>
      </c>
      <c r="AL12" s="730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766" t="s">
        <v>35</v>
      </c>
      <c r="B13" s="748">
        <f t="shared" ref="B13:B24" si="0">SUM(C13:D13)</f>
        <v>0</v>
      </c>
      <c r="C13" s="767">
        <f t="shared" ref="C13:D24" si="1">SUM(E13,G13,I13,K13,M13,O13,Q13,S13,U13,W13,Y13,AA13,AC13,AE13,AG13,AI13,AK13)</f>
        <v>0</v>
      </c>
      <c r="D13" s="749">
        <f t="shared" si="1"/>
        <v>0</v>
      </c>
      <c r="E13" s="735"/>
      <c r="F13" s="736"/>
      <c r="G13" s="735"/>
      <c r="H13" s="768"/>
      <c r="I13" s="735"/>
      <c r="J13" s="768"/>
      <c r="K13" s="735"/>
      <c r="L13" s="768"/>
      <c r="M13" s="735"/>
      <c r="N13" s="768"/>
      <c r="O13" s="735"/>
      <c r="P13" s="768"/>
      <c r="Q13" s="735"/>
      <c r="R13" s="768"/>
      <c r="S13" s="735"/>
      <c r="T13" s="768"/>
      <c r="U13" s="735"/>
      <c r="V13" s="768"/>
      <c r="W13" s="735"/>
      <c r="X13" s="768"/>
      <c r="Y13" s="735"/>
      <c r="Z13" s="768"/>
      <c r="AA13" s="735"/>
      <c r="AB13" s="768"/>
      <c r="AC13" s="735"/>
      <c r="AD13" s="768"/>
      <c r="AE13" s="735"/>
      <c r="AF13" s="768"/>
      <c r="AG13" s="735"/>
      <c r="AH13" s="768"/>
      <c r="AI13" s="735"/>
      <c r="AJ13" s="768"/>
      <c r="AK13" s="735"/>
      <c r="AL13" s="769"/>
      <c r="AM13" s="738"/>
      <c r="AN13" s="404"/>
      <c r="AO13" s="404"/>
      <c r="AP13" s="737"/>
      <c r="AQ13" s="738"/>
      <c r="AR13" s="404"/>
      <c r="AS13" s="736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766" t="s">
        <v>41</v>
      </c>
      <c r="B19" s="68">
        <f t="shared" si="0"/>
        <v>0</v>
      </c>
      <c r="C19" s="83">
        <f t="shared" si="1"/>
        <v>0</v>
      </c>
      <c r="D19" s="749">
        <f t="shared" si="1"/>
        <v>0</v>
      </c>
      <c r="E19" s="748">
        <f t="shared" ref="E19:AS19" si="9">SUM(E20:E24)</f>
        <v>0</v>
      </c>
      <c r="F19" s="749">
        <f t="shared" si="9"/>
        <v>0</v>
      </c>
      <c r="G19" s="748">
        <f t="shared" si="9"/>
        <v>0</v>
      </c>
      <c r="H19" s="753">
        <f t="shared" si="9"/>
        <v>0</v>
      </c>
      <c r="I19" s="748">
        <f t="shared" si="9"/>
        <v>0</v>
      </c>
      <c r="J19" s="753">
        <f t="shared" si="9"/>
        <v>0</v>
      </c>
      <c r="K19" s="748">
        <f t="shared" si="9"/>
        <v>0</v>
      </c>
      <c r="L19" s="753">
        <f t="shared" si="9"/>
        <v>0</v>
      </c>
      <c r="M19" s="748">
        <f t="shared" si="9"/>
        <v>0</v>
      </c>
      <c r="N19" s="753">
        <f t="shared" si="9"/>
        <v>0</v>
      </c>
      <c r="O19" s="748">
        <f t="shared" si="9"/>
        <v>0</v>
      </c>
      <c r="P19" s="753">
        <f t="shared" si="9"/>
        <v>0</v>
      </c>
      <c r="Q19" s="748">
        <f t="shared" si="9"/>
        <v>0</v>
      </c>
      <c r="R19" s="753">
        <f t="shared" si="9"/>
        <v>0</v>
      </c>
      <c r="S19" s="748">
        <f t="shared" si="9"/>
        <v>0</v>
      </c>
      <c r="T19" s="753">
        <f t="shared" si="9"/>
        <v>0</v>
      </c>
      <c r="U19" s="748">
        <f t="shared" si="9"/>
        <v>0</v>
      </c>
      <c r="V19" s="753">
        <f t="shared" si="9"/>
        <v>0</v>
      </c>
      <c r="W19" s="748">
        <f t="shared" si="9"/>
        <v>0</v>
      </c>
      <c r="X19" s="753">
        <f t="shared" si="9"/>
        <v>0</v>
      </c>
      <c r="Y19" s="748">
        <f t="shared" si="9"/>
        <v>0</v>
      </c>
      <c r="Z19" s="753">
        <f t="shared" si="9"/>
        <v>0</v>
      </c>
      <c r="AA19" s="748">
        <f t="shared" si="9"/>
        <v>0</v>
      </c>
      <c r="AB19" s="753">
        <f t="shared" si="9"/>
        <v>0</v>
      </c>
      <c r="AC19" s="748">
        <f t="shared" si="9"/>
        <v>0</v>
      </c>
      <c r="AD19" s="753">
        <f t="shared" si="9"/>
        <v>0</v>
      </c>
      <c r="AE19" s="748">
        <f t="shared" si="9"/>
        <v>0</v>
      </c>
      <c r="AF19" s="753">
        <f t="shared" si="9"/>
        <v>0</v>
      </c>
      <c r="AG19" s="748">
        <f t="shared" si="9"/>
        <v>0</v>
      </c>
      <c r="AH19" s="753">
        <f t="shared" si="9"/>
        <v>0</v>
      </c>
      <c r="AI19" s="748">
        <f t="shared" si="9"/>
        <v>0</v>
      </c>
      <c r="AJ19" s="753">
        <f t="shared" si="9"/>
        <v>0</v>
      </c>
      <c r="AK19" s="748">
        <f t="shared" si="9"/>
        <v>0</v>
      </c>
      <c r="AL19" s="770">
        <f t="shared" si="9"/>
        <v>0</v>
      </c>
      <c r="AM19" s="752">
        <f t="shared" si="9"/>
        <v>0</v>
      </c>
      <c r="AN19" s="405">
        <f t="shared" si="9"/>
        <v>0</v>
      </c>
      <c r="AO19" s="405">
        <f t="shared" si="9"/>
        <v>0</v>
      </c>
      <c r="AP19" s="771">
        <f t="shared" si="9"/>
        <v>0</v>
      </c>
      <c r="AQ19" s="752">
        <f t="shared" si="9"/>
        <v>0</v>
      </c>
      <c r="AR19" s="405">
        <f t="shared" si="9"/>
        <v>0</v>
      </c>
      <c r="AS19" s="749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772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773"/>
      <c r="AN20" s="66"/>
      <c r="AO20" s="66"/>
      <c r="AP20" s="96"/>
      <c r="AQ20" s="773"/>
      <c r="AR20" s="774"/>
      <c r="AS20" s="775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309" t="s">
        <v>48</v>
      </c>
      <c r="B26" s="1278" t="s">
        <v>5</v>
      </c>
      <c r="C26" s="1109"/>
      <c r="D26" s="1279"/>
      <c r="E26" s="1249" t="s">
        <v>6</v>
      </c>
      <c r="F26" s="1250"/>
      <c r="G26" s="1250"/>
      <c r="H26" s="1250"/>
      <c r="I26" s="1250"/>
      <c r="J26" s="1250"/>
      <c r="K26" s="1250"/>
      <c r="L26" s="1250"/>
      <c r="M26" s="1250"/>
      <c r="N26" s="1250"/>
      <c r="O26" s="1250"/>
      <c r="P26" s="1250"/>
      <c r="Q26" s="1250"/>
      <c r="R26" s="1250"/>
      <c r="S26" s="1250"/>
      <c r="T26" s="1250"/>
      <c r="U26" s="1250"/>
      <c r="V26" s="1250"/>
      <c r="W26" s="1250"/>
      <c r="X26" s="1250"/>
      <c r="Y26" s="1250"/>
      <c r="Z26" s="1250"/>
      <c r="AA26" s="1250"/>
      <c r="AB26" s="1250"/>
      <c r="AC26" s="1250"/>
      <c r="AD26" s="1250"/>
      <c r="AE26" s="1250"/>
      <c r="AF26" s="1250"/>
      <c r="AG26" s="1250"/>
      <c r="AH26" s="1250"/>
      <c r="AI26" s="1250"/>
      <c r="AJ26" s="1250"/>
      <c r="AK26" s="1250"/>
      <c r="AL26" s="1301"/>
      <c r="AM26" s="1305" t="s">
        <v>49</v>
      </c>
      <c r="AN26" s="1250"/>
      <c r="AO26" s="1250"/>
      <c r="AP26" s="1251"/>
      <c r="BZ26" s="2"/>
      <c r="DI26"/>
    </row>
    <row r="27" spans="1:113" ht="15" customHeight="1" x14ac:dyDescent="0.25">
      <c r="A27" s="1061"/>
      <c r="B27" s="1027"/>
      <c r="C27" s="1028"/>
      <c r="D27" s="1029"/>
      <c r="E27" s="1266" t="s">
        <v>50</v>
      </c>
      <c r="F27" s="1271"/>
      <c r="G27" s="1266" t="s">
        <v>51</v>
      </c>
      <c r="H27" s="1271"/>
      <c r="I27" s="1266" t="s">
        <v>52</v>
      </c>
      <c r="J27" s="1271"/>
      <c r="K27" s="1266" t="s">
        <v>53</v>
      </c>
      <c r="L27" s="1271"/>
      <c r="M27" s="1266" t="s">
        <v>54</v>
      </c>
      <c r="N27" s="1271"/>
      <c r="O27" s="1266" t="s">
        <v>55</v>
      </c>
      <c r="P27" s="1271"/>
      <c r="Q27" s="1266" t="s">
        <v>56</v>
      </c>
      <c r="R27" s="1271"/>
      <c r="S27" s="1266" t="s">
        <v>57</v>
      </c>
      <c r="T27" s="1271"/>
      <c r="U27" s="1266" t="s">
        <v>58</v>
      </c>
      <c r="V27" s="1271"/>
      <c r="W27" s="1266" t="s">
        <v>59</v>
      </c>
      <c r="X27" s="1271"/>
      <c r="Y27" s="1266" t="s">
        <v>60</v>
      </c>
      <c r="Z27" s="1271"/>
      <c r="AA27" s="1266" t="s">
        <v>61</v>
      </c>
      <c r="AB27" s="1271"/>
      <c r="AC27" s="1266" t="s">
        <v>62</v>
      </c>
      <c r="AD27" s="1271"/>
      <c r="AE27" s="1266" t="s">
        <v>63</v>
      </c>
      <c r="AF27" s="1271"/>
      <c r="AG27" s="1266" t="s">
        <v>64</v>
      </c>
      <c r="AH27" s="1271"/>
      <c r="AI27" s="1266" t="s">
        <v>65</v>
      </c>
      <c r="AJ27" s="1271"/>
      <c r="AK27" s="1249" t="s">
        <v>27</v>
      </c>
      <c r="AL27" s="1250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732" t="s">
        <v>32</v>
      </c>
      <c r="C28" s="724" t="s">
        <v>33</v>
      </c>
      <c r="D28" s="729" t="s">
        <v>34</v>
      </c>
      <c r="E28" s="732" t="s">
        <v>33</v>
      </c>
      <c r="F28" s="729" t="s">
        <v>34</v>
      </c>
      <c r="G28" s="732" t="s">
        <v>33</v>
      </c>
      <c r="H28" s="729" t="s">
        <v>34</v>
      </c>
      <c r="I28" s="732" t="s">
        <v>33</v>
      </c>
      <c r="J28" s="729" t="s">
        <v>34</v>
      </c>
      <c r="K28" s="732" t="s">
        <v>33</v>
      </c>
      <c r="L28" s="729" t="s">
        <v>34</v>
      </c>
      <c r="M28" s="724" t="s">
        <v>33</v>
      </c>
      <c r="N28" s="729" t="s">
        <v>34</v>
      </c>
      <c r="O28" s="732" t="s">
        <v>33</v>
      </c>
      <c r="P28" s="729" t="s">
        <v>34</v>
      </c>
      <c r="Q28" s="732" t="s">
        <v>33</v>
      </c>
      <c r="R28" s="729" t="s">
        <v>34</v>
      </c>
      <c r="S28" s="732" t="s">
        <v>33</v>
      </c>
      <c r="T28" s="729" t="s">
        <v>34</v>
      </c>
      <c r="U28" s="732" t="s">
        <v>33</v>
      </c>
      <c r="V28" s="729" t="s">
        <v>34</v>
      </c>
      <c r="W28" s="732" t="s">
        <v>33</v>
      </c>
      <c r="X28" s="729" t="s">
        <v>34</v>
      </c>
      <c r="Y28" s="732" t="s">
        <v>33</v>
      </c>
      <c r="Z28" s="729" t="s">
        <v>34</v>
      </c>
      <c r="AA28" s="732" t="s">
        <v>33</v>
      </c>
      <c r="AB28" s="729" t="s">
        <v>34</v>
      </c>
      <c r="AC28" s="732" t="s">
        <v>33</v>
      </c>
      <c r="AD28" s="729" t="s">
        <v>34</v>
      </c>
      <c r="AE28" s="732" t="s">
        <v>33</v>
      </c>
      <c r="AF28" s="729" t="s">
        <v>34</v>
      </c>
      <c r="AG28" s="732" t="s">
        <v>33</v>
      </c>
      <c r="AH28" s="729" t="s">
        <v>34</v>
      </c>
      <c r="AI28" s="732" t="s">
        <v>33</v>
      </c>
      <c r="AJ28" s="729" t="s">
        <v>34</v>
      </c>
      <c r="AK28" s="732" t="s">
        <v>33</v>
      </c>
      <c r="AL28" s="776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777" t="s">
        <v>67</v>
      </c>
      <c r="B29" s="778">
        <f>SUM(C29:D29)</f>
        <v>0</v>
      </c>
      <c r="C29" s="779">
        <f>+E29+G29+I29+K29+M29+O29+Q29+S29+U29+W29+Y29+AA29+AC29+AE29+AG29+AI29+AK29</f>
        <v>0</v>
      </c>
      <c r="D29" s="780">
        <f>+F29+H29+J29+L29+N29+P29+R29+T29+V29+X29+Z29+AB29+AD29+AF29+AH29+AJ29+AL29</f>
        <v>0</v>
      </c>
      <c r="E29" s="781"/>
      <c r="F29" s="782"/>
      <c r="G29" s="781"/>
      <c r="H29" s="783"/>
      <c r="I29" s="781"/>
      <c r="J29" s="783"/>
      <c r="K29" s="781"/>
      <c r="L29" s="782"/>
      <c r="M29" s="784"/>
      <c r="N29" s="783"/>
      <c r="O29" s="784"/>
      <c r="P29" s="783"/>
      <c r="Q29" s="784"/>
      <c r="R29" s="783"/>
      <c r="S29" s="784"/>
      <c r="T29" s="783"/>
      <c r="U29" s="784"/>
      <c r="V29" s="783"/>
      <c r="W29" s="784"/>
      <c r="X29" s="783"/>
      <c r="Y29" s="784"/>
      <c r="Z29" s="783"/>
      <c r="AA29" s="784"/>
      <c r="AB29" s="783"/>
      <c r="AC29" s="784"/>
      <c r="AD29" s="783"/>
      <c r="AE29" s="784"/>
      <c r="AF29" s="783"/>
      <c r="AG29" s="784"/>
      <c r="AH29" s="783"/>
      <c r="AI29" s="784"/>
      <c r="AJ29" s="783"/>
      <c r="AK29" s="784"/>
      <c r="AL29" s="785"/>
      <c r="AM29" s="786"/>
      <c r="AN29" s="784"/>
      <c r="AO29" s="784"/>
      <c r="AP29" s="783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252" t="s">
        <v>92</v>
      </c>
      <c r="B54" s="1247" t="s">
        <v>93</v>
      </c>
      <c r="C54" s="1250" t="s">
        <v>49</v>
      </c>
      <c r="D54" s="1250"/>
      <c r="E54" s="1250"/>
      <c r="F54" s="1301"/>
      <c r="G54" s="1308" t="s">
        <v>94</v>
      </c>
      <c r="H54" s="1257"/>
    </row>
    <row r="55" spans="1:113" ht="31.5" x14ac:dyDescent="0.25">
      <c r="A55" s="984"/>
      <c r="B55" s="976"/>
      <c r="C55" s="732" t="s">
        <v>28</v>
      </c>
      <c r="D55" s="197" t="s">
        <v>29</v>
      </c>
      <c r="E55" s="198" t="s">
        <v>30</v>
      </c>
      <c r="F55" s="199" t="s">
        <v>31</v>
      </c>
      <c r="G55" s="757" t="s">
        <v>95</v>
      </c>
      <c r="H55" s="754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764" t="s">
        <v>5</v>
      </c>
      <c r="B61" s="787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252" t="s">
        <v>92</v>
      </c>
      <c r="B63" s="1279" t="s">
        <v>93</v>
      </c>
      <c r="C63" s="1306" t="s">
        <v>103</v>
      </c>
      <c r="D63" s="1306"/>
      <c r="E63" s="1306"/>
      <c r="F63" s="1306"/>
      <c r="G63" s="1306"/>
      <c r="H63" s="1306"/>
      <c r="I63" s="1306"/>
      <c r="J63" s="1306"/>
      <c r="K63" s="1306"/>
      <c r="L63" s="1306"/>
      <c r="M63" s="1306"/>
      <c r="N63" s="1306"/>
      <c r="O63" s="1306"/>
      <c r="P63" s="1306"/>
      <c r="Q63" s="1306"/>
      <c r="R63" s="1306"/>
      <c r="S63" s="1307"/>
      <c r="T63" s="1250" t="s">
        <v>49</v>
      </c>
      <c r="U63" s="1250"/>
      <c r="V63" s="1250"/>
      <c r="W63" s="1251"/>
      <c r="X63" s="1259" t="s">
        <v>104</v>
      </c>
      <c r="Y63" s="1302"/>
      <c r="Z63" s="1260"/>
    </row>
    <row r="64" spans="1:113" ht="31.5" x14ac:dyDescent="0.25">
      <c r="A64" s="984"/>
      <c r="B64" s="1029"/>
      <c r="C64" s="755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756" t="s">
        <v>27</v>
      </c>
      <c r="T64" s="732" t="s">
        <v>66</v>
      </c>
      <c r="U64" s="724" t="s">
        <v>29</v>
      </c>
      <c r="V64" s="411" t="s">
        <v>30</v>
      </c>
      <c r="W64" s="411" t="s">
        <v>31</v>
      </c>
      <c r="X64" s="759" t="s">
        <v>105</v>
      </c>
      <c r="Y64" s="411" t="s">
        <v>106</v>
      </c>
      <c r="Z64" s="729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764" t="s">
        <v>5</v>
      </c>
      <c r="B69" s="788">
        <f>SUM(B65:B68)</f>
        <v>0</v>
      </c>
      <c r="C69" s="761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762">
        <f t="shared" si="31"/>
        <v>0</v>
      </c>
      <c r="T69" s="789">
        <f t="shared" si="31"/>
        <v>0</v>
      </c>
      <c r="U69" s="412">
        <f t="shared" si="31"/>
        <v>0</v>
      </c>
      <c r="V69" s="412">
        <f t="shared" si="31"/>
        <v>0</v>
      </c>
      <c r="W69" s="790">
        <f t="shared" si="31"/>
        <v>0</v>
      </c>
      <c r="X69" s="761">
        <f t="shared" si="31"/>
        <v>0</v>
      </c>
      <c r="Y69" s="412">
        <f t="shared" si="31"/>
        <v>0</v>
      </c>
      <c r="Z69" s="790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252" t="s">
        <v>92</v>
      </c>
      <c r="B71" s="1247" t="s">
        <v>93</v>
      </c>
      <c r="C71" s="1306" t="s">
        <v>103</v>
      </c>
      <c r="D71" s="1306"/>
      <c r="E71" s="1306"/>
      <c r="F71" s="1306"/>
      <c r="G71" s="1306"/>
      <c r="H71" s="1306"/>
      <c r="I71" s="1306"/>
      <c r="J71" s="1306"/>
      <c r="K71" s="1306"/>
      <c r="L71" s="1306"/>
      <c r="M71" s="1306"/>
      <c r="N71" s="1306"/>
      <c r="O71" s="1306"/>
      <c r="P71" s="1306"/>
      <c r="Q71" s="1306"/>
      <c r="R71" s="1306"/>
      <c r="S71" s="1307"/>
      <c r="T71" s="1249" t="s">
        <v>49</v>
      </c>
      <c r="U71" s="1250"/>
      <c r="V71" s="1250"/>
      <c r="W71" s="1251"/>
      <c r="X71" s="1259" t="s">
        <v>104</v>
      </c>
      <c r="Y71" s="1302"/>
      <c r="Z71" s="1260"/>
    </row>
    <row r="72" spans="1:95" ht="31.5" x14ac:dyDescent="0.25">
      <c r="A72" s="984"/>
      <c r="B72" s="976"/>
      <c r="C72" s="755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756" t="s">
        <v>27</v>
      </c>
      <c r="T72" s="732" t="s">
        <v>66</v>
      </c>
      <c r="U72" s="724" t="s">
        <v>29</v>
      </c>
      <c r="V72" s="411" t="s">
        <v>30</v>
      </c>
      <c r="W72" s="411" t="s">
        <v>31</v>
      </c>
      <c r="X72" s="759" t="s">
        <v>105</v>
      </c>
      <c r="Y72" s="411" t="s">
        <v>106</v>
      </c>
      <c r="Z72" s="729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764" t="s">
        <v>5</v>
      </c>
      <c r="B77" s="788">
        <f>SUM(B73:B76)</f>
        <v>0</v>
      </c>
      <c r="C77" s="761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762">
        <f>SUM(S73:S76)</f>
        <v>0</v>
      </c>
      <c r="T77" s="791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792">
        <f t="shared" si="36"/>
        <v>0</v>
      </c>
      <c r="X77" s="793">
        <f t="shared" si="36"/>
        <v>0</v>
      </c>
      <c r="Y77" s="413">
        <f t="shared" si="36"/>
        <v>0</v>
      </c>
      <c r="Z77" s="794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765" t="s">
        <v>109</v>
      </c>
      <c r="B79" s="732" t="s">
        <v>66</v>
      </c>
      <c r="C79" s="724" t="s">
        <v>29</v>
      </c>
      <c r="D79" s="411" t="s">
        <v>30</v>
      </c>
      <c r="E79" s="727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765" t="s">
        <v>5</v>
      </c>
      <c r="B97" s="793">
        <f>SUM(B80:B96)</f>
        <v>0</v>
      </c>
      <c r="C97" s="792">
        <f>SUM(C80:C96)</f>
        <v>0</v>
      </c>
      <c r="D97" s="413">
        <f>SUM(D80:D96)</f>
        <v>0</v>
      </c>
      <c r="E97" s="795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796" t="s">
        <v>92</v>
      </c>
      <c r="B99" s="411" t="s">
        <v>66</v>
      </c>
      <c r="C99" s="724" t="s">
        <v>29</v>
      </c>
      <c r="D99" s="411" t="s">
        <v>30</v>
      </c>
      <c r="E99" s="727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763" t="s">
        <v>5</v>
      </c>
      <c r="B105" s="792">
        <f>SUM(B100:B104)</f>
        <v>0</v>
      </c>
      <c r="C105" s="792">
        <f>SUM(C100:C104)</f>
        <v>0</v>
      </c>
      <c r="D105" s="413">
        <f>SUM(D100:D104)</f>
        <v>0</v>
      </c>
      <c r="E105" s="795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796" t="s">
        <v>92</v>
      </c>
      <c r="B107" s="411" t="s">
        <v>66</v>
      </c>
      <c r="C107" s="724" t="s">
        <v>29</v>
      </c>
      <c r="D107" s="411" t="s">
        <v>30</v>
      </c>
      <c r="E107" s="727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763" t="s">
        <v>5</v>
      </c>
      <c r="B113" s="792">
        <f>SUM(B108:B112)</f>
        <v>0</v>
      </c>
      <c r="C113" s="792">
        <f>SUM(C108:C112)</f>
        <v>0</v>
      </c>
      <c r="D113" s="413">
        <f>SUM(D108:D112)</f>
        <v>0</v>
      </c>
      <c r="E113" s="795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300" t="s">
        <v>135</v>
      </c>
      <c r="B115" s="1277" t="s">
        <v>5</v>
      </c>
      <c r="C115" s="1249" t="s">
        <v>49</v>
      </c>
      <c r="D115" s="1250"/>
      <c r="E115" s="1250"/>
      <c r="F115" s="1301"/>
      <c r="G115" s="1302" t="s">
        <v>136</v>
      </c>
      <c r="H115" s="1260"/>
    </row>
    <row r="116" spans="1:93" ht="24.75" customHeight="1" x14ac:dyDescent="0.25">
      <c r="A116" s="1034"/>
      <c r="B116" s="1023"/>
      <c r="C116" s="732" t="s">
        <v>66</v>
      </c>
      <c r="D116" s="724" t="s">
        <v>29</v>
      </c>
      <c r="E116" s="411" t="s">
        <v>30</v>
      </c>
      <c r="F116" s="725" t="s">
        <v>31</v>
      </c>
      <c r="G116" s="726" t="s">
        <v>105</v>
      </c>
      <c r="H116" s="729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797"/>
      <c r="F119" s="798"/>
      <c r="G119" s="799"/>
      <c r="H119" s="800"/>
      <c r="I119" s="292"/>
      <c r="J119" s="292"/>
      <c r="K119" s="292"/>
    </row>
    <row r="120" spans="1:93" x14ac:dyDescent="0.25">
      <c r="A120" s="1312" t="s">
        <v>140</v>
      </c>
      <c r="B120" s="1313" t="s">
        <v>5</v>
      </c>
      <c r="C120" s="1314" t="s">
        <v>141</v>
      </c>
      <c r="D120" s="1118"/>
      <c r="E120" s="1304"/>
      <c r="F120" s="1315" t="s">
        <v>142</v>
      </c>
      <c r="G120" s="1290" t="s">
        <v>143</v>
      </c>
      <c r="H120" s="1317" t="s">
        <v>49</v>
      </c>
      <c r="I120" s="1318"/>
      <c r="J120" s="1318"/>
      <c r="K120" s="1319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289"/>
      <c r="G121" s="1316"/>
      <c r="H121" s="726" t="s">
        <v>66</v>
      </c>
      <c r="I121" s="411" t="s">
        <v>29</v>
      </c>
      <c r="J121" s="411" t="s">
        <v>30</v>
      </c>
      <c r="K121" s="802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252" t="s">
        <v>151</v>
      </c>
      <c r="B126" s="1247" t="s">
        <v>152</v>
      </c>
      <c r="C126" s="1266" t="s">
        <v>153</v>
      </c>
      <c r="D126" s="1271"/>
      <c r="E126" s="1266" t="s">
        <v>154</v>
      </c>
      <c r="F126" s="1271"/>
      <c r="G126" s="1266" t="s">
        <v>155</v>
      </c>
      <c r="H126" s="1271"/>
      <c r="I126" s="1266" t="s">
        <v>156</v>
      </c>
      <c r="J126" s="1281"/>
      <c r="K126" s="1273" t="s">
        <v>157</v>
      </c>
      <c r="L126" s="1260"/>
    </row>
    <row r="127" spans="1:93" ht="31.5" x14ac:dyDescent="0.25">
      <c r="A127" s="984"/>
      <c r="B127" s="976"/>
      <c r="C127" s="732" t="s">
        <v>158</v>
      </c>
      <c r="D127" s="729" t="s">
        <v>159</v>
      </c>
      <c r="E127" s="732" t="s">
        <v>158</v>
      </c>
      <c r="F127" s="729" t="s">
        <v>159</v>
      </c>
      <c r="G127" s="732" t="s">
        <v>158</v>
      </c>
      <c r="H127" s="733" t="s">
        <v>159</v>
      </c>
      <c r="I127" s="732" t="s">
        <v>158</v>
      </c>
      <c r="J127" s="730" t="s">
        <v>159</v>
      </c>
      <c r="K127" s="726" t="s">
        <v>105</v>
      </c>
      <c r="L127" s="729" t="s">
        <v>106</v>
      </c>
    </row>
    <row r="128" spans="1:93" x14ac:dyDescent="0.25">
      <c r="A128" s="1274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75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276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76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76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76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274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734" t="s">
        <v>172</v>
      </c>
      <c r="B143" s="734" t="s">
        <v>163</v>
      </c>
      <c r="C143" s="735"/>
      <c r="D143" s="736"/>
      <c r="E143" s="735"/>
      <c r="F143" s="736"/>
      <c r="G143" s="735"/>
      <c r="H143" s="736"/>
      <c r="I143" s="735"/>
      <c r="J143" s="737"/>
      <c r="K143" s="738"/>
      <c r="L143" s="736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277" t="s">
        <v>175</v>
      </c>
      <c r="B146" s="1278" t="s">
        <v>5</v>
      </c>
      <c r="C146" s="1109"/>
      <c r="D146" s="1279"/>
      <c r="E146" s="1280" t="s">
        <v>6</v>
      </c>
      <c r="F146" s="1112"/>
      <c r="G146" s="1112"/>
      <c r="H146" s="1112"/>
      <c r="I146" s="1112"/>
      <c r="J146" s="1112"/>
      <c r="K146" s="1112"/>
      <c r="L146" s="1112"/>
      <c r="M146" s="1112"/>
      <c r="N146" s="1112"/>
      <c r="O146" s="1112"/>
      <c r="P146" s="1112"/>
      <c r="Q146" s="1112"/>
      <c r="R146" s="1112"/>
      <c r="S146" s="1112"/>
      <c r="T146" s="1112"/>
      <c r="U146" s="1112"/>
      <c r="V146" s="1112"/>
      <c r="W146" s="1112"/>
      <c r="X146" s="1112"/>
      <c r="Y146" s="1112"/>
      <c r="Z146" s="1112"/>
      <c r="AA146" s="1112"/>
      <c r="AB146" s="1112"/>
      <c r="AC146" s="1112"/>
      <c r="AD146" s="1112"/>
      <c r="AE146" s="1112"/>
      <c r="AF146" s="1112"/>
      <c r="AG146" s="1112"/>
      <c r="AH146" s="1112"/>
      <c r="AI146" s="1112"/>
      <c r="AJ146" s="1112"/>
      <c r="AK146" s="1112"/>
      <c r="AL146" s="1112"/>
      <c r="AM146" s="1267" t="s">
        <v>176</v>
      </c>
      <c r="AN146" s="1268"/>
      <c r="AO146" s="1269"/>
    </row>
    <row r="147" spans="1:113" x14ac:dyDescent="0.25">
      <c r="A147" s="1022"/>
      <c r="B147" s="1027"/>
      <c r="C147" s="1028"/>
      <c r="D147" s="1029"/>
      <c r="E147" s="1265" t="s">
        <v>11</v>
      </c>
      <c r="F147" s="1265"/>
      <c r="G147" s="1265" t="s">
        <v>12</v>
      </c>
      <c r="H147" s="1265"/>
      <c r="I147" s="1265" t="s">
        <v>13</v>
      </c>
      <c r="J147" s="1265"/>
      <c r="K147" s="1270" t="s">
        <v>14</v>
      </c>
      <c r="L147" s="1270"/>
      <c r="M147" s="1271" t="s">
        <v>15</v>
      </c>
      <c r="N147" s="1266"/>
      <c r="O147" s="1265" t="s">
        <v>16</v>
      </c>
      <c r="P147" s="1265"/>
      <c r="Q147" s="1265" t="s">
        <v>17</v>
      </c>
      <c r="R147" s="1265"/>
      <c r="S147" s="1265" t="s">
        <v>18</v>
      </c>
      <c r="T147" s="1265"/>
      <c r="U147" s="1265" t="s">
        <v>19</v>
      </c>
      <c r="V147" s="1265"/>
      <c r="W147" s="1265" t="s">
        <v>20</v>
      </c>
      <c r="X147" s="1265"/>
      <c r="Y147" s="1265" t="s">
        <v>21</v>
      </c>
      <c r="Z147" s="1265"/>
      <c r="AA147" s="1265" t="s">
        <v>22</v>
      </c>
      <c r="AB147" s="1265"/>
      <c r="AC147" s="1265" t="s">
        <v>23</v>
      </c>
      <c r="AD147" s="1266"/>
      <c r="AE147" s="1265" t="s">
        <v>24</v>
      </c>
      <c r="AF147" s="1265"/>
      <c r="AG147" s="1265" t="s">
        <v>25</v>
      </c>
      <c r="AH147" s="1265"/>
      <c r="AI147" s="1265" t="s">
        <v>26</v>
      </c>
      <c r="AJ147" s="1265"/>
      <c r="AK147" s="1251" t="s">
        <v>27</v>
      </c>
      <c r="AL147" s="1249"/>
      <c r="AM147" s="1272" t="s">
        <v>177</v>
      </c>
      <c r="AN147" s="1011" t="s">
        <v>178</v>
      </c>
      <c r="AO147" s="1012"/>
    </row>
    <row r="148" spans="1:113" ht="31.5" x14ac:dyDescent="0.25">
      <c r="A148" s="1023"/>
      <c r="B148" s="740" t="s">
        <v>32</v>
      </c>
      <c r="C148" s="423" t="s">
        <v>33</v>
      </c>
      <c r="D148" s="729" t="s">
        <v>34</v>
      </c>
      <c r="E148" s="741" t="s">
        <v>33</v>
      </c>
      <c r="F148" s="742" t="s">
        <v>34</v>
      </c>
      <c r="G148" s="741" t="s">
        <v>33</v>
      </c>
      <c r="H148" s="742" t="s">
        <v>34</v>
      </c>
      <c r="I148" s="741" t="s">
        <v>33</v>
      </c>
      <c r="J148" s="742" t="s">
        <v>34</v>
      </c>
      <c r="K148" s="741" t="s">
        <v>33</v>
      </c>
      <c r="L148" s="742" t="s">
        <v>34</v>
      </c>
      <c r="M148" s="743" t="s">
        <v>33</v>
      </c>
      <c r="N148" s="744" t="s">
        <v>34</v>
      </c>
      <c r="O148" s="741" t="s">
        <v>33</v>
      </c>
      <c r="P148" s="742" t="s">
        <v>34</v>
      </c>
      <c r="Q148" s="741" t="s">
        <v>33</v>
      </c>
      <c r="R148" s="742" t="s">
        <v>34</v>
      </c>
      <c r="S148" s="741" t="s">
        <v>33</v>
      </c>
      <c r="T148" s="742" t="s">
        <v>34</v>
      </c>
      <c r="U148" s="741" t="s">
        <v>33</v>
      </c>
      <c r="V148" s="742" t="s">
        <v>34</v>
      </c>
      <c r="W148" s="741" t="s">
        <v>33</v>
      </c>
      <c r="X148" s="742" t="s">
        <v>34</v>
      </c>
      <c r="Y148" s="741" t="s">
        <v>33</v>
      </c>
      <c r="Z148" s="742" t="s">
        <v>34</v>
      </c>
      <c r="AA148" s="741" t="s">
        <v>33</v>
      </c>
      <c r="AB148" s="742" t="s">
        <v>34</v>
      </c>
      <c r="AC148" s="741" t="s">
        <v>33</v>
      </c>
      <c r="AD148" s="744" t="s">
        <v>34</v>
      </c>
      <c r="AE148" s="741" t="s">
        <v>33</v>
      </c>
      <c r="AF148" s="742" t="s">
        <v>34</v>
      </c>
      <c r="AG148" s="741" t="s">
        <v>33</v>
      </c>
      <c r="AH148" s="742" t="s">
        <v>34</v>
      </c>
      <c r="AI148" s="741" t="s">
        <v>33</v>
      </c>
      <c r="AJ148" s="742" t="s">
        <v>34</v>
      </c>
      <c r="AK148" s="743" t="s">
        <v>33</v>
      </c>
      <c r="AL148" s="744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562</v>
      </c>
      <c r="C149" s="321">
        <f t="shared" ref="C149:D177" si="39">E149+G149+I149+K149+M149+O149+Q149+S149+U149+W149+Y149+AA149+AC149+AE149+AG149+AI149+AK149</f>
        <v>301</v>
      </c>
      <c r="D149" s="425">
        <f t="shared" si="39"/>
        <v>261</v>
      </c>
      <c r="E149" s="416">
        <v>53</v>
      </c>
      <c r="F149" s="299">
        <v>50</v>
      </c>
      <c r="G149" s="416">
        <v>9</v>
      </c>
      <c r="H149" s="299">
        <v>5</v>
      </c>
      <c r="I149" s="416">
        <v>3</v>
      </c>
      <c r="J149" s="299">
        <v>8</v>
      </c>
      <c r="K149" s="416">
        <v>5</v>
      </c>
      <c r="L149" s="299">
        <v>4</v>
      </c>
      <c r="M149" s="417">
        <v>12</v>
      </c>
      <c r="N149" s="426">
        <v>3</v>
      </c>
      <c r="O149" s="416">
        <v>4</v>
      </c>
      <c r="P149" s="299">
        <v>3</v>
      </c>
      <c r="Q149" s="416">
        <v>5</v>
      </c>
      <c r="R149" s="299">
        <v>3</v>
      </c>
      <c r="S149" s="416">
        <v>5</v>
      </c>
      <c r="T149" s="299">
        <v>2</v>
      </c>
      <c r="U149" s="416">
        <v>6</v>
      </c>
      <c r="V149" s="299">
        <v>6</v>
      </c>
      <c r="W149" s="416">
        <v>11</v>
      </c>
      <c r="X149" s="299">
        <v>6</v>
      </c>
      <c r="Y149" s="416">
        <v>9</v>
      </c>
      <c r="Z149" s="299">
        <v>9</v>
      </c>
      <c r="AA149" s="416">
        <v>20</v>
      </c>
      <c r="AB149" s="299">
        <v>8</v>
      </c>
      <c r="AC149" s="416">
        <v>23</v>
      </c>
      <c r="AD149" s="426">
        <v>21</v>
      </c>
      <c r="AE149" s="416">
        <v>46</v>
      </c>
      <c r="AF149" s="299">
        <v>21</v>
      </c>
      <c r="AG149" s="416">
        <v>31</v>
      </c>
      <c r="AH149" s="299">
        <v>33</v>
      </c>
      <c r="AI149" s="416">
        <v>26</v>
      </c>
      <c r="AJ149" s="299">
        <v>35</v>
      </c>
      <c r="AK149" s="417">
        <v>33</v>
      </c>
      <c r="AL149" s="426">
        <v>44</v>
      </c>
      <c r="AM149" s="418">
        <v>134</v>
      </c>
      <c r="AN149" s="281">
        <v>131</v>
      </c>
      <c r="AO149" s="299">
        <v>297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0</v>
      </c>
      <c r="C150" s="321">
        <f t="shared" si="39"/>
        <v>0</v>
      </c>
      <c r="D150" s="324">
        <f t="shared" si="39"/>
        <v>0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0</v>
      </c>
      <c r="R150" s="52">
        <v>0</v>
      </c>
      <c r="S150" s="51">
        <v>0</v>
      </c>
      <c r="T150" s="52">
        <v>0</v>
      </c>
      <c r="U150" s="51">
        <v>0</v>
      </c>
      <c r="V150" s="52">
        <v>0</v>
      </c>
      <c r="W150" s="51">
        <v>0</v>
      </c>
      <c r="X150" s="52">
        <v>0</v>
      </c>
      <c r="Y150" s="51">
        <v>0</v>
      </c>
      <c r="Z150" s="52">
        <v>0</v>
      </c>
      <c r="AA150" s="51">
        <v>0</v>
      </c>
      <c r="AB150" s="52">
        <v>0</v>
      </c>
      <c r="AC150" s="51">
        <v>0</v>
      </c>
      <c r="AD150" s="325">
        <v>0</v>
      </c>
      <c r="AE150" s="51">
        <v>0</v>
      </c>
      <c r="AF150" s="52">
        <v>0</v>
      </c>
      <c r="AG150" s="51">
        <v>0</v>
      </c>
      <c r="AH150" s="52">
        <v>0</v>
      </c>
      <c r="AI150" s="51">
        <v>0</v>
      </c>
      <c r="AJ150" s="52">
        <v>0</v>
      </c>
      <c r="AK150" s="241">
        <v>0</v>
      </c>
      <c r="AL150" s="325">
        <v>0</v>
      </c>
      <c r="AM150" s="54">
        <v>0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57</v>
      </c>
      <c r="C151" s="321">
        <f t="shared" si="39"/>
        <v>43</v>
      </c>
      <c r="D151" s="324">
        <f t="shared" si="39"/>
        <v>14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0</v>
      </c>
      <c r="S151" s="51">
        <v>1</v>
      </c>
      <c r="T151" s="52">
        <v>0</v>
      </c>
      <c r="U151" s="51">
        <v>2</v>
      </c>
      <c r="V151" s="52">
        <v>0</v>
      </c>
      <c r="W151" s="51">
        <v>0</v>
      </c>
      <c r="X151" s="52">
        <v>0</v>
      </c>
      <c r="Y151" s="51">
        <v>1</v>
      </c>
      <c r="Z151" s="52">
        <v>1</v>
      </c>
      <c r="AA151" s="51">
        <v>4</v>
      </c>
      <c r="AB151" s="52">
        <v>1</v>
      </c>
      <c r="AC151" s="51">
        <v>10</v>
      </c>
      <c r="AD151" s="325">
        <v>1</v>
      </c>
      <c r="AE151" s="51">
        <v>9</v>
      </c>
      <c r="AF151" s="52">
        <v>2</v>
      </c>
      <c r="AG151" s="51">
        <v>7</v>
      </c>
      <c r="AH151" s="52">
        <v>4</v>
      </c>
      <c r="AI151" s="51">
        <v>1</v>
      </c>
      <c r="AJ151" s="52">
        <v>2</v>
      </c>
      <c r="AK151" s="241">
        <v>8</v>
      </c>
      <c r="AL151" s="325">
        <v>3</v>
      </c>
      <c r="AM151" s="54">
        <v>11</v>
      </c>
      <c r="AN151" s="55">
        <v>19</v>
      </c>
      <c r="AO151" s="52">
        <v>27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2</v>
      </c>
      <c r="C152" s="321">
        <f t="shared" si="39"/>
        <v>2</v>
      </c>
      <c r="D152" s="324">
        <f t="shared" si="39"/>
        <v>0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0</v>
      </c>
      <c r="AI152" s="51">
        <v>1</v>
      </c>
      <c r="AJ152" s="52">
        <v>0</v>
      </c>
      <c r="AK152" s="241">
        <v>1</v>
      </c>
      <c r="AL152" s="325">
        <v>0</v>
      </c>
      <c r="AM152" s="54">
        <v>1</v>
      </c>
      <c r="AN152" s="55">
        <v>0</v>
      </c>
      <c r="AO152" s="52">
        <v>1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1</v>
      </c>
      <c r="C154" s="321">
        <f t="shared" si="39"/>
        <v>1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1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1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10</v>
      </c>
      <c r="C157" s="321">
        <f t="shared" si="39"/>
        <v>6</v>
      </c>
      <c r="D157" s="324">
        <f t="shared" si="39"/>
        <v>4</v>
      </c>
      <c r="E157" s="51">
        <v>0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1</v>
      </c>
      <c r="L157" s="52">
        <v>0</v>
      </c>
      <c r="M157" s="241">
        <v>1</v>
      </c>
      <c r="N157" s="325">
        <v>0</v>
      </c>
      <c r="O157" s="51">
        <v>0</v>
      </c>
      <c r="P157" s="52">
        <v>0</v>
      </c>
      <c r="Q157" s="51">
        <v>1</v>
      </c>
      <c r="R157" s="52">
        <v>0</v>
      </c>
      <c r="S157" s="51">
        <v>0</v>
      </c>
      <c r="T157" s="52">
        <v>0</v>
      </c>
      <c r="U157" s="51">
        <v>0</v>
      </c>
      <c r="V157" s="52">
        <v>0</v>
      </c>
      <c r="W157" s="51">
        <v>1</v>
      </c>
      <c r="X157" s="52">
        <v>1</v>
      </c>
      <c r="Y157" s="51">
        <v>1</v>
      </c>
      <c r="Z157" s="52">
        <v>1</v>
      </c>
      <c r="AA157" s="51">
        <v>0</v>
      </c>
      <c r="AB157" s="52">
        <v>0</v>
      </c>
      <c r="AC157" s="51">
        <v>0</v>
      </c>
      <c r="AD157" s="325">
        <v>0</v>
      </c>
      <c r="AE157" s="51">
        <v>0</v>
      </c>
      <c r="AF157" s="52">
        <v>0</v>
      </c>
      <c r="AG157" s="51">
        <v>0</v>
      </c>
      <c r="AH157" s="52">
        <v>2</v>
      </c>
      <c r="AI157" s="51">
        <v>1</v>
      </c>
      <c r="AJ157" s="52">
        <v>0</v>
      </c>
      <c r="AK157" s="241">
        <v>0</v>
      </c>
      <c r="AL157" s="325">
        <v>0</v>
      </c>
      <c r="AM157" s="54">
        <v>0</v>
      </c>
      <c r="AN157" s="55">
        <v>7</v>
      </c>
      <c r="AO157" s="52">
        <v>3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2</v>
      </c>
      <c r="C158" s="321">
        <f t="shared" si="39"/>
        <v>0</v>
      </c>
      <c r="D158" s="324">
        <f t="shared" si="39"/>
        <v>2</v>
      </c>
      <c r="E158" s="51">
        <v>0</v>
      </c>
      <c r="F158" s="52">
        <v>2</v>
      </c>
      <c r="G158" s="51">
        <v>0</v>
      </c>
      <c r="H158" s="52">
        <v>0</v>
      </c>
      <c r="I158" s="51">
        <v>0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0</v>
      </c>
      <c r="AN158" s="55">
        <v>0</v>
      </c>
      <c r="AO158" s="52">
        <v>2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0</v>
      </c>
      <c r="C159" s="321">
        <f t="shared" si="39"/>
        <v>0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0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23</v>
      </c>
      <c r="C160" s="321">
        <f t="shared" si="39"/>
        <v>11</v>
      </c>
      <c r="D160" s="324">
        <f t="shared" si="39"/>
        <v>12</v>
      </c>
      <c r="E160" s="51">
        <v>11</v>
      </c>
      <c r="F160" s="52">
        <v>12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0</v>
      </c>
      <c r="AO160" s="52">
        <v>23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2</v>
      </c>
      <c r="C161" s="321">
        <f t="shared" si="39"/>
        <v>1</v>
      </c>
      <c r="D161" s="324">
        <f t="shared" si="39"/>
        <v>1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1</v>
      </c>
      <c r="AH161" s="52">
        <v>1</v>
      </c>
      <c r="AI161" s="51">
        <v>0</v>
      </c>
      <c r="AJ161" s="52">
        <v>0</v>
      </c>
      <c r="AK161" s="241">
        <v>0</v>
      </c>
      <c r="AL161" s="325">
        <v>0</v>
      </c>
      <c r="AM161" s="54">
        <v>2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174</v>
      </c>
      <c r="C163" s="321">
        <f t="shared" si="39"/>
        <v>86</v>
      </c>
      <c r="D163" s="324">
        <f t="shared" si="39"/>
        <v>88</v>
      </c>
      <c r="E163" s="51">
        <v>35</v>
      </c>
      <c r="F163" s="52">
        <v>31</v>
      </c>
      <c r="G163" s="51">
        <v>9</v>
      </c>
      <c r="H163" s="52">
        <v>4</v>
      </c>
      <c r="I163" s="51">
        <v>1</v>
      </c>
      <c r="J163" s="52">
        <v>4</v>
      </c>
      <c r="K163" s="51">
        <v>0</v>
      </c>
      <c r="L163" s="52">
        <v>0</v>
      </c>
      <c r="M163" s="241">
        <v>1</v>
      </c>
      <c r="N163" s="325">
        <v>0</v>
      </c>
      <c r="O163" s="51">
        <v>1</v>
      </c>
      <c r="P163" s="52">
        <v>1</v>
      </c>
      <c r="Q163" s="51">
        <v>1</v>
      </c>
      <c r="R163" s="52">
        <v>1</v>
      </c>
      <c r="S163" s="51">
        <v>0</v>
      </c>
      <c r="T163" s="52">
        <v>0</v>
      </c>
      <c r="U163" s="51">
        <v>1</v>
      </c>
      <c r="V163" s="52">
        <v>0</v>
      </c>
      <c r="W163" s="51">
        <v>2</v>
      </c>
      <c r="X163" s="52">
        <v>0</v>
      </c>
      <c r="Y163" s="51">
        <v>1</v>
      </c>
      <c r="Z163" s="52">
        <v>2</v>
      </c>
      <c r="AA163" s="51">
        <v>2</v>
      </c>
      <c r="AB163" s="52">
        <v>2</v>
      </c>
      <c r="AC163" s="51">
        <v>4</v>
      </c>
      <c r="AD163" s="325">
        <v>4</v>
      </c>
      <c r="AE163" s="51">
        <v>9</v>
      </c>
      <c r="AF163" s="52">
        <v>6</v>
      </c>
      <c r="AG163" s="51">
        <v>4</v>
      </c>
      <c r="AH163" s="52">
        <v>10</v>
      </c>
      <c r="AI163" s="51">
        <v>8</v>
      </c>
      <c r="AJ163" s="52">
        <v>8</v>
      </c>
      <c r="AK163" s="241">
        <v>7</v>
      </c>
      <c r="AL163" s="325">
        <v>15</v>
      </c>
      <c r="AM163" s="54">
        <v>5</v>
      </c>
      <c r="AN163" s="55">
        <v>42</v>
      </c>
      <c r="AO163" s="52">
        <v>127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22</v>
      </c>
      <c r="C164" s="321">
        <f t="shared" si="39"/>
        <v>12</v>
      </c>
      <c r="D164" s="324">
        <f t="shared" si="39"/>
        <v>10</v>
      </c>
      <c r="E164" s="51">
        <v>1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0</v>
      </c>
      <c r="T164" s="52">
        <v>0</v>
      </c>
      <c r="U164" s="51">
        <v>0</v>
      </c>
      <c r="V164" s="52">
        <v>0</v>
      </c>
      <c r="W164" s="51">
        <v>2</v>
      </c>
      <c r="X164" s="52">
        <v>0</v>
      </c>
      <c r="Y164" s="51">
        <v>0</v>
      </c>
      <c r="Z164" s="52">
        <v>1</v>
      </c>
      <c r="AA164" s="51">
        <v>3</v>
      </c>
      <c r="AB164" s="52">
        <v>1</v>
      </c>
      <c r="AC164" s="51">
        <v>1</v>
      </c>
      <c r="AD164" s="325">
        <v>1</v>
      </c>
      <c r="AE164" s="51">
        <v>1</v>
      </c>
      <c r="AF164" s="52">
        <v>0</v>
      </c>
      <c r="AG164" s="51">
        <v>1</v>
      </c>
      <c r="AH164" s="52">
        <v>2</v>
      </c>
      <c r="AI164" s="51">
        <v>1</v>
      </c>
      <c r="AJ164" s="52">
        <v>1</v>
      </c>
      <c r="AK164" s="241">
        <v>2</v>
      </c>
      <c r="AL164" s="325">
        <v>4</v>
      </c>
      <c r="AM164" s="54">
        <v>0</v>
      </c>
      <c r="AN164" s="55">
        <v>11</v>
      </c>
      <c r="AO164" s="52">
        <v>11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106</v>
      </c>
      <c r="C168" s="321">
        <f t="shared" si="39"/>
        <v>44</v>
      </c>
      <c r="D168" s="324">
        <f t="shared" si="39"/>
        <v>62</v>
      </c>
      <c r="E168" s="51">
        <v>0</v>
      </c>
      <c r="F168" s="52">
        <v>0</v>
      </c>
      <c r="G168" s="51">
        <v>0</v>
      </c>
      <c r="H168" s="52">
        <v>1</v>
      </c>
      <c r="I168" s="51">
        <v>2</v>
      </c>
      <c r="J168" s="52">
        <v>2</v>
      </c>
      <c r="K168" s="51">
        <v>3</v>
      </c>
      <c r="L168" s="52">
        <v>1</v>
      </c>
      <c r="M168" s="241">
        <v>4</v>
      </c>
      <c r="N168" s="325">
        <v>1</v>
      </c>
      <c r="O168" s="51">
        <v>1</v>
      </c>
      <c r="P168" s="52">
        <v>1</v>
      </c>
      <c r="Q168" s="51">
        <v>2</v>
      </c>
      <c r="R168" s="52">
        <v>1</v>
      </c>
      <c r="S168" s="51">
        <v>3</v>
      </c>
      <c r="T168" s="52">
        <v>0</v>
      </c>
      <c r="U168" s="51">
        <v>1</v>
      </c>
      <c r="V168" s="52">
        <v>5</v>
      </c>
      <c r="W168" s="51">
        <v>3</v>
      </c>
      <c r="X168" s="52">
        <v>1</v>
      </c>
      <c r="Y168" s="51">
        <v>1</v>
      </c>
      <c r="Z168" s="52">
        <v>1</v>
      </c>
      <c r="AA168" s="51">
        <v>2</v>
      </c>
      <c r="AB168" s="52">
        <v>4</v>
      </c>
      <c r="AC168" s="51">
        <v>4</v>
      </c>
      <c r="AD168" s="325">
        <v>7</v>
      </c>
      <c r="AE168" s="51">
        <v>6</v>
      </c>
      <c r="AF168" s="52">
        <v>7</v>
      </c>
      <c r="AG168" s="51">
        <v>3</v>
      </c>
      <c r="AH168" s="52">
        <v>7</v>
      </c>
      <c r="AI168" s="51">
        <v>5</v>
      </c>
      <c r="AJ168" s="52">
        <v>13</v>
      </c>
      <c r="AK168" s="241">
        <v>4</v>
      </c>
      <c r="AL168" s="325">
        <v>10</v>
      </c>
      <c r="AM168" s="54">
        <v>70</v>
      </c>
      <c r="AN168" s="55">
        <v>1</v>
      </c>
      <c r="AO168" s="52">
        <v>35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32</v>
      </c>
      <c r="C169" s="321">
        <f t="shared" si="39"/>
        <v>16</v>
      </c>
      <c r="D169" s="324">
        <f t="shared" si="39"/>
        <v>16</v>
      </c>
      <c r="E169" s="51">
        <v>0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1</v>
      </c>
      <c r="L169" s="52">
        <v>1</v>
      </c>
      <c r="M169" s="241">
        <v>0</v>
      </c>
      <c r="N169" s="325">
        <v>0</v>
      </c>
      <c r="O169" s="51">
        <v>0</v>
      </c>
      <c r="P169" s="52">
        <v>0</v>
      </c>
      <c r="Q169" s="51">
        <v>0</v>
      </c>
      <c r="R169" s="52">
        <v>1</v>
      </c>
      <c r="S169" s="51">
        <v>0</v>
      </c>
      <c r="T169" s="52">
        <v>0</v>
      </c>
      <c r="U169" s="51">
        <v>1</v>
      </c>
      <c r="V169" s="52">
        <v>0</v>
      </c>
      <c r="W169" s="51">
        <v>0</v>
      </c>
      <c r="X169" s="52">
        <v>1</v>
      </c>
      <c r="Y169" s="51">
        <v>0</v>
      </c>
      <c r="Z169" s="52">
        <v>0</v>
      </c>
      <c r="AA169" s="51">
        <v>2</v>
      </c>
      <c r="AB169" s="52">
        <v>0</v>
      </c>
      <c r="AC169" s="51">
        <v>1</v>
      </c>
      <c r="AD169" s="325">
        <v>3</v>
      </c>
      <c r="AE169" s="51">
        <v>3</v>
      </c>
      <c r="AF169" s="52">
        <v>3</v>
      </c>
      <c r="AG169" s="51">
        <v>2</v>
      </c>
      <c r="AH169" s="52">
        <v>2</v>
      </c>
      <c r="AI169" s="51">
        <v>3</v>
      </c>
      <c r="AJ169" s="52">
        <v>2</v>
      </c>
      <c r="AK169" s="241">
        <v>3</v>
      </c>
      <c r="AL169" s="325">
        <v>3</v>
      </c>
      <c r="AM169" s="54">
        <v>0</v>
      </c>
      <c r="AN169" s="55">
        <v>5</v>
      </c>
      <c r="AO169" s="52">
        <v>27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8</v>
      </c>
      <c r="C170" s="321">
        <f t="shared" si="39"/>
        <v>6</v>
      </c>
      <c r="D170" s="324">
        <f t="shared" si="39"/>
        <v>2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1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3</v>
      </c>
      <c r="AF170" s="52">
        <v>0</v>
      </c>
      <c r="AG170" s="51">
        <v>1</v>
      </c>
      <c r="AH170" s="52">
        <v>1</v>
      </c>
      <c r="AI170" s="51">
        <v>0</v>
      </c>
      <c r="AJ170" s="52">
        <v>1</v>
      </c>
      <c r="AK170" s="241">
        <v>1</v>
      </c>
      <c r="AL170" s="325">
        <v>0</v>
      </c>
      <c r="AM170" s="54">
        <v>5</v>
      </c>
      <c r="AN170" s="55">
        <v>0</v>
      </c>
      <c r="AO170" s="52">
        <v>3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4</v>
      </c>
      <c r="C171" s="321">
        <f t="shared" si="39"/>
        <v>4</v>
      </c>
      <c r="D171" s="324">
        <f t="shared" si="39"/>
        <v>0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1</v>
      </c>
      <c r="AF171" s="52">
        <v>0</v>
      </c>
      <c r="AG171" s="51">
        <v>1</v>
      </c>
      <c r="AH171" s="52">
        <v>0</v>
      </c>
      <c r="AI171" s="51">
        <v>1</v>
      </c>
      <c r="AJ171" s="52">
        <v>0</v>
      </c>
      <c r="AK171" s="241">
        <v>1</v>
      </c>
      <c r="AL171" s="325">
        <v>0</v>
      </c>
      <c r="AM171" s="54">
        <v>0</v>
      </c>
      <c r="AN171" s="55">
        <v>0</v>
      </c>
      <c r="AO171" s="52">
        <v>4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15</v>
      </c>
      <c r="C172" s="321">
        <f t="shared" si="39"/>
        <v>15</v>
      </c>
      <c r="D172" s="324">
        <f t="shared" si="39"/>
        <v>0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1</v>
      </c>
      <c r="V172" s="52">
        <v>0</v>
      </c>
      <c r="W172" s="51">
        <v>2</v>
      </c>
      <c r="X172" s="52">
        <v>0</v>
      </c>
      <c r="Y172" s="51">
        <v>1</v>
      </c>
      <c r="Z172" s="52">
        <v>0</v>
      </c>
      <c r="AA172" s="51">
        <v>4</v>
      </c>
      <c r="AB172" s="52">
        <v>0</v>
      </c>
      <c r="AC172" s="51">
        <v>0</v>
      </c>
      <c r="AD172" s="325">
        <v>0</v>
      </c>
      <c r="AE172" s="51">
        <v>3</v>
      </c>
      <c r="AF172" s="52">
        <v>0</v>
      </c>
      <c r="AG172" s="51">
        <v>4</v>
      </c>
      <c r="AH172" s="52">
        <v>0</v>
      </c>
      <c r="AI172" s="51">
        <v>0</v>
      </c>
      <c r="AJ172" s="52">
        <v>0</v>
      </c>
      <c r="AK172" s="241">
        <v>0</v>
      </c>
      <c r="AL172" s="325">
        <v>0</v>
      </c>
      <c r="AM172" s="54">
        <v>12</v>
      </c>
      <c r="AN172" s="55">
        <v>0</v>
      </c>
      <c r="AO172" s="52">
        <v>3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3</v>
      </c>
      <c r="C173" s="321">
        <f t="shared" si="39"/>
        <v>3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1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2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3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101</v>
      </c>
      <c r="C177" s="321">
        <f t="shared" si="39"/>
        <v>51</v>
      </c>
      <c r="D177" s="324">
        <f t="shared" si="39"/>
        <v>50</v>
      </c>
      <c r="E177" s="92">
        <v>6</v>
      </c>
      <c r="F177" s="93">
        <v>5</v>
      </c>
      <c r="G177" s="92">
        <v>0</v>
      </c>
      <c r="H177" s="93">
        <v>0</v>
      </c>
      <c r="I177" s="92">
        <v>0</v>
      </c>
      <c r="J177" s="93">
        <v>2</v>
      </c>
      <c r="K177" s="92">
        <v>0</v>
      </c>
      <c r="L177" s="93">
        <v>2</v>
      </c>
      <c r="M177" s="327">
        <v>5</v>
      </c>
      <c r="N177" s="328">
        <v>2</v>
      </c>
      <c r="O177" s="92">
        <v>2</v>
      </c>
      <c r="P177" s="93">
        <v>1</v>
      </c>
      <c r="Q177" s="92">
        <v>1</v>
      </c>
      <c r="R177" s="93">
        <v>0</v>
      </c>
      <c r="S177" s="92">
        <v>1</v>
      </c>
      <c r="T177" s="93">
        <v>2</v>
      </c>
      <c r="U177" s="92">
        <v>0</v>
      </c>
      <c r="V177" s="93">
        <v>1</v>
      </c>
      <c r="W177" s="92">
        <v>1</v>
      </c>
      <c r="X177" s="93">
        <v>3</v>
      </c>
      <c r="Y177" s="92">
        <v>1</v>
      </c>
      <c r="Z177" s="93">
        <v>3</v>
      </c>
      <c r="AA177" s="92">
        <v>3</v>
      </c>
      <c r="AB177" s="93">
        <v>0</v>
      </c>
      <c r="AC177" s="92">
        <v>2</v>
      </c>
      <c r="AD177" s="328">
        <v>5</v>
      </c>
      <c r="AE177" s="92">
        <v>11</v>
      </c>
      <c r="AF177" s="93">
        <v>3</v>
      </c>
      <c r="AG177" s="92">
        <v>7</v>
      </c>
      <c r="AH177" s="93">
        <v>4</v>
      </c>
      <c r="AI177" s="92">
        <v>5</v>
      </c>
      <c r="AJ177" s="93">
        <v>8</v>
      </c>
      <c r="AK177" s="327">
        <v>6</v>
      </c>
      <c r="AL177" s="328">
        <v>9</v>
      </c>
      <c r="AM177" s="65">
        <v>28</v>
      </c>
      <c r="AN177" s="66">
        <v>43</v>
      </c>
      <c r="AO177" s="93">
        <v>30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745" t="s">
        <v>199</v>
      </c>
      <c r="B178" s="746">
        <f>SUM(B179:B183)</f>
        <v>284</v>
      </c>
      <c r="C178" s="427">
        <f t="shared" ref="C178:AO178" si="43">SUM(C179:C183)</f>
        <v>146</v>
      </c>
      <c r="D178" s="747">
        <f t="shared" si="43"/>
        <v>138</v>
      </c>
      <c r="E178" s="748">
        <f t="shared" si="43"/>
        <v>26</v>
      </c>
      <c r="F178" s="749">
        <f t="shared" si="43"/>
        <v>25</v>
      </c>
      <c r="G178" s="748">
        <f t="shared" si="43"/>
        <v>1</v>
      </c>
      <c r="H178" s="749">
        <f t="shared" si="43"/>
        <v>2</v>
      </c>
      <c r="I178" s="748">
        <f t="shared" si="43"/>
        <v>4</v>
      </c>
      <c r="J178" s="749">
        <f t="shared" si="43"/>
        <v>1</v>
      </c>
      <c r="K178" s="748">
        <f t="shared" si="43"/>
        <v>6</v>
      </c>
      <c r="L178" s="749">
        <f t="shared" si="43"/>
        <v>3</v>
      </c>
      <c r="M178" s="748">
        <f t="shared" si="43"/>
        <v>5</v>
      </c>
      <c r="N178" s="750">
        <f t="shared" si="43"/>
        <v>2</v>
      </c>
      <c r="O178" s="748">
        <f t="shared" si="43"/>
        <v>3</v>
      </c>
      <c r="P178" s="749">
        <f t="shared" si="43"/>
        <v>4</v>
      </c>
      <c r="Q178" s="748">
        <f t="shared" si="43"/>
        <v>5</v>
      </c>
      <c r="R178" s="749">
        <f t="shared" si="43"/>
        <v>2</v>
      </c>
      <c r="S178" s="748">
        <f t="shared" si="43"/>
        <v>3</v>
      </c>
      <c r="T178" s="749">
        <f t="shared" si="43"/>
        <v>2</v>
      </c>
      <c r="U178" s="748">
        <f t="shared" si="43"/>
        <v>3</v>
      </c>
      <c r="V178" s="749">
        <f t="shared" si="43"/>
        <v>2</v>
      </c>
      <c r="W178" s="748">
        <f t="shared" si="43"/>
        <v>8</v>
      </c>
      <c r="X178" s="749">
        <f t="shared" si="43"/>
        <v>4</v>
      </c>
      <c r="Y178" s="748">
        <f t="shared" si="43"/>
        <v>8</v>
      </c>
      <c r="Z178" s="749">
        <f t="shared" si="43"/>
        <v>7</v>
      </c>
      <c r="AA178" s="748">
        <f t="shared" si="43"/>
        <v>16</v>
      </c>
      <c r="AB178" s="749">
        <f t="shared" si="43"/>
        <v>18</v>
      </c>
      <c r="AC178" s="748">
        <f t="shared" si="43"/>
        <v>17</v>
      </c>
      <c r="AD178" s="750">
        <f t="shared" si="43"/>
        <v>19</v>
      </c>
      <c r="AE178" s="748">
        <f t="shared" si="43"/>
        <v>12</v>
      </c>
      <c r="AF178" s="749">
        <f t="shared" si="43"/>
        <v>17</v>
      </c>
      <c r="AG178" s="748">
        <f t="shared" si="43"/>
        <v>22</v>
      </c>
      <c r="AH178" s="749">
        <f t="shared" si="43"/>
        <v>26</v>
      </c>
      <c r="AI178" s="748">
        <f t="shared" si="43"/>
        <v>5</v>
      </c>
      <c r="AJ178" s="749">
        <f t="shared" si="43"/>
        <v>3</v>
      </c>
      <c r="AK178" s="750">
        <f t="shared" si="43"/>
        <v>2</v>
      </c>
      <c r="AL178" s="803">
        <f t="shared" si="43"/>
        <v>1</v>
      </c>
      <c r="AM178" s="752">
        <f t="shared" si="43"/>
        <v>21</v>
      </c>
      <c r="AN178" s="405">
        <f t="shared" si="43"/>
        <v>201</v>
      </c>
      <c r="AO178" s="804">
        <f t="shared" si="43"/>
        <v>62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259</v>
      </c>
      <c r="C179" s="321">
        <f t="shared" ref="C179:D183" si="44">E179+G179+I179+K179+M179+O179+Q179+S179+U179+W179+Y179+AA179+AC179+AE179+AG179+AI179+AK179</f>
        <v>131</v>
      </c>
      <c r="D179" s="324">
        <f t="shared" si="44"/>
        <v>128</v>
      </c>
      <c r="E179" s="37">
        <v>23</v>
      </c>
      <c r="F179" s="39">
        <v>23</v>
      </c>
      <c r="G179" s="37">
        <v>1</v>
      </c>
      <c r="H179" s="39">
        <v>2</v>
      </c>
      <c r="I179" s="37">
        <v>4</v>
      </c>
      <c r="J179" s="39">
        <v>1</v>
      </c>
      <c r="K179" s="37">
        <v>6</v>
      </c>
      <c r="L179" s="39">
        <v>3</v>
      </c>
      <c r="M179" s="238">
        <v>5</v>
      </c>
      <c r="N179" s="338">
        <v>2</v>
      </c>
      <c r="O179" s="37">
        <v>3</v>
      </c>
      <c r="P179" s="39">
        <v>4</v>
      </c>
      <c r="Q179" s="37">
        <v>5</v>
      </c>
      <c r="R179" s="39">
        <v>2</v>
      </c>
      <c r="S179" s="37">
        <v>3</v>
      </c>
      <c r="T179" s="39">
        <v>2</v>
      </c>
      <c r="U179" s="37">
        <v>3</v>
      </c>
      <c r="V179" s="39">
        <v>2</v>
      </c>
      <c r="W179" s="37">
        <v>7</v>
      </c>
      <c r="X179" s="39">
        <v>3</v>
      </c>
      <c r="Y179" s="37">
        <v>8</v>
      </c>
      <c r="Z179" s="39">
        <v>6</v>
      </c>
      <c r="AA179" s="37">
        <v>16</v>
      </c>
      <c r="AB179" s="39">
        <v>17</v>
      </c>
      <c r="AC179" s="37">
        <v>15</v>
      </c>
      <c r="AD179" s="338">
        <v>18</v>
      </c>
      <c r="AE179" s="37">
        <v>9</v>
      </c>
      <c r="AF179" s="39">
        <v>16</v>
      </c>
      <c r="AG179" s="37">
        <v>17</v>
      </c>
      <c r="AH179" s="39">
        <v>24</v>
      </c>
      <c r="AI179" s="37">
        <v>5</v>
      </c>
      <c r="AJ179" s="39">
        <v>3</v>
      </c>
      <c r="AK179" s="238">
        <v>1</v>
      </c>
      <c r="AL179" s="338">
        <v>0</v>
      </c>
      <c r="AM179" s="41">
        <v>16</v>
      </c>
      <c r="AN179" s="42">
        <v>188</v>
      </c>
      <c r="AO179" s="39">
        <v>55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2</v>
      </c>
      <c r="C180" s="321">
        <f t="shared" si="44"/>
        <v>1</v>
      </c>
      <c r="D180" s="324">
        <f t="shared" si="44"/>
        <v>1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0</v>
      </c>
      <c r="X180" s="52">
        <v>0</v>
      </c>
      <c r="Y180" s="51">
        <v>0</v>
      </c>
      <c r="Z180" s="52">
        <v>0</v>
      </c>
      <c r="AA180" s="51">
        <v>0</v>
      </c>
      <c r="AB180" s="52">
        <v>1</v>
      </c>
      <c r="AC180" s="51">
        <v>0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1</v>
      </c>
      <c r="AL180" s="325">
        <v>0</v>
      </c>
      <c r="AM180" s="54">
        <v>2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16</v>
      </c>
      <c r="C181" s="321">
        <f t="shared" si="44"/>
        <v>11</v>
      </c>
      <c r="D181" s="324">
        <f t="shared" si="44"/>
        <v>5</v>
      </c>
      <c r="E181" s="51">
        <v>1</v>
      </c>
      <c r="F181" s="52">
        <v>1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0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1</v>
      </c>
      <c r="X181" s="52">
        <v>1</v>
      </c>
      <c r="Y181" s="51">
        <v>0</v>
      </c>
      <c r="Z181" s="52">
        <v>1</v>
      </c>
      <c r="AA181" s="51">
        <v>0</v>
      </c>
      <c r="AB181" s="52">
        <v>0</v>
      </c>
      <c r="AC181" s="51">
        <v>2</v>
      </c>
      <c r="AD181" s="325">
        <v>1</v>
      </c>
      <c r="AE181" s="51">
        <v>3</v>
      </c>
      <c r="AF181" s="52">
        <v>1</v>
      </c>
      <c r="AG181" s="51">
        <v>4</v>
      </c>
      <c r="AH181" s="52">
        <v>0</v>
      </c>
      <c r="AI181" s="51">
        <v>0</v>
      </c>
      <c r="AJ181" s="52">
        <v>0</v>
      </c>
      <c r="AK181" s="241">
        <v>0</v>
      </c>
      <c r="AL181" s="325">
        <v>0</v>
      </c>
      <c r="AM181" s="54">
        <v>0</v>
      </c>
      <c r="AN181" s="55">
        <v>13</v>
      </c>
      <c r="AO181" s="52">
        <v>3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0</v>
      </c>
      <c r="C182" s="321">
        <f t="shared" si="44"/>
        <v>0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7</v>
      </c>
      <c r="C183" s="342">
        <f t="shared" si="44"/>
        <v>3</v>
      </c>
      <c r="D183" s="343">
        <f t="shared" si="44"/>
        <v>4</v>
      </c>
      <c r="E183" s="244">
        <v>2</v>
      </c>
      <c r="F183" s="272">
        <v>1</v>
      </c>
      <c r="G183" s="244">
        <v>0</v>
      </c>
      <c r="H183" s="272">
        <v>0</v>
      </c>
      <c r="I183" s="244">
        <v>0</v>
      </c>
      <c r="J183" s="272">
        <v>0</v>
      </c>
      <c r="K183" s="244">
        <v>0</v>
      </c>
      <c r="L183" s="272">
        <v>0</v>
      </c>
      <c r="M183" s="243">
        <v>0</v>
      </c>
      <c r="N183" s="344">
        <v>0</v>
      </c>
      <c r="O183" s="244">
        <v>0</v>
      </c>
      <c r="P183" s="272">
        <v>0</v>
      </c>
      <c r="Q183" s="244">
        <v>0</v>
      </c>
      <c r="R183" s="272">
        <v>0</v>
      </c>
      <c r="S183" s="244">
        <v>0</v>
      </c>
      <c r="T183" s="272">
        <v>0</v>
      </c>
      <c r="U183" s="244">
        <v>0</v>
      </c>
      <c r="V183" s="272">
        <v>0</v>
      </c>
      <c r="W183" s="244">
        <v>0</v>
      </c>
      <c r="X183" s="272">
        <v>0</v>
      </c>
      <c r="Y183" s="244">
        <v>0</v>
      </c>
      <c r="Z183" s="272">
        <v>0</v>
      </c>
      <c r="AA183" s="244">
        <v>0</v>
      </c>
      <c r="AB183" s="272">
        <v>0</v>
      </c>
      <c r="AC183" s="244">
        <v>0</v>
      </c>
      <c r="AD183" s="344">
        <v>0</v>
      </c>
      <c r="AE183" s="244">
        <v>0</v>
      </c>
      <c r="AF183" s="272">
        <v>0</v>
      </c>
      <c r="AG183" s="244">
        <v>1</v>
      </c>
      <c r="AH183" s="272">
        <v>2</v>
      </c>
      <c r="AI183" s="244">
        <v>0</v>
      </c>
      <c r="AJ183" s="272">
        <v>0</v>
      </c>
      <c r="AK183" s="243">
        <v>0</v>
      </c>
      <c r="AL183" s="344">
        <v>1</v>
      </c>
      <c r="AM183" s="78">
        <v>3</v>
      </c>
      <c r="AN183" s="81">
        <v>0</v>
      </c>
      <c r="AO183" s="272">
        <v>4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252" t="s">
        <v>92</v>
      </c>
      <c r="B185" s="1253" t="s">
        <v>5</v>
      </c>
      <c r="C185" s="1254" t="s">
        <v>103</v>
      </c>
      <c r="D185" s="1083"/>
      <c r="E185" s="1083"/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255"/>
      <c r="T185" s="1257" t="s">
        <v>176</v>
      </c>
      <c r="U185" s="1261"/>
      <c r="V185" s="1261"/>
      <c r="W185" s="1261"/>
      <c r="X185" s="1261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262" t="s">
        <v>177</v>
      </c>
      <c r="U186" s="1263"/>
      <c r="V186" s="1264"/>
      <c r="W186" s="1259" t="s">
        <v>202</v>
      </c>
      <c r="X186" s="1260"/>
      <c r="CE186"/>
      <c r="CK186" s="2"/>
      <c r="DI186"/>
    </row>
    <row r="187" spans="1:113" ht="31.5" x14ac:dyDescent="0.25">
      <c r="A187" s="984"/>
      <c r="B187" s="987"/>
      <c r="C187" s="755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756" t="s">
        <v>27</v>
      </c>
      <c r="T187" s="757" t="s">
        <v>203</v>
      </c>
      <c r="U187" s="428" t="s">
        <v>204</v>
      </c>
      <c r="V187" s="805" t="s">
        <v>205</v>
      </c>
      <c r="W187" s="759" t="s">
        <v>179</v>
      </c>
      <c r="X187" s="805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449</v>
      </c>
      <c r="C188" s="51">
        <v>68</v>
      </c>
      <c r="D188" s="55">
        <v>13</v>
      </c>
      <c r="E188" s="55">
        <v>11</v>
      </c>
      <c r="F188" s="55">
        <v>6</v>
      </c>
      <c r="G188" s="55">
        <v>8</v>
      </c>
      <c r="H188" s="55">
        <v>4</v>
      </c>
      <c r="I188" s="55">
        <v>7</v>
      </c>
      <c r="J188" s="55">
        <v>5</v>
      </c>
      <c r="K188" s="55">
        <v>7</v>
      </c>
      <c r="L188" s="55">
        <v>13</v>
      </c>
      <c r="M188" s="55">
        <v>15</v>
      </c>
      <c r="N188" s="55">
        <v>24</v>
      </c>
      <c r="O188" s="55">
        <v>34</v>
      </c>
      <c r="P188" s="55">
        <v>59</v>
      </c>
      <c r="Q188" s="55">
        <v>51</v>
      </c>
      <c r="R188" s="55">
        <v>52</v>
      </c>
      <c r="S188" s="56">
        <v>72</v>
      </c>
      <c r="T188" s="54">
        <v>121</v>
      </c>
      <c r="U188" s="55">
        <v>0</v>
      </c>
      <c r="V188" s="52">
        <v>0</v>
      </c>
      <c r="W188" s="51">
        <v>55</v>
      </c>
      <c r="X188" s="52">
        <v>273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49</v>
      </c>
      <c r="C189" s="51">
        <v>0</v>
      </c>
      <c r="D189" s="55">
        <v>0</v>
      </c>
      <c r="E189" s="55">
        <v>0</v>
      </c>
      <c r="F189" s="55">
        <v>2</v>
      </c>
      <c r="G189" s="55">
        <v>4</v>
      </c>
      <c r="H189" s="55">
        <v>2</v>
      </c>
      <c r="I189" s="55">
        <v>0</v>
      </c>
      <c r="J189" s="55">
        <v>2</v>
      </c>
      <c r="K189" s="55">
        <v>3</v>
      </c>
      <c r="L189" s="55">
        <v>3</v>
      </c>
      <c r="M189" s="55">
        <v>3</v>
      </c>
      <c r="N189" s="55">
        <v>3</v>
      </c>
      <c r="O189" s="55">
        <v>7</v>
      </c>
      <c r="P189" s="55">
        <v>4</v>
      </c>
      <c r="Q189" s="55">
        <v>7</v>
      </c>
      <c r="R189" s="55">
        <v>5</v>
      </c>
      <c r="S189" s="56">
        <v>4</v>
      </c>
      <c r="T189" s="54">
        <v>13</v>
      </c>
      <c r="U189" s="55">
        <v>0</v>
      </c>
      <c r="V189" s="52">
        <v>0</v>
      </c>
      <c r="W189" s="51">
        <v>36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64</v>
      </c>
      <c r="C190" s="51">
        <v>35</v>
      </c>
      <c r="D190" s="55">
        <v>1</v>
      </c>
      <c r="E190" s="55">
        <v>0</v>
      </c>
      <c r="F190" s="55">
        <v>1</v>
      </c>
      <c r="G190" s="55">
        <v>3</v>
      </c>
      <c r="H190" s="55">
        <v>1</v>
      </c>
      <c r="I190" s="55">
        <v>1</v>
      </c>
      <c r="J190" s="55">
        <v>0</v>
      </c>
      <c r="K190" s="55">
        <v>2</v>
      </c>
      <c r="L190" s="55">
        <v>1</v>
      </c>
      <c r="M190" s="55">
        <v>0</v>
      </c>
      <c r="N190" s="55">
        <v>1</v>
      </c>
      <c r="O190" s="55">
        <v>3</v>
      </c>
      <c r="P190" s="55">
        <v>4</v>
      </c>
      <c r="Q190" s="55">
        <v>6</v>
      </c>
      <c r="R190" s="55">
        <v>4</v>
      </c>
      <c r="S190" s="56">
        <v>1</v>
      </c>
      <c r="T190" s="54">
        <v>0</v>
      </c>
      <c r="U190" s="55">
        <v>0</v>
      </c>
      <c r="V190" s="52">
        <v>0</v>
      </c>
      <c r="W190" s="51">
        <v>40</v>
      </c>
      <c r="X190" s="52">
        <v>24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760">
        <f t="shared" ref="B195:X195" si="50">SUM(B188:B194)</f>
        <v>562</v>
      </c>
      <c r="C195" s="761">
        <f t="shared" si="50"/>
        <v>103</v>
      </c>
      <c r="D195" s="412">
        <f t="shared" si="50"/>
        <v>14</v>
      </c>
      <c r="E195" s="412">
        <f t="shared" si="50"/>
        <v>11</v>
      </c>
      <c r="F195" s="412">
        <f t="shared" si="50"/>
        <v>9</v>
      </c>
      <c r="G195" s="412">
        <f t="shared" si="50"/>
        <v>15</v>
      </c>
      <c r="H195" s="412">
        <f t="shared" si="50"/>
        <v>7</v>
      </c>
      <c r="I195" s="412">
        <f t="shared" si="50"/>
        <v>8</v>
      </c>
      <c r="J195" s="412">
        <f t="shared" si="50"/>
        <v>7</v>
      </c>
      <c r="K195" s="412">
        <f t="shared" si="50"/>
        <v>12</v>
      </c>
      <c r="L195" s="412">
        <f t="shared" si="50"/>
        <v>17</v>
      </c>
      <c r="M195" s="412">
        <f t="shared" si="50"/>
        <v>18</v>
      </c>
      <c r="N195" s="412">
        <f t="shared" si="50"/>
        <v>28</v>
      </c>
      <c r="O195" s="412">
        <f t="shared" si="50"/>
        <v>44</v>
      </c>
      <c r="P195" s="412">
        <f t="shared" si="50"/>
        <v>67</v>
      </c>
      <c r="Q195" s="412">
        <f t="shared" si="50"/>
        <v>64</v>
      </c>
      <c r="R195" s="412">
        <f t="shared" si="50"/>
        <v>61</v>
      </c>
      <c r="S195" s="762">
        <f t="shared" si="50"/>
        <v>77</v>
      </c>
      <c r="T195" s="355">
        <f t="shared" si="50"/>
        <v>134</v>
      </c>
      <c r="U195" s="356">
        <f t="shared" si="50"/>
        <v>0</v>
      </c>
      <c r="V195" s="357">
        <f t="shared" si="50"/>
        <v>0</v>
      </c>
      <c r="W195" s="358">
        <f t="shared" si="50"/>
        <v>131</v>
      </c>
      <c r="X195" s="357">
        <f t="shared" si="50"/>
        <v>297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252" t="s">
        <v>92</v>
      </c>
      <c r="B197" s="1253" t="s">
        <v>5</v>
      </c>
      <c r="C197" s="1254" t="s">
        <v>103</v>
      </c>
      <c r="D197" s="1083"/>
      <c r="E197" s="1083"/>
      <c r="F197" s="1083"/>
      <c r="G197" s="1083"/>
      <c r="H197" s="1083"/>
      <c r="I197" s="1083"/>
      <c r="J197" s="1083"/>
      <c r="K197" s="1083"/>
      <c r="L197" s="1083"/>
      <c r="M197" s="1083"/>
      <c r="N197" s="1083"/>
      <c r="O197" s="1083"/>
      <c r="P197" s="1083"/>
      <c r="Q197" s="1083"/>
      <c r="R197" s="1083"/>
      <c r="S197" s="1255"/>
      <c r="T197" s="1256" t="s">
        <v>176</v>
      </c>
      <c r="U197" s="1256"/>
      <c r="V197" s="1256"/>
      <c r="W197" s="1256"/>
      <c r="X197" s="1257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087" t="s">
        <v>177</v>
      </c>
      <c r="U198" s="1087"/>
      <c r="V198" s="1258"/>
      <c r="W198" s="1259" t="s">
        <v>202</v>
      </c>
      <c r="X198" s="1260"/>
      <c r="CE198"/>
      <c r="CK198" s="2"/>
      <c r="DI198"/>
    </row>
    <row r="199" spans="1:113" ht="31.5" x14ac:dyDescent="0.25">
      <c r="A199" s="984"/>
      <c r="B199" s="987"/>
      <c r="C199" s="755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756" t="s">
        <v>27</v>
      </c>
      <c r="T199" s="757" t="s">
        <v>203</v>
      </c>
      <c r="U199" s="428" t="s">
        <v>204</v>
      </c>
      <c r="V199" s="805" t="s">
        <v>205</v>
      </c>
      <c r="W199" s="759" t="s">
        <v>179</v>
      </c>
      <c r="X199" s="805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170</v>
      </c>
      <c r="C200" s="51">
        <v>0</v>
      </c>
      <c r="D200" s="55">
        <v>0</v>
      </c>
      <c r="E200" s="55">
        <v>0</v>
      </c>
      <c r="F200" s="55">
        <v>16</v>
      </c>
      <c r="G200" s="55">
        <v>0</v>
      </c>
      <c r="H200" s="55">
        <v>8</v>
      </c>
      <c r="I200" s="55">
        <v>0</v>
      </c>
      <c r="J200" s="55">
        <v>4</v>
      </c>
      <c r="K200" s="55">
        <v>6</v>
      </c>
      <c r="L200" s="55">
        <v>24</v>
      </c>
      <c r="M200" s="55">
        <v>13</v>
      </c>
      <c r="N200" s="55">
        <v>17</v>
      </c>
      <c r="O200" s="55">
        <v>22</v>
      </c>
      <c r="P200" s="55">
        <v>34</v>
      </c>
      <c r="Q200" s="55">
        <v>6</v>
      </c>
      <c r="R200" s="55">
        <v>13</v>
      </c>
      <c r="S200" s="56">
        <v>7</v>
      </c>
      <c r="T200" s="418">
        <v>170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5</v>
      </c>
      <c r="C201" s="51">
        <v>0</v>
      </c>
      <c r="D201" s="55">
        <v>0</v>
      </c>
      <c r="E201" s="55">
        <v>0</v>
      </c>
      <c r="F201" s="55">
        <v>1</v>
      </c>
      <c r="G201" s="55">
        <v>0</v>
      </c>
      <c r="H201" s="55">
        <v>0</v>
      </c>
      <c r="I201" s="55">
        <v>0</v>
      </c>
      <c r="J201" s="55">
        <v>1</v>
      </c>
      <c r="K201" s="55">
        <v>0</v>
      </c>
      <c r="L201" s="55">
        <v>0</v>
      </c>
      <c r="M201" s="55">
        <v>0</v>
      </c>
      <c r="N201" s="55">
        <v>0</v>
      </c>
      <c r="O201" s="55">
        <v>1</v>
      </c>
      <c r="P201" s="55">
        <v>1</v>
      </c>
      <c r="Q201" s="55">
        <v>0</v>
      </c>
      <c r="R201" s="55">
        <v>1</v>
      </c>
      <c r="S201" s="56">
        <v>0</v>
      </c>
      <c r="T201" s="54">
        <v>5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763" t="s">
        <v>5</v>
      </c>
      <c r="B206" s="760">
        <f t="shared" ref="B206:X206" si="55">SUM(B200:B205)</f>
        <v>175</v>
      </c>
      <c r="C206" s="761">
        <f t="shared" si="55"/>
        <v>0</v>
      </c>
      <c r="D206" s="412">
        <f t="shared" si="55"/>
        <v>0</v>
      </c>
      <c r="E206" s="412">
        <f t="shared" si="55"/>
        <v>0</v>
      </c>
      <c r="F206" s="412">
        <f t="shared" si="55"/>
        <v>17</v>
      </c>
      <c r="G206" s="412">
        <f t="shared" si="55"/>
        <v>0</v>
      </c>
      <c r="H206" s="412">
        <f t="shared" si="55"/>
        <v>8</v>
      </c>
      <c r="I206" s="412">
        <f t="shared" si="55"/>
        <v>0</v>
      </c>
      <c r="J206" s="412">
        <f t="shared" si="55"/>
        <v>5</v>
      </c>
      <c r="K206" s="412">
        <f t="shared" si="55"/>
        <v>6</v>
      </c>
      <c r="L206" s="412">
        <f t="shared" si="55"/>
        <v>24</v>
      </c>
      <c r="M206" s="412">
        <f t="shared" si="55"/>
        <v>13</v>
      </c>
      <c r="N206" s="412">
        <f t="shared" si="55"/>
        <v>17</v>
      </c>
      <c r="O206" s="412">
        <f t="shared" si="55"/>
        <v>23</v>
      </c>
      <c r="P206" s="412">
        <f t="shared" si="55"/>
        <v>35</v>
      </c>
      <c r="Q206" s="412">
        <f t="shared" si="55"/>
        <v>6</v>
      </c>
      <c r="R206" s="412">
        <f t="shared" si="55"/>
        <v>14</v>
      </c>
      <c r="S206" s="762">
        <f t="shared" si="55"/>
        <v>7</v>
      </c>
      <c r="T206" s="360">
        <f t="shared" si="55"/>
        <v>175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252" t="s">
        <v>92</v>
      </c>
      <c r="B208" s="1253" t="s">
        <v>5</v>
      </c>
      <c r="C208" s="1254" t="s">
        <v>103</v>
      </c>
      <c r="D208" s="1083"/>
      <c r="E208" s="1083"/>
      <c r="F208" s="1083"/>
      <c r="G208" s="1083"/>
      <c r="H208" s="1083"/>
      <c r="I208" s="1083"/>
      <c r="J208" s="1083"/>
      <c r="K208" s="1083"/>
      <c r="L208" s="1083"/>
      <c r="M208" s="1083"/>
      <c r="N208" s="1083"/>
      <c r="O208" s="1083"/>
      <c r="P208" s="1083"/>
      <c r="Q208" s="1083"/>
      <c r="R208" s="1083"/>
      <c r="S208" s="1255"/>
      <c r="T208" s="1256" t="s">
        <v>176</v>
      </c>
      <c r="U208" s="1256"/>
      <c r="V208" s="1256"/>
      <c r="W208" s="1256"/>
      <c r="X208" s="1257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087" t="s">
        <v>177</v>
      </c>
      <c r="U209" s="1087"/>
      <c r="V209" s="1258"/>
      <c r="W209" s="1259" t="s">
        <v>202</v>
      </c>
      <c r="X209" s="1260"/>
      <c r="CE209"/>
      <c r="CK209" s="2"/>
      <c r="DI209"/>
    </row>
    <row r="210" spans="1:113" ht="31.5" x14ac:dyDescent="0.25">
      <c r="A210" s="984"/>
      <c r="B210" s="987"/>
      <c r="C210" s="755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756" t="s">
        <v>27</v>
      </c>
      <c r="T210" s="757" t="s">
        <v>203</v>
      </c>
      <c r="U210" s="428" t="s">
        <v>204</v>
      </c>
      <c r="V210" s="805" t="s">
        <v>205</v>
      </c>
      <c r="W210" s="759" t="s">
        <v>179</v>
      </c>
      <c r="X210" s="805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1969</v>
      </c>
      <c r="C211" s="51">
        <v>299</v>
      </c>
      <c r="D211" s="55">
        <v>45</v>
      </c>
      <c r="E211" s="55">
        <v>76</v>
      </c>
      <c r="F211" s="55">
        <v>48</v>
      </c>
      <c r="G211" s="55">
        <v>29</v>
      </c>
      <c r="H211" s="55">
        <v>16</v>
      </c>
      <c r="I211" s="55">
        <v>30</v>
      </c>
      <c r="J211" s="55">
        <v>30</v>
      </c>
      <c r="K211" s="55">
        <v>36</v>
      </c>
      <c r="L211" s="55">
        <v>91</v>
      </c>
      <c r="M211" s="55">
        <v>52</v>
      </c>
      <c r="N211" s="55">
        <v>119</v>
      </c>
      <c r="O211" s="55">
        <v>184</v>
      </c>
      <c r="P211" s="55">
        <v>240</v>
      </c>
      <c r="Q211" s="55">
        <v>214</v>
      </c>
      <c r="R211" s="55">
        <v>230</v>
      </c>
      <c r="S211" s="56">
        <v>230</v>
      </c>
      <c r="T211" s="41">
        <v>579</v>
      </c>
      <c r="U211" s="42">
        <v>0</v>
      </c>
      <c r="V211" s="39">
        <v>0</v>
      </c>
      <c r="W211" s="37">
        <v>537</v>
      </c>
      <c r="X211" s="39">
        <v>853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400</v>
      </c>
      <c r="C212" s="51">
        <v>0</v>
      </c>
      <c r="D212" s="55">
        <v>0</v>
      </c>
      <c r="E212" s="55">
        <v>4</v>
      </c>
      <c r="F212" s="55">
        <v>21</v>
      </c>
      <c r="G212" s="55">
        <v>19</v>
      </c>
      <c r="H212" s="55">
        <v>1</v>
      </c>
      <c r="I212" s="55">
        <v>16</v>
      </c>
      <c r="J212" s="55">
        <v>11</v>
      </c>
      <c r="K212" s="55">
        <v>16</v>
      </c>
      <c r="L212" s="55">
        <v>37</v>
      </c>
      <c r="M212" s="55">
        <v>12</v>
      </c>
      <c r="N212" s="55">
        <v>58</v>
      </c>
      <c r="O212" s="55">
        <v>49</v>
      </c>
      <c r="P212" s="55">
        <v>51</v>
      </c>
      <c r="Q212" s="55">
        <v>66</v>
      </c>
      <c r="R212" s="55">
        <v>33</v>
      </c>
      <c r="S212" s="56">
        <v>6</v>
      </c>
      <c r="T212" s="54">
        <v>163</v>
      </c>
      <c r="U212" s="55">
        <v>0</v>
      </c>
      <c r="V212" s="52">
        <v>0</v>
      </c>
      <c r="W212" s="51">
        <v>237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518</v>
      </c>
      <c r="C213" s="51">
        <v>174</v>
      </c>
      <c r="D213" s="55">
        <v>21</v>
      </c>
      <c r="E213" s="55">
        <v>7</v>
      </c>
      <c r="F213" s="55">
        <v>1</v>
      </c>
      <c r="G213" s="55">
        <v>10</v>
      </c>
      <c r="H213" s="55">
        <v>1</v>
      </c>
      <c r="I213" s="55">
        <v>2</v>
      </c>
      <c r="J213" s="55">
        <v>17</v>
      </c>
      <c r="K213" s="55">
        <v>2</v>
      </c>
      <c r="L213" s="55">
        <v>13</v>
      </c>
      <c r="M213" s="55">
        <v>13</v>
      </c>
      <c r="N213" s="55">
        <v>27</v>
      </c>
      <c r="O213" s="55">
        <v>35</v>
      </c>
      <c r="P213" s="55">
        <v>67</v>
      </c>
      <c r="Q213" s="55">
        <v>51</v>
      </c>
      <c r="R213" s="55">
        <v>37</v>
      </c>
      <c r="S213" s="56">
        <v>40</v>
      </c>
      <c r="T213" s="54">
        <v>46</v>
      </c>
      <c r="U213" s="55">
        <v>0</v>
      </c>
      <c r="V213" s="52">
        <v>0</v>
      </c>
      <c r="W213" s="51">
        <v>104</v>
      </c>
      <c r="X213" s="52">
        <v>368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0"/>
      <c r="T214" s="78"/>
      <c r="U214" s="81"/>
      <c r="V214" s="272"/>
      <c r="W214" s="244"/>
      <c r="X214" s="272"/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764" t="s">
        <v>5</v>
      </c>
      <c r="B215" s="352">
        <f>SUM(B211:B214)</f>
        <v>2887</v>
      </c>
      <c r="C215" s="364">
        <f t="shared" ref="C215:X215" si="58">SUM(C211:C214)</f>
        <v>473</v>
      </c>
      <c r="D215" s="365">
        <f t="shared" si="58"/>
        <v>66</v>
      </c>
      <c r="E215" s="365">
        <f t="shared" si="58"/>
        <v>87</v>
      </c>
      <c r="F215" s="365">
        <f t="shared" si="58"/>
        <v>70</v>
      </c>
      <c r="G215" s="365">
        <f t="shared" si="58"/>
        <v>58</v>
      </c>
      <c r="H215" s="365">
        <f t="shared" si="58"/>
        <v>18</v>
      </c>
      <c r="I215" s="365">
        <f t="shared" si="58"/>
        <v>48</v>
      </c>
      <c r="J215" s="365">
        <f t="shared" si="58"/>
        <v>58</v>
      </c>
      <c r="K215" s="365">
        <f t="shared" si="58"/>
        <v>54</v>
      </c>
      <c r="L215" s="365">
        <f t="shared" si="58"/>
        <v>141</v>
      </c>
      <c r="M215" s="365">
        <f t="shared" si="58"/>
        <v>77</v>
      </c>
      <c r="N215" s="365">
        <f t="shared" si="58"/>
        <v>204</v>
      </c>
      <c r="O215" s="365">
        <f t="shared" si="58"/>
        <v>268</v>
      </c>
      <c r="P215" s="365">
        <f t="shared" si="58"/>
        <v>358</v>
      </c>
      <c r="Q215" s="365">
        <f t="shared" si="58"/>
        <v>331</v>
      </c>
      <c r="R215" s="365">
        <f t="shared" si="58"/>
        <v>300</v>
      </c>
      <c r="S215" s="366">
        <f t="shared" si="58"/>
        <v>276</v>
      </c>
      <c r="T215" s="360">
        <f t="shared" si="58"/>
        <v>788</v>
      </c>
      <c r="U215" s="361">
        <f t="shared" si="58"/>
        <v>0</v>
      </c>
      <c r="V215" s="362">
        <f t="shared" si="58"/>
        <v>0</v>
      </c>
      <c r="W215" s="363">
        <f t="shared" si="58"/>
        <v>878</v>
      </c>
      <c r="X215" s="362">
        <f t="shared" si="58"/>
        <v>1221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765" t="s">
        <v>214</v>
      </c>
      <c r="B217" s="739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728" t="s">
        <v>109</v>
      </c>
      <c r="B223" s="739" t="s">
        <v>5</v>
      </c>
    </row>
    <row r="224" spans="1:113" x14ac:dyDescent="0.25">
      <c r="A224" s="370" t="s">
        <v>220</v>
      </c>
      <c r="B224" s="371">
        <v>1245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1694</v>
      </c>
    </row>
    <row r="227" spans="1:2" ht="24" customHeight="1" x14ac:dyDescent="0.25">
      <c r="A227" s="375" t="s">
        <v>223</v>
      </c>
      <c r="B227" s="371">
        <v>113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0</v>
      </c>
    </row>
    <row r="230" spans="1:2" x14ac:dyDescent="0.25">
      <c r="A230" s="370" t="s">
        <v>226</v>
      </c>
      <c r="B230" s="371">
        <v>152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2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337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307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1237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5087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247" t="s">
        <v>246</v>
      </c>
      <c r="B252" s="1248" t="s">
        <v>5</v>
      </c>
      <c r="C252" s="1249" t="s">
        <v>103</v>
      </c>
      <c r="D252" s="1250"/>
      <c r="E252" s="1250"/>
      <c r="F252" s="1250"/>
      <c r="G252" s="1250"/>
      <c r="H252" s="1250"/>
      <c r="I252" s="1250"/>
      <c r="J252" s="1250"/>
      <c r="K252" s="1250"/>
      <c r="L252" s="1250"/>
      <c r="M252" s="1250"/>
      <c r="N252" s="1250"/>
      <c r="O252" s="1250"/>
      <c r="P252" s="1250"/>
      <c r="Q252" s="1250"/>
      <c r="R252" s="1250"/>
      <c r="S252" s="1251"/>
    </row>
    <row r="253" spans="1:19" x14ac:dyDescent="0.25">
      <c r="A253" s="976"/>
      <c r="B253" s="978"/>
      <c r="C253" s="755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731" t="s">
        <v>27</v>
      </c>
    </row>
    <row r="254" spans="1:19" x14ac:dyDescent="0.25">
      <c r="A254" s="429" t="s">
        <v>247</v>
      </c>
      <c r="B254" s="430">
        <f>SUM(C254:S254)</f>
        <v>220</v>
      </c>
      <c r="C254" s="416">
        <v>4</v>
      </c>
      <c r="D254" s="281">
        <v>26</v>
      </c>
      <c r="E254" s="281">
        <v>23</v>
      </c>
      <c r="F254" s="281">
        <v>3</v>
      </c>
      <c r="G254" s="281">
        <v>0</v>
      </c>
      <c r="H254" s="281">
        <v>1</v>
      </c>
      <c r="I254" s="281">
        <v>0</v>
      </c>
      <c r="J254" s="281">
        <v>0</v>
      </c>
      <c r="K254" s="281">
        <v>1</v>
      </c>
      <c r="L254" s="281">
        <v>6</v>
      </c>
      <c r="M254" s="281">
        <v>4</v>
      </c>
      <c r="N254" s="281">
        <v>6</v>
      </c>
      <c r="O254" s="281">
        <v>2</v>
      </c>
      <c r="P254" s="281">
        <v>47</v>
      </c>
      <c r="Q254" s="281">
        <v>42</v>
      </c>
      <c r="R254" s="281">
        <v>26</v>
      </c>
      <c r="S254" s="299">
        <v>29</v>
      </c>
    </row>
    <row r="255" spans="1:19" x14ac:dyDescent="0.25">
      <c r="A255" s="381" t="s">
        <v>248</v>
      </c>
      <c r="B255" s="382">
        <f>SUM(C255:S255)</f>
        <v>220</v>
      </c>
      <c r="C255" s="51">
        <v>4</v>
      </c>
      <c r="D255" s="55">
        <v>26</v>
      </c>
      <c r="E255" s="55">
        <v>23</v>
      </c>
      <c r="F255" s="55">
        <v>3</v>
      </c>
      <c r="G255" s="55">
        <v>0</v>
      </c>
      <c r="H255" s="55">
        <v>1</v>
      </c>
      <c r="I255" s="55">
        <v>0</v>
      </c>
      <c r="J255" s="55">
        <v>0</v>
      </c>
      <c r="K255" s="55">
        <v>1</v>
      </c>
      <c r="L255" s="55">
        <v>6</v>
      </c>
      <c r="M255" s="55">
        <v>4</v>
      </c>
      <c r="N255" s="55">
        <v>6</v>
      </c>
      <c r="O255" s="55">
        <v>2</v>
      </c>
      <c r="P255" s="55">
        <v>47</v>
      </c>
      <c r="Q255" s="55">
        <v>42</v>
      </c>
      <c r="R255" s="55">
        <v>26</v>
      </c>
      <c r="S255" s="57">
        <v>29</v>
      </c>
    </row>
    <row r="256" spans="1:19" x14ac:dyDescent="0.25">
      <c r="A256" s="383" t="s">
        <v>249</v>
      </c>
      <c r="B256" s="384">
        <f>SUM(C256:S256)</f>
        <v>220</v>
      </c>
      <c r="C256" s="75">
        <v>4</v>
      </c>
      <c r="D256" s="79">
        <v>26</v>
      </c>
      <c r="E256" s="79">
        <v>23</v>
      </c>
      <c r="F256" s="79">
        <v>3</v>
      </c>
      <c r="G256" s="79">
        <v>0</v>
      </c>
      <c r="H256" s="79">
        <v>1</v>
      </c>
      <c r="I256" s="79">
        <v>0</v>
      </c>
      <c r="J256" s="79">
        <v>0</v>
      </c>
      <c r="K256" s="79">
        <v>1</v>
      </c>
      <c r="L256" s="79">
        <v>6</v>
      </c>
      <c r="M256" s="79">
        <v>4</v>
      </c>
      <c r="N256" s="79">
        <v>6</v>
      </c>
      <c r="O256" s="79">
        <v>2</v>
      </c>
      <c r="P256" s="79">
        <v>47</v>
      </c>
      <c r="Q256" s="79">
        <v>42</v>
      </c>
      <c r="R256" s="79">
        <v>26</v>
      </c>
      <c r="S256" s="112">
        <v>29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247" t="s">
        <v>251</v>
      </c>
      <c r="B258" s="1248" t="s">
        <v>252</v>
      </c>
      <c r="C258" s="1249" t="s">
        <v>103</v>
      </c>
      <c r="D258" s="1250"/>
      <c r="E258" s="1250"/>
      <c r="F258" s="1250"/>
      <c r="G258" s="1250"/>
      <c r="H258" s="1250"/>
      <c r="I258" s="1250"/>
      <c r="J258" s="1250"/>
      <c r="K258" s="1250"/>
      <c r="L258" s="1250"/>
      <c r="M258" s="1250"/>
      <c r="N258" s="1250"/>
      <c r="O258" s="1250"/>
      <c r="P258" s="1250"/>
      <c r="Q258" s="1250"/>
      <c r="R258" s="1250"/>
      <c r="S258" s="1251"/>
    </row>
    <row r="259" spans="1:19" x14ac:dyDescent="0.25">
      <c r="A259" s="976"/>
      <c r="B259" s="978"/>
      <c r="C259" s="755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731" t="s">
        <v>27</v>
      </c>
    </row>
    <row r="260" spans="1:19" x14ac:dyDescent="0.25">
      <c r="A260" s="386" t="s">
        <v>253</v>
      </c>
      <c r="B260" s="386">
        <f t="shared" ref="B260:B286" si="59">SUM(C260:S260)</f>
        <v>24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2</v>
      </c>
      <c r="M260" s="281">
        <v>1</v>
      </c>
      <c r="N260" s="281">
        <v>1</v>
      </c>
      <c r="O260" s="281">
        <v>0</v>
      </c>
      <c r="P260" s="281">
        <v>5</v>
      </c>
      <c r="Q260" s="281">
        <v>6</v>
      </c>
      <c r="R260" s="281">
        <v>3</v>
      </c>
      <c r="S260" s="419">
        <v>6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15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1</v>
      </c>
      <c r="M262" s="55">
        <v>0</v>
      </c>
      <c r="N262" s="55">
        <v>0</v>
      </c>
      <c r="O262" s="55">
        <v>0</v>
      </c>
      <c r="P262" s="55">
        <v>5</v>
      </c>
      <c r="Q262" s="55">
        <v>3</v>
      </c>
      <c r="R262" s="55">
        <v>2</v>
      </c>
      <c r="S262" s="57">
        <v>4</v>
      </c>
    </row>
    <row r="263" spans="1:19" x14ac:dyDescent="0.25">
      <c r="A263" s="300" t="s">
        <v>256</v>
      </c>
      <c r="B263" s="300">
        <f t="shared" si="59"/>
        <v>26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1</v>
      </c>
      <c r="M263" s="55">
        <v>0</v>
      </c>
      <c r="N263" s="55">
        <v>0</v>
      </c>
      <c r="O263" s="55">
        <v>0</v>
      </c>
      <c r="P263" s="55">
        <v>6</v>
      </c>
      <c r="Q263" s="55">
        <v>3</v>
      </c>
      <c r="R263" s="55">
        <v>5</v>
      </c>
      <c r="S263" s="57">
        <v>11</v>
      </c>
    </row>
    <row r="264" spans="1:19" x14ac:dyDescent="0.25">
      <c r="A264" s="300" t="s">
        <v>257</v>
      </c>
      <c r="B264" s="300">
        <f t="shared" si="59"/>
        <v>32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3</v>
      </c>
      <c r="M264" s="55">
        <v>2</v>
      </c>
      <c r="N264" s="55">
        <v>3</v>
      </c>
      <c r="O264" s="55">
        <v>2</v>
      </c>
      <c r="P264" s="55">
        <v>8</v>
      </c>
      <c r="Q264" s="55">
        <v>5</v>
      </c>
      <c r="R264" s="55">
        <v>3</v>
      </c>
      <c r="S264" s="57">
        <v>6</v>
      </c>
    </row>
    <row r="265" spans="1:19" x14ac:dyDescent="0.25">
      <c r="A265" s="300" t="s">
        <v>258</v>
      </c>
      <c r="B265" s="300">
        <f t="shared" si="59"/>
        <v>27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2</v>
      </c>
      <c r="M265" s="55">
        <v>2</v>
      </c>
      <c r="N265" s="55">
        <v>2</v>
      </c>
      <c r="O265" s="55">
        <v>2</v>
      </c>
      <c r="P265" s="55">
        <v>5</v>
      </c>
      <c r="Q265" s="55">
        <v>7</v>
      </c>
      <c r="R265" s="55">
        <v>5</v>
      </c>
      <c r="S265" s="57">
        <v>2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0</v>
      </c>
      <c r="C277" s="51">
        <v>0</v>
      </c>
      <c r="D277" s="55">
        <v>0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5">
        <v>0</v>
      </c>
      <c r="S277" s="57">
        <v>0</v>
      </c>
    </row>
    <row r="278" spans="1:19" x14ac:dyDescent="0.25">
      <c r="A278" s="300" t="s">
        <v>271</v>
      </c>
      <c r="B278" s="300">
        <f t="shared" si="59"/>
        <v>244</v>
      </c>
      <c r="C278" s="51">
        <v>4</v>
      </c>
      <c r="D278" s="55">
        <v>26</v>
      </c>
      <c r="E278" s="55">
        <v>23</v>
      </c>
      <c r="F278" s="55">
        <v>4</v>
      </c>
      <c r="G278" s="55"/>
      <c r="H278" s="55">
        <v>1</v>
      </c>
      <c r="I278" s="55"/>
      <c r="J278" s="55"/>
      <c r="K278" s="55">
        <v>1</v>
      </c>
      <c r="L278" s="55">
        <v>2</v>
      </c>
      <c r="M278" s="55">
        <v>2</v>
      </c>
      <c r="N278" s="55">
        <v>5</v>
      </c>
      <c r="O278" s="55"/>
      <c r="P278" s="55">
        <v>64</v>
      </c>
      <c r="Q278" s="55">
        <v>60</v>
      </c>
      <c r="R278" s="55">
        <v>31</v>
      </c>
      <c r="S278" s="57">
        <v>21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247" t="s">
        <v>281</v>
      </c>
      <c r="B288" s="1248" t="s">
        <v>5</v>
      </c>
      <c r="C288" s="1249" t="s">
        <v>282</v>
      </c>
      <c r="D288" s="1250"/>
      <c r="E288" s="1250"/>
      <c r="F288" s="1250"/>
      <c r="G288" s="1250"/>
      <c r="H288" s="1250"/>
      <c r="I288" s="1250"/>
      <c r="J288" s="1250"/>
      <c r="K288" s="1250"/>
      <c r="L288" s="1250"/>
      <c r="M288" s="1250"/>
      <c r="N288" s="1250"/>
      <c r="O288" s="1250"/>
      <c r="P288" s="1250"/>
      <c r="Q288" s="1250"/>
      <c r="R288" s="1250"/>
      <c r="S288" s="1251"/>
    </row>
    <row r="289" spans="1:19" x14ac:dyDescent="0.25">
      <c r="A289" s="976"/>
      <c r="B289" s="978"/>
      <c r="C289" s="755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731" t="s">
        <v>27</v>
      </c>
    </row>
    <row r="290" spans="1:19" x14ac:dyDescent="0.25">
      <c r="A290" s="431" t="s">
        <v>76</v>
      </c>
      <c r="B290" s="382">
        <f t="shared" ref="B290:B310" si="60">SUM(C290:S290)</f>
        <v>1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1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10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1</v>
      </c>
      <c r="M293" s="55">
        <v>1</v>
      </c>
      <c r="N293" s="55">
        <v>0</v>
      </c>
      <c r="O293" s="55">
        <v>0</v>
      </c>
      <c r="P293" s="55">
        <v>4</v>
      </c>
      <c r="Q293" s="55">
        <v>1</v>
      </c>
      <c r="R293" s="55">
        <v>1</v>
      </c>
      <c r="S293" s="57">
        <v>2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7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2</v>
      </c>
      <c r="M300" s="55">
        <v>0</v>
      </c>
      <c r="N300" s="55">
        <v>1</v>
      </c>
      <c r="O300" s="55">
        <v>0</v>
      </c>
      <c r="P300" s="55">
        <v>2</v>
      </c>
      <c r="Q300" s="55">
        <v>2</v>
      </c>
      <c r="R300" s="55">
        <v>0</v>
      </c>
      <c r="S300" s="57">
        <v>0</v>
      </c>
    </row>
    <row r="301" spans="1:19" x14ac:dyDescent="0.25">
      <c r="A301" s="165" t="s">
        <v>195</v>
      </c>
      <c r="B301" s="382">
        <f t="shared" si="60"/>
        <v>3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1</v>
      </c>
      <c r="Q301" s="55">
        <v>1</v>
      </c>
      <c r="R301" s="55">
        <v>1</v>
      </c>
      <c r="S301" s="57">
        <v>0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38">
        <v>0</v>
      </c>
    </row>
    <row r="304" spans="1:19" x14ac:dyDescent="0.25">
      <c r="A304" s="165" t="s">
        <v>286</v>
      </c>
      <c r="B304" s="382">
        <f t="shared" si="60"/>
        <v>244</v>
      </c>
      <c r="C304" s="42">
        <v>4</v>
      </c>
      <c r="D304" s="42">
        <v>26</v>
      </c>
      <c r="E304" s="42">
        <v>23</v>
      </c>
      <c r="F304" s="42">
        <v>4</v>
      </c>
      <c r="G304" s="42"/>
      <c r="H304" s="42">
        <v>1</v>
      </c>
      <c r="I304" s="42"/>
      <c r="J304" s="42"/>
      <c r="K304" s="42">
        <v>1</v>
      </c>
      <c r="L304" s="42">
        <v>2</v>
      </c>
      <c r="M304" s="42">
        <v>2</v>
      </c>
      <c r="N304" s="42">
        <v>5</v>
      </c>
      <c r="O304" s="42"/>
      <c r="P304" s="42">
        <v>64</v>
      </c>
      <c r="Q304" s="42">
        <v>60</v>
      </c>
      <c r="R304" s="42">
        <v>31</v>
      </c>
      <c r="S304" s="38">
        <v>21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2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2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0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0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1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1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44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2</v>
      </c>
      <c r="M310" s="81">
        <v>2</v>
      </c>
      <c r="N310" s="81">
        <v>2</v>
      </c>
      <c r="O310" s="81">
        <v>2</v>
      </c>
      <c r="P310" s="81">
        <v>7</v>
      </c>
      <c r="Q310" s="81">
        <v>6</v>
      </c>
      <c r="R310" s="81">
        <v>8</v>
      </c>
      <c r="S310" s="82">
        <v>15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11459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C787CDBC-ED7E-44A4-899E-B299E32375ED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A83F9C45-46C8-4C6D-84B4-A9B3E4577347}">
      <formula1>0</formula1>
      <formula2>1E+30</formula2>
    </dataValidation>
    <dataValidation allowBlank="1" sqref="CA6:CE6 CL53 CA53:CE53 CL6 CA29:CF52" xr:uid="{0F46D836-7315-46FA-9B0C-B8119C199EE4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0461DE8E-8038-4C00-B296-A01173BCB017}">
      <formula1>0</formula1>
    </dataValidation>
    <dataValidation allowBlank="1" showInputMessage="1" showErrorMessage="1" error="Valor no Permitido" sqref="T64 T72" xr:uid="{84459DFB-5C2C-4F1F-B79E-347D5004A7C4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",[10]NOMBRE!B2, " (",[10]NOMBRE!C2,[10]NOMBRE!D2,[10]NOMBRE!E2,[10]NOMBRE!F2,[10]NOMBRE!G2,")")</f>
        <v>COMUNA: LINARES (07401)</v>
      </c>
    </row>
    <row r="3" spans="1:95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5" x14ac:dyDescent="0.25">
      <c r="A4" s="1" t="str">
        <f>CONCATENATE("MES: ",[10]NOMBRE!B6, " (",[10]NOMBRE!C6,[10]NOMBRE!D6,")")</f>
        <v>MES: SEPTIEMBRE (09)</v>
      </c>
    </row>
    <row r="5" spans="1:95" x14ac:dyDescent="0.25">
      <c r="A5" s="1" t="str">
        <f>CONCATENATE("AÑO: ",[10]NOMBRE!B7)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247" t="s">
        <v>4</v>
      </c>
      <c r="B10" s="1278" t="s">
        <v>5</v>
      </c>
      <c r="C10" s="1109"/>
      <c r="D10" s="1279"/>
      <c r="E10" s="1249" t="s">
        <v>6</v>
      </c>
      <c r="F10" s="1250"/>
      <c r="G10" s="1250"/>
      <c r="H10" s="1250"/>
      <c r="I10" s="1250"/>
      <c r="J10" s="1250"/>
      <c r="K10" s="1250"/>
      <c r="L10" s="1250"/>
      <c r="M10" s="1250"/>
      <c r="N10" s="1250"/>
      <c r="O10" s="1250"/>
      <c r="P10" s="1250"/>
      <c r="Q10" s="1250"/>
      <c r="R10" s="1250"/>
      <c r="S10" s="1250"/>
      <c r="T10" s="1250"/>
      <c r="U10" s="1250"/>
      <c r="V10" s="1250"/>
      <c r="W10" s="1250"/>
      <c r="X10" s="1250"/>
      <c r="Y10" s="1250"/>
      <c r="Z10" s="1250"/>
      <c r="AA10" s="1250"/>
      <c r="AB10" s="1250"/>
      <c r="AC10" s="1250"/>
      <c r="AD10" s="1250"/>
      <c r="AE10" s="1250"/>
      <c r="AF10" s="1250"/>
      <c r="AG10" s="1250"/>
      <c r="AH10" s="1250"/>
      <c r="AI10" s="1250"/>
      <c r="AJ10" s="1250"/>
      <c r="AK10" s="1250"/>
      <c r="AL10" s="1301"/>
      <c r="AM10" s="1305" t="s">
        <v>7</v>
      </c>
      <c r="AN10" s="1250"/>
      <c r="AO10" s="1250"/>
      <c r="AP10" s="1301"/>
      <c r="AQ10" s="1310" t="s">
        <v>8</v>
      </c>
      <c r="AR10" s="1311" t="s">
        <v>9</v>
      </c>
      <c r="AS10" s="1279" t="s">
        <v>10</v>
      </c>
    </row>
    <row r="11" spans="1:95" ht="15" customHeight="1" x14ac:dyDescent="0.25">
      <c r="A11" s="1071"/>
      <c r="B11" s="1072"/>
      <c r="C11" s="1073"/>
      <c r="D11" s="1069"/>
      <c r="E11" s="1266" t="s">
        <v>11</v>
      </c>
      <c r="F11" s="1271"/>
      <c r="G11" s="1266" t="s">
        <v>12</v>
      </c>
      <c r="H11" s="1271"/>
      <c r="I11" s="1266" t="s">
        <v>13</v>
      </c>
      <c r="J11" s="1271"/>
      <c r="K11" s="1266" t="s">
        <v>14</v>
      </c>
      <c r="L11" s="1271"/>
      <c r="M11" s="1266" t="s">
        <v>15</v>
      </c>
      <c r="N11" s="1271"/>
      <c r="O11" s="1266" t="s">
        <v>16</v>
      </c>
      <c r="P11" s="1271"/>
      <c r="Q11" s="1266" t="s">
        <v>17</v>
      </c>
      <c r="R11" s="1271"/>
      <c r="S11" s="1266" t="s">
        <v>18</v>
      </c>
      <c r="T11" s="1271"/>
      <c r="U11" s="1266" t="s">
        <v>19</v>
      </c>
      <c r="V11" s="1271"/>
      <c r="W11" s="1266" t="s">
        <v>20</v>
      </c>
      <c r="X11" s="1271"/>
      <c r="Y11" s="1266" t="s">
        <v>21</v>
      </c>
      <c r="Z11" s="1271"/>
      <c r="AA11" s="1266" t="s">
        <v>22</v>
      </c>
      <c r="AB11" s="1271"/>
      <c r="AC11" s="1266" t="s">
        <v>23</v>
      </c>
      <c r="AD11" s="1271"/>
      <c r="AE11" s="1266" t="s">
        <v>24</v>
      </c>
      <c r="AF11" s="1271"/>
      <c r="AG11" s="1266" t="s">
        <v>25</v>
      </c>
      <c r="AH11" s="1271"/>
      <c r="AI11" s="1266" t="s">
        <v>26</v>
      </c>
      <c r="AJ11" s="1271"/>
      <c r="AK11" s="1249" t="s">
        <v>27</v>
      </c>
      <c r="AL11" s="1301"/>
      <c r="AM11" s="1310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732" t="s">
        <v>32</v>
      </c>
      <c r="C12" s="724" t="s">
        <v>33</v>
      </c>
      <c r="D12" s="729" t="s">
        <v>34</v>
      </c>
      <c r="E12" s="732" t="s">
        <v>33</v>
      </c>
      <c r="F12" s="729" t="s">
        <v>34</v>
      </c>
      <c r="G12" s="732" t="s">
        <v>33</v>
      </c>
      <c r="H12" s="729" t="s">
        <v>34</v>
      </c>
      <c r="I12" s="732" t="s">
        <v>33</v>
      </c>
      <c r="J12" s="729" t="s">
        <v>34</v>
      </c>
      <c r="K12" s="732" t="s">
        <v>33</v>
      </c>
      <c r="L12" s="729" t="s">
        <v>34</v>
      </c>
      <c r="M12" s="732" t="s">
        <v>33</v>
      </c>
      <c r="N12" s="729" t="s">
        <v>34</v>
      </c>
      <c r="O12" s="732" t="s">
        <v>33</v>
      </c>
      <c r="P12" s="729" t="s">
        <v>34</v>
      </c>
      <c r="Q12" s="732" t="s">
        <v>33</v>
      </c>
      <c r="R12" s="729" t="s">
        <v>34</v>
      </c>
      <c r="S12" s="732" t="s">
        <v>33</v>
      </c>
      <c r="T12" s="729" t="s">
        <v>34</v>
      </c>
      <c r="U12" s="732" t="s">
        <v>33</v>
      </c>
      <c r="V12" s="729" t="s">
        <v>34</v>
      </c>
      <c r="W12" s="732" t="s">
        <v>33</v>
      </c>
      <c r="X12" s="729" t="s">
        <v>34</v>
      </c>
      <c r="Y12" s="732" t="s">
        <v>33</v>
      </c>
      <c r="Z12" s="729" t="s">
        <v>34</v>
      </c>
      <c r="AA12" s="732" t="s">
        <v>33</v>
      </c>
      <c r="AB12" s="729" t="s">
        <v>34</v>
      </c>
      <c r="AC12" s="732" t="s">
        <v>33</v>
      </c>
      <c r="AD12" s="729" t="s">
        <v>34</v>
      </c>
      <c r="AE12" s="732" t="s">
        <v>33</v>
      </c>
      <c r="AF12" s="729" t="s">
        <v>34</v>
      </c>
      <c r="AG12" s="732" t="s">
        <v>33</v>
      </c>
      <c r="AH12" s="729" t="s">
        <v>34</v>
      </c>
      <c r="AI12" s="732" t="s">
        <v>33</v>
      </c>
      <c r="AJ12" s="729" t="s">
        <v>34</v>
      </c>
      <c r="AK12" s="732" t="s">
        <v>33</v>
      </c>
      <c r="AL12" s="730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766" t="s">
        <v>35</v>
      </c>
      <c r="B13" s="748">
        <f t="shared" ref="B13:B24" si="0">SUM(C13:D13)</f>
        <v>0</v>
      </c>
      <c r="C13" s="767">
        <f t="shared" ref="C13:D24" si="1">SUM(E13,G13,I13,K13,M13,O13,Q13,S13,U13,W13,Y13,AA13,AC13,AE13,AG13,AI13,AK13)</f>
        <v>0</v>
      </c>
      <c r="D13" s="749">
        <f t="shared" si="1"/>
        <v>0</v>
      </c>
      <c r="E13" s="735"/>
      <c r="F13" s="736"/>
      <c r="G13" s="735"/>
      <c r="H13" s="806"/>
      <c r="I13" s="735"/>
      <c r="J13" s="806"/>
      <c r="K13" s="735"/>
      <c r="L13" s="806"/>
      <c r="M13" s="735"/>
      <c r="N13" s="806"/>
      <c r="O13" s="735"/>
      <c r="P13" s="806"/>
      <c r="Q13" s="735"/>
      <c r="R13" s="806"/>
      <c r="S13" s="735"/>
      <c r="T13" s="806"/>
      <c r="U13" s="735"/>
      <c r="V13" s="806"/>
      <c r="W13" s="735"/>
      <c r="X13" s="806"/>
      <c r="Y13" s="735"/>
      <c r="Z13" s="806"/>
      <c r="AA13" s="735"/>
      <c r="AB13" s="806"/>
      <c r="AC13" s="735"/>
      <c r="AD13" s="806"/>
      <c r="AE13" s="735"/>
      <c r="AF13" s="806"/>
      <c r="AG13" s="735"/>
      <c r="AH13" s="806"/>
      <c r="AI13" s="735"/>
      <c r="AJ13" s="806"/>
      <c r="AK13" s="735"/>
      <c r="AL13" s="807"/>
      <c r="AM13" s="738"/>
      <c r="AN13" s="404"/>
      <c r="AO13" s="404"/>
      <c r="AP13" s="737"/>
      <c r="AQ13" s="738"/>
      <c r="AR13" s="404"/>
      <c r="AS13" s="736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766" t="s">
        <v>41</v>
      </c>
      <c r="B19" s="68">
        <f t="shared" si="0"/>
        <v>0</v>
      </c>
      <c r="C19" s="83">
        <f t="shared" si="1"/>
        <v>0</v>
      </c>
      <c r="D19" s="749">
        <f t="shared" si="1"/>
        <v>0</v>
      </c>
      <c r="E19" s="748">
        <f t="shared" ref="E19:AS19" si="9">SUM(E20:E24)</f>
        <v>0</v>
      </c>
      <c r="F19" s="749">
        <f t="shared" si="9"/>
        <v>0</v>
      </c>
      <c r="G19" s="748">
        <f t="shared" si="9"/>
        <v>0</v>
      </c>
      <c r="H19" s="804">
        <f t="shared" si="9"/>
        <v>0</v>
      </c>
      <c r="I19" s="748">
        <f t="shared" si="9"/>
        <v>0</v>
      </c>
      <c r="J19" s="804">
        <f t="shared" si="9"/>
        <v>0</v>
      </c>
      <c r="K19" s="748">
        <f t="shared" si="9"/>
        <v>0</v>
      </c>
      <c r="L19" s="804">
        <f t="shared" si="9"/>
        <v>0</v>
      </c>
      <c r="M19" s="748">
        <f t="shared" si="9"/>
        <v>0</v>
      </c>
      <c r="N19" s="804">
        <f t="shared" si="9"/>
        <v>0</v>
      </c>
      <c r="O19" s="748">
        <f t="shared" si="9"/>
        <v>0</v>
      </c>
      <c r="P19" s="804">
        <f t="shared" si="9"/>
        <v>0</v>
      </c>
      <c r="Q19" s="748">
        <f t="shared" si="9"/>
        <v>0</v>
      </c>
      <c r="R19" s="804">
        <f t="shared" si="9"/>
        <v>0</v>
      </c>
      <c r="S19" s="748">
        <f t="shared" si="9"/>
        <v>0</v>
      </c>
      <c r="T19" s="804">
        <f t="shared" si="9"/>
        <v>0</v>
      </c>
      <c r="U19" s="748">
        <f t="shared" si="9"/>
        <v>0</v>
      </c>
      <c r="V19" s="804">
        <f t="shared" si="9"/>
        <v>0</v>
      </c>
      <c r="W19" s="748">
        <f t="shared" si="9"/>
        <v>0</v>
      </c>
      <c r="X19" s="804">
        <f t="shared" si="9"/>
        <v>0</v>
      </c>
      <c r="Y19" s="748">
        <f t="shared" si="9"/>
        <v>0</v>
      </c>
      <c r="Z19" s="804">
        <f t="shared" si="9"/>
        <v>0</v>
      </c>
      <c r="AA19" s="748">
        <f t="shared" si="9"/>
        <v>0</v>
      </c>
      <c r="AB19" s="804">
        <f t="shared" si="9"/>
        <v>0</v>
      </c>
      <c r="AC19" s="748">
        <f t="shared" si="9"/>
        <v>0</v>
      </c>
      <c r="AD19" s="804">
        <f t="shared" si="9"/>
        <v>0</v>
      </c>
      <c r="AE19" s="748">
        <f t="shared" si="9"/>
        <v>0</v>
      </c>
      <c r="AF19" s="804">
        <f t="shared" si="9"/>
        <v>0</v>
      </c>
      <c r="AG19" s="748">
        <f t="shared" si="9"/>
        <v>0</v>
      </c>
      <c r="AH19" s="804">
        <f t="shared" si="9"/>
        <v>0</v>
      </c>
      <c r="AI19" s="748">
        <f t="shared" si="9"/>
        <v>0</v>
      </c>
      <c r="AJ19" s="804">
        <f t="shared" si="9"/>
        <v>0</v>
      </c>
      <c r="AK19" s="748">
        <f t="shared" si="9"/>
        <v>0</v>
      </c>
      <c r="AL19" s="808">
        <f t="shared" si="9"/>
        <v>0</v>
      </c>
      <c r="AM19" s="752">
        <f t="shared" si="9"/>
        <v>0</v>
      </c>
      <c r="AN19" s="405">
        <f t="shared" si="9"/>
        <v>0</v>
      </c>
      <c r="AO19" s="405">
        <f t="shared" si="9"/>
        <v>0</v>
      </c>
      <c r="AP19" s="771">
        <f t="shared" si="9"/>
        <v>0</v>
      </c>
      <c r="AQ19" s="752">
        <f t="shared" si="9"/>
        <v>0</v>
      </c>
      <c r="AR19" s="405">
        <f t="shared" si="9"/>
        <v>0</v>
      </c>
      <c r="AS19" s="749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772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773"/>
      <c r="AN20" s="66"/>
      <c r="AO20" s="66"/>
      <c r="AP20" s="96"/>
      <c r="AQ20" s="773"/>
      <c r="AR20" s="774"/>
      <c r="AS20" s="775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309" t="s">
        <v>48</v>
      </c>
      <c r="B26" s="1278" t="s">
        <v>5</v>
      </c>
      <c r="C26" s="1109"/>
      <c r="D26" s="1279"/>
      <c r="E26" s="1249" t="s">
        <v>6</v>
      </c>
      <c r="F26" s="1250"/>
      <c r="G26" s="1250"/>
      <c r="H26" s="1250"/>
      <c r="I26" s="1250"/>
      <c r="J26" s="1250"/>
      <c r="K26" s="1250"/>
      <c r="L26" s="1250"/>
      <c r="M26" s="1250"/>
      <c r="N26" s="1250"/>
      <c r="O26" s="1250"/>
      <c r="P26" s="1250"/>
      <c r="Q26" s="1250"/>
      <c r="R26" s="1250"/>
      <c r="S26" s="1250"/>
      <c r="T26" s="1250"/>
      <c r="U26" s="1250"/>
      <c r="V26" s="1250"/>
      <c r="W26" s="1250"/>
      <c r="X26" s="1250"/>
      <c r="Y26" s="1250"/>
      <c r="Z26" s="1250"/>
      <c r="AA26" s="1250"/>
      <c r="AB26" s="1250"/>
      <c r="AC26" s="1250"/>
      <c r="AD26" s="1250"/>
      <c r="AE26" s="1250"/>
      <c r="AF26" s="1250"/>
      <c r="AG26" s="1250"/>
      <c r="AH26" s="1250"/>
      <c r="AI26" s="1250"/>
      <c r="AJ26" s="1250"/>
      <c r="AK26" s="1250"/>
      <c r="AL26" s="1301"/>
      <c r="AM26" s="1305" t="s">
        <v>49</v>
      </c>
      <c r="AN26" s="1250"/>
      <c r="AO26" s="1250"/>
      <c r="AP26" s="1251"/>
      <c r="BZ26" s="2"/>
      <c r="DI26"/>
    </row>
    <row r="27" spans="1:113" ht="15" customHeight="1" x14ac:dyDescent="0.25">
      <c r="A27" s="1061"/>
      <c r="B27" s="1027"/>
      <c r="C27" s="1028"/>
      <c r="D27" s="1029"/>
      <c r="E27" s="1266" t="s">
        <v>50</v>
      </c>
      <c r="F27" s="1271"/>
      <c r="G27" s="1266" t="s">
        <v>51</v>
      </c>
      <c r="H27" s="1271"/>
      <c r="I27" s="1266" t="s">
        <v>52</v>
      </c>
      <c r="J27" s="1271"/>
      <c r="K27" s="1266" t="s">
        <v>53</v>
      </c>
      <c r="L27" s="1271"/>
      <c r="M27" s="1266" t="s">
        <v>54</v>
      </c>
      <c r="N27" s="1271"/>
      <c r="O27" s="1266" t="s">
        <v>55</v>
      </c>
      <c r="P27" s="1271"/>
      <c r="Q27" s="1266" t="s">
        <v>56</v>
      </c>
      <c r="R27" s="1271"/>
      <c r="S27" s="1266" t="s">
        <v>57</v>
      </c>
      <c r="T27" s="1271"/>
      <c r="U27" s="1266" t="s">
        <v>58</v>
      </c>
      <c r="V27" s="1271"/>
      <c r="W27" s="1266" t="s">
        <v>59</v>
      </c>
      <c r="X27" s="1271"/>
      <c r="Y27" s="1266" t="s">
        <v>60</v>
      </c>
      <c r="Z27" s="1271"/>
      <c r="AA27" s="1266" t="s">
        <v>61</v>
      </c>
      <c r="AB27" s="1271"/>
      <c r="AC27" s="1266" t="s">
        <v>62</v>
      </c>
      <c r="AD27" s="1271"/>
      <c r="AE27" s="1266" t="s">
        <v>63</v>
      </c>
      <c r="AF27" s="1271"/>
      <c r="AG27" s="1266" t="s">
        <v>64</v>
      </c>
      <c r="AH27" s="1271"/>
      <c r="AI27" s="1266" t="s">
        <v>65</v>
      </c>
      <c r="AJ27" s="1271"/>
      <c r="AK27" s="1249" t="s">
        <v>27</v>
      </c>
      <c r="AL27" s="1250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732" t="s">
        <v>32</v>
      </c>
      <c r="C28" s="724" t="s">
        <v>33</v>
      </c>
      <c r="D28" s="729" t="s">
        <v>34</v>
      </c>
      <c r="E28" s="732" t="s">
        <v>33</v>
      </c>
      <c r="F28" s="729" t="s">
        <v>34</v>
      </c>
      <c r="G28" s="732" t="s">
        <v>33</v>
      </c>
      <c r="H28" s="729" t="s">
        <v>34</v>
      </c>
      <c r="I28" s="732" t="s">
        <v>33</v>
      </c>
      <c r="J28" s="729" t="s">
        <v>34</v>
      </c>
      <c r="K28" s="732" t="s">
        <v>33</v>
      </c>
      <c r="L28" s="729" t="s">
        <v>34</v>
      </c>
      <c r="M28" s="724" t="s">
        <v>33</v>
      </c>
      <c r="N28" s="729" t="s">
        <v>34</v>
      </c>
      <c r="O28" s="732" t="s">
        <v>33</v>
      </c>
      <c r="P28" s="729" t="s">
        <v>34</v>
      </c>
      <c r="Q28" s="732" t="s">
        <v>33</v>
      </c>
      <c r="R28" s="729" t="s">
        <v>34</v>
      </c>
      <c r="S28" s="732" t="s">
        <v>33</v>
      </c>
      <c r="T28" s="729" t="s">
        <v>34</v>
      </c>
      <c r="U28" s="732" t="s">
        <v>33</v>
      </c>
      <c r="V28" s="729" t="s">
        <v>34</v>
      </c>
      <c r="W28" s="732" t="s">
        <v>33</v>
      </c>
      <c r="X28" s="729" t="s">
        <v>34</v>
      </c>
      <c r="Y28" s="732" t="s">
        <v>33</v>
      </c>
      <c r="Z28" s="729" t="s">
        <v>34</v>
      </c>
      <c r="AA28" s="732" t="s">
        <v>33</v>
      </c>
      <c r="AB28" s="729" t="s">
        <v>34</v>
      </c>
      <c r="AC28" s="732" t="s">
        <v>33</v>
      </c>
      <c r="AD28" s="729" t="s">
        <v>34</v>
      </c>
      <c r="AE28" s="732" t="s">
        <v>33</v>
      </c>
      <c r="AF28" s="729" t="s">
        <v>34</v>
      </c>
      <c r="AG28" s="732" t="s">
        <v>33</v>
      </c>
      <c r="AH28" s="729" t="s">
        <v>34</v>
      </c>
      <c r="AI28" s="732" t="s">
        <v>33</v>
      </c>
      <c r="AJ28" s="729" t="s">
        <v>34</v>
      </c>
      <c r="AK28" s="732" t="s">
        <v>33</v>
      </c>
      <c r="AL28" s="776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777" t="s">
        <v>67</v>
      </c>
      <c r="B29" s="778">
        <f>SUM(C29:D29)</f>
        <v>0</v>
      </c>
      <c r="C29" s="779">
        <f>+E29+G29+I29+K29+M29+O29+Q29+S29+U29+W29+Y29+AA29+AC29+AE29+AG29+AI29+AK29</f>
        <v>0</v>
      </c>
      <c r="D29" s="780">
        <f>+F29+H29+J29+L29+N29+P29+R29+T29+V29+X29+Z29+AB29+AD29+AF29+AH29+AJ29+AL29</f>
        <v>0</v>
      </c>
      <c r="E29" s="781"/>
      <c r="F29" s="809"/>
      <c r="G29" s="781"/>
      <c r="H29" s="783"/>
      <c r="I29" s="781"/>
      <c r="J29" s="783"/>
      <c r="K29" s="781"/>
      <c r="L29" s="809"/>
      <c r="M29" s="784"/>
      <c r="N29" s="783"/>
      <c r="O29" s="784"/>
      <c r="P29" s="783"/>
      <c r="Q29" s="784"/>
      <c r="R29" s="783"/>
      <c r="S29" s="784"/>
      <c r="T29" s="783"/>
      <c r="U29" s="784"/>
      <c r="V29" s="783"/>
      <c r="W29" s="784"/>
      <c r="X29" s="783"/>
      <c r="Y29" s="784"/>
      <c r="Z29" s="783"/>
      <c r="AA29" s="784"/>
      <c r="AB29" s="783"/>
      <c r="AC29" s="784"/>
      <c r="AD29" s="783"/>
      <c r="AE29" s="784"/>
      <c r="AF29" s="783"/>
      <c r="AG29" s="784"/>
      <c r="AH29" s="783"/>
      <c r="AI29" s="784"/>
      <c r="AJ29" s="783"/>
      <c r="AK29" s="784"/>
      <c r="AL29" s="785"/>
      <c r="AM29" s="786"/>
      <c r="AN29" s="784"/>
      <c r="AO29" s="784"/>
      <c r="AP29" s="783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252" t="s">
        <v>92</v>
      </c>
      <c r="B54" s="1247" t="s">
        <v>93</v>
      </c>
      <c r="C54" s="1250" t="s">
        <v>49</v>
      </c>
      <c r="D54" s="1250"/>
      <c r="E54" s="1250"/>
      <c r="F54" s="1301"/>
      <c r="G54" s="1308" t="s">
        <v>94</v>
      </c>
      <c r="H54" s="1257"/>
    </row>
    <row r="55" spans="1:113" ht="31.5" x14ac:dyDescent="0.25">
      <c r="A55" s="984"/>
      <c r="B55" s="976"/>
      <c r="C55" s="732" t="s">
        <v>28</v>
      </c>
      <c r="D55" s="197" t="s">
        <v>29</v>
      </c>
      <c r="E55" s="198" t="s">
        <v>30</v>
      </c>
      <c r="F55" s="199" t="s">
        <v>31</v>
      </c>
      <c r="G55" s="757" t="s">
        <v>95</v>
      </c>
      <c r="H55" s="754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764" t="s">
        <v>5</v>
      </c>
      <c r="B61" s="787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252" t="s">
        <v>92</v>
      </c>
      <c r="B63" s="1279" t="s">
        <v>93</v>
      </c>
      <c r="C63" s="1306" t="s">
        <v>103</v>
      </c>
      <c r="D63" s="1306"/>
      <c r="E63" s="1306"/>
      <c r="F63" s="1306"/>
      <c r="G63" s="1306"/>
      <c r="H63" s="1306"/>
      <c r="I63" s="1306"/>
      <c r="J63" s="1306"/>
      <c r="K63" s="1306"/>
      <c r="L63" s="1306"/>
      <c r="M63" s="1306"/>
      <c r="N63" s="1306"/>
      <c r="O63" s="1306"/>
      <c r="P63" s="1306"/>
      <c r="Q63" s="1306"/>
      <c r="R63" s="1306"/>
      <c r="S63" s="1307"/>
      <c r="T63" s="1250" t="s">
        <v>49</v>
      </c>
      <c r="U63" s="1250"/>
      <c r="V63" s="1250"/>
      <c r="W63" s="1251"/>
      <c r="X63" s="1259" t="s">
        <v>104</v>
      </c>
      <c r="Y63" s="1302"/>
      <c r="Z63" s="1260"/>
    </row>
    <row r="64" spans="1:113" ht="31.5" x14ac:dyDescent="0.25">
      <c r="A64" s="984"/>
      <c r="B64" s="1029"/>
      <c r="C64" s="755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756" t="s">
        <v>27</v>
      </c>
      <c r="T64" s="732" t="s">
        <v>66</v>
      </c>
      <c r="U64" s="724" t="s">
        <v>29</v>
      </c>
      <c r="V64" s="411" t="s">
        <v>30</v>
      </c>
      <c r="W64" s="411" t="s">
        <v>31</v>
      </c>
      <c r="X64" s="759" t="s">
        <v>105</v>
      </c>
      <c r="Y64" s="411" t="s">
        <v>106</v>
      </c>
      <c r="Z64" s="729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764" t="s">
        <v>5</v>
      </c>
      <c r="B69" s="788">
        <f>SUM(B65:B68)</f>
        <v>0</v>
      </c>
      <c r="C69" s="761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762">
        <f t="shared" si="31"/>
        <v>0</v>
      </c>
      <c r="T69" s="789">
        <f t="shared" si="31"/>
        <v>0</v>
      </c>
      <c r="U69" s="412">
        <f t="shared" si="31"/>
        <v>0</v>
      </c>
      <c r="V69" s="412">
        <f t="shared" si="31"/>
        <v>0</v>
      </c>
      <c r="W69" s="790">
        <f t="shared" si="31"/>
        <v>0</v>
      </c>
      <c r="X69" s="761">
        <f t="shared" si="31"/>
        <v>0</v>
      </c>
      <c r="Y69" s="412">
        <f t="shared" si="31"/>
        <v>0</v>
      </c>
      <c r="Z69" s="790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252" t="s">
        <v>92</v>
      </c>
      <c r="B71" s="1247" t="s">
        <v>93</v>
      </c>
      <c r="C71" s="1306" t="s">
        <v>103</v>
      </c>
      <c r="D71" s="1306"/>
      <c r="E71" s="1306"/>
      <c r="F71" s="1306"/>
      <c r="G71" s="1306"/>
      <c r="H71" s="1306"/>
      <c r="I71" s="1306"/>
      <c r="J71" s="1306"/>
      <c r="K71" s="1306"/>
      <c r="L71" s="1306"/>
      <c r="M71" s="1306"/>
      <c r="N71" s="1306"/>
      <c r="O71" s="1306"/>
      <c r="P71" s="1306"/>
      <c r="Q71" s="1306"/>
      <c r="R71" s="1306"/>
      <c r="S71" s="1307"/>
      <c r="T71" s="1249" t="s">
        <v>49</v>
      </c>
      <c r="U71" s="1250"/>
      <c r="V71" s="1250"/>
      <c r="W71" s="1251"/>
      <c r="X71" s="1259" t="s">
        <v>104</v>
      </c>
      <c r="Y71" s="1302"/>
      <c r="Z71" s="1260"/>
    </row>
    <row r="72" spans="1:95" ht="31.5" x14ac:dyDescent="0.25">
      <c r="A72" s="984"/>
      <c r="B72" s="976"/>
      <c r="C72" s="755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756" t="s">
        <v>27</v>
      </c>
      <c r="T72" s="732" t="s">
        <v>66</v>
      </c>
      <c r="U72" s="724" t="s">
        <v>29</v>
      </c>
      <c r="V72" s="411" t="s">
        <v>30</v>
      </c>
      <c r="W72" s="411" t="s">
        <v>31</v>
      </c>
      <c r="X72" s="759" t="s">
        <v>105</v>
      </c>
      <c r="Y72" s="411" t="s">
        <v>106</v>
      </c>
      <c r="Z72" s="729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764" t="s">
        <v>5</v>
      </c>
      <c r="B77" s="788">
        <f>SUM(B73:B76)</f>
        <v>0</v>
      </c>
      <c r="C77" s="761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762">
        <f>SUM(S73:S76)</f>
        <v>0</v>
      </c>
      <c r="T77" s="791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792">
        <f t="shared" si="36"/>
        <v>0</v>
      </c>
      <c r="X77" s="793">
        <f t="shared" si="36"/>
        <v>0</v>
      </c>
      <c r="Y77" s="413">
        <f t="shared" si="36"/>
        <v>0</v>
      </c>
      <c r="Z77" s="794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765" t="s">
        <v>109</v>
      </c>
      <c r="B79" s="732" t="s">
        <v>66</v>
      </c>
      <c r="C79" s="724" t="s">
        <v>29</v>
      </c>
      <c r="D79" s="411" t="s">
        <v>30</v>
      </c>
      <c r="E79" s="802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765" t="s">
        <v>5</v>
      </c>
      <c r="B97" s="793">
        <f>SUM(B80:B96)</f>
        <v>0</v>
      </c>
      <c r="C97" s="792">
        <f>SUM(C80:C96)</f>
        <v>0</v>
      </c>
      <c r="D97" s="413">
        <f>SUM(D80:D96)</f>
        <v>0</v>
      </c>
      <c r="E97" s="810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796" t="s">
        <v>92</v>
      </c>
      <c r="B99" s="411" t="s">
        <v>66</v>
      </c>
      <c r="C99" s="724" t="s">
        <v>29</v>
      </c>
      <c r="D99" s="411" t="s">
        <v>30</v>
      </c>
      <c r="E99" s="802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763" t="s">
        <v>5</v>
      </c>
      <c r="B105" s="792">
        <f>SUM(B100:B104)</f>
        <v>0</v>
      </c>
      <c r="C105" s="792">
        <f>SUM(C100:C104)</f>
        <v>0</v>
      </c>
      <c r="D105" s="413">
        <f>SUM(D100:D104)</f>
        <v>0</v>
      </c>
      <c r="E105" s="810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796" t="s">
        <v>92</v>
      </c>
      <c r="B107" s="411" t="s">
        <v>66</v>
      </c>
      <c r="C107" s="724" t="s">
        <v>29</v>
      </c>
      <c r="D107" s="411" t="s">
        <v>30</v>
      </c>
      <c r="E107" s="802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763" t="s">
        <v>5</v>
      </c>
      <c r="B113" s="792">
        <f>SUM(B108:B112)</f>
        <v>0</v>
      </c>
      <c r="C113" s="792">
        <f>SUM(C108:C112)</f>
        <v>0</v>
      </c>
      <c r="D113" s="413">
        <f>SUM(D108:D112)</f>
        <v>0</v>
      </c>
      <c r="E113" s="810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300" t="s">
        <v>135</v>
      </c>
      <c r="B115" s="1277" t="s">
        <v>5</v>
      </c>
      <c r="C115" s="1249" t="s">
        <v>49</v>
      </c>
      <c r="D115" s="1250"/>
      <c r="E115" s="1250"/>
      <c r="F115" s="1301"/>
      <c r="G115" s="1302" t="s">
        <v>136</v>
      </c>
      <c r="H115" s="1260"/>
    </row>
    <row r="116" spans="1:93" ht="24.75" customHeight="1" x14ac:dyDescent="0.25">
      <c r="A116" s="1034"/>
      <c r="B116" s="1023"/>
      <c r="C116" s="732" t="s">
        <v>66</v>
      </c>
      <c r="D116" s="724" t="s">
        <v>29</v>
      </c>
      <c r="E116" s="411" t="s">
        <v>30</v>
      </c>
      <c r="F116" s="801" t="s">
        <v>31</v>
      </c>
      <c r="G116" s="726" t="s">
        <v>105</v>
      </c>
      <c r="H116" s="729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811"/>
      <c r="F119" s="812"/>
      <c r="G119" s="813"/>
      <c r="H119" s="814"/>
      <c r="I119" s="292"/>
      <c r="J119" s="292"/>
      <c r="K119" s="292"/>
    </row>
    <row r="120" spans="1:93" x14ac:dyDescent="0.25">
      <c r="A120" s="1252" t="s">
        <v>140</v>
      </c>
      <c r="B120" s="1247" t="s">
        <v>5</v>
      </c>
      <c r="C120" s="1303" t="s">
        <v>141</v>
      </c>
      <c r="D120" s="1118"/>
      <c r="E120" s="1340"/>
      <c r="F120" s="1289" t="s">
        <v>142</v>
      </c>
      <c r="G120" s="1316" t="s">
        <v>143</v>
      </c>
      <c r="H120" s="1305" t="s">
        <v>49</v>
      </c>
      <c r="I120" s="1250"/>
      <c r="J120" s="1250"/>
      <c r="K120" s="1251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289"/>
      <c r="G121" s="1316"/>
      <c r="H121" s="726" t="s">
        <v>66</v>
      </c>
      <c r="I121" s="411" t="s">
        <v>29</v>
      </c>
      <c r="J121" s="411" t="s">
        <v>30</v>
      </c>
      <c r="K121" s="802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252" t="s">
        <v>151</v>
      </c>
      <c r="B126" s="1247" t="s">
        <v>152</v>
      </c>
      <c r="C126" s="1266" t="s">
        <v>153</v>
      </c>
      <c r="D126" s="1271"/>
      <c r="E126" s="1266" t="s">
        <v>154</v>
      </c>
      <c r="F126" s="1271"/>
      <c r="G126" s="1266" t="s">
        <v>155</v>
      </c>
      <c r="H126" s="1271"/>
      <c r="I126" s="1266" t="s">
        <v>156</v>
      </c>
      <c r="J126" s="1281"/>
      <c r="K126" s="1273" t="s">
        <v>157</v>
      </c>
      <c r="L126" s="1260"/>
    </row>
    <row r="127" spans="1:93" ht="31.5" x14ac:dyDescent="0.25">
      <c r="A127" s="984"/>
      <c r="B127" s="976"/>
      <c r="C127" s="732" t="s">
        <v>158</v>
      </c>
      <c r="D127" s="729" t="s">
        <v>159</v>
      </c>
      <c r="E127" s="732" t="s">
        <v>158</v>
      </c>
      <c r="F127" s="729" t="s">
        <v>159</v>
      </c>
      <c r="G127" s="732" t="s">
        <v>158</v>
      </c>
      <c r="H127" s="733" t="s">
        <v>159</v>
      </c>
      <c r="I127" s="732" t="s">
        <v>158</v>
      </c>
      <c r="J127" s="730" t="s">
        <v>159</v>
      </c>
      <c r="K127" s="726" t="s">
        <v>105</v>
      </c>
      <c r="L127" s="729" t="s">
        <v>106</v>
      </c>
    </row>
    <row r="128" spans="1:93" x14ac:dyDescent="0.25">
      <c r="A128" s="1274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75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276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76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76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76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274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734" t="s">
        <v>172</v>
      </c>
      <c r="B143" s="734" t="s">
        <v>163</v>
      </c>
      <c r="C143" s="735"/>
      <c r="D143" s="736"/>
      <c r="E143" s="735"/>
      <c r="F143" s="736"/>
      <c r="G143" s="735"/>
      <c r="H143" s="736"/>
      <c r="I143" s="735"/>
      <c r="J143" s="737"/>
      <c r="K143" s="738"/>
      <c r="L143" s="736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277" t="s">
        <v>175</v>
      </c>
      <c r="B146" s="1278" t="s">
        <v>5</v>
      </c>
      <c r="C146" s="1338"/>
      <c r="D146" s="1279"/>
      <c r="E146" s="1280" t="s">
        <v>6</v>
      </c>
      <c r="F146" s="1339"/>
      <c r="G146" s="1339"/>
      <c r="H146" s="1339"/>
      <c r="I146" s="1339"/>
      <c r="J146" s="1339"/>
      <c r="K146" s="1339"/>
      <c r="L146" s="1339"/>
      <c r="M146" s="1339"/>
      <c r="N146" s="1339"/>
      <c r="O146" s="1339"/>
      <c r="P146" s="1339"/>
      <c r="Q146" s="1339"/>
      <c r="R146" s="1339"/>
      <c r="S146" s="1339"/>
      <c r="T146" s="1339"/>
      <c r="U146" s="1339"/>
      <c r="V146" s="1339"/>
      <c r="W146" s="1339"/>
      <c r="X146" s="1339"/>
      <c r="Y146" s="1339"/>
      <c r="Z146" s="1339"/>
      <c r="AA146" s="1339"/>
      <c r="AB146" s="1339"/>
      <c r="AC146" s="1339"/>
      <c r="AD146" s="1339"/>
      <c r="AE146" s="1339"/>
      <c r="AF146" s="1339"/>
      <c r="AG146" s="1339"/>
      <c r="AH146" s="1339"/>
      <c r="AI146" s="1339"/>
      <c r="AJ146" s="1339"/>
      <c r="AK146" s="1339"/>
      <c r="AL146" s="1339"/>
      <c r="AM146" s="1267" t="s">
        <v>176</v>
      </c>
      <c r="AN146" s="1268"/>
      <c r="AO146" s="1269"/>
    </row>
    <row r="147" spans="1:113" x14ac:dyDescent="0.25">
      <c r="A147" s="1022"/>
      <c r="B147" s="1027"/>
      <c r="C147" s="1028"/>
      <c r="D147" s="1029"/>
      <c r="E147" s="1265" t="s">
        <v>11</v>
      </c>
      <c r="F147" s="1265"/>
      <c r="G147" s="1265" t="s">
        <v>12</v>
      </c>
      <c r="H147" s="1265"/>
      <c r="I147" s="1265" t="s">
        <v>13</v>
      </c>
      <c r="J147" s="1265"/>
      <c r="K147" s="1270" t="s">
        <v>14</v>
      </c>
      <c r="L147" s="1270"/>
      <c r="M147" s="1271" t="s">
        <v>15</v>
      </c>
      <c r="N147" s="1266"/>
      <c r="O147" s="1265" t="s">
        <v>16</v>
      </c>
      <c r="P147" s="1265"/>
      <c r="Q147" s="1265" t="s">
        <v>17</v>
      </c>
      <c r="R147" s="1265"/>
      <c r="S147" s="1265" t="s">
        <v>18</v>
      </c>
      <c r="T147" s="1265"/>
      <c r="U147" s="1265" t="s">
        <v>19</v>
      </c>
      <c r="V147" s="1265"/>
      <c r="W147" s="1265" t="s">
        <v>20</v>
      </c>
      <c r="X147" s="1265"/>
      <c r="Y147" s="1265" t="s">
        <v>21</v>
      </c>
      <c r="Z147" s="1265"/>
      <c r="AA147" s="1265" t="s">
        <v>22</v>
      </c>
      <c r="AB147" s="1265"/>
      <c r="AC147" s="1265" t="s">
        <v>23</v>
      </c>
      <c r="AD147" s="1266"/>
      <c r="AE147" s="1265" t="s">
        <v>24</v>
      </c>
      <c r="AF147" s="1265"/>
      <c r="AG147" s="1265" t="s">
        <v>25</v>
      </c>
      <c r="AH147" s="1265"/>
      <c r="AI147" s="1265" t="s">
        <v>26</v>
      </c>
      <c r="AJ147" s="1265"/>
      <c r="AK147" s="1251" t="s">
        <v>27</v>
      </c>
      <c r="AL147" s="1249"/>
      <c r="AM147" s="1337" t="s">
        <v>177</v>
      </c>
      <c r="AN147" s="1011" t="s">
        <v>178</v>
      </c>
      <c r="AO147" s="1012"/>
    </row>
    <row r="148" spans="1:113" ht="31.5" x14ac:dyDescent="0.25">
      <c r="A148" s="1023"/>
      <c r="B148" s="740" t="s">
        <v>32</v>
      </c>
      <c r="C148" s="423" t="s">
        <v>33</v>
      </c>
      <c r="D148" s="815" t="s">
        <v>34</v>
      </c>
      <c r="E148" s="816" t="s">
        <v>33</v>
      </c>
      <c r="F148" s="817" t="s">
        <v>34</v>
      </c>
      <c r="G148" s="816" t="s">
        <v>33</v>
      </c>
      <c r="H148" s="817" t="s">
        <v>34</v>
      </c>
      <c r="I148" s="816" t="s">
        <v>33</v>
      </c>
      <c r="J148" s="817" t="s">
        <v>34</v>
      </c>
      <c r="K148" s="816" t="s">
        <v>33</v>
      </c>
      <c r="L148" s="817" t="s">
        <v>34</v>
      </c>
      <c r="M148" s="818" t="s">
        <v>33</v>
      </c>
      <c r="N148" s="819" t="s">
        <v>34</v>
      </c>
      <c r="O148" s="816" t="s">
        <v>33</v>
      </c>
      <c r="P148" s="817" t="s">
        <v>34</v>
      </c>
      <c r="Q148" s="816" t="s">
        <v>33</v>
      </c>
      <c r="R148" s="817" t="s">
        <v>34</v>
      </c>
      <c r="S148" s="816" t="s">
        <v>33</v>
      </c>
      <c r="T148" s="817" t="s">
        <v>34</v>
      </c>
      <c r="U148" s="816" t="s">
        <v>33</v>
      </c>
      <c r="V148" s="817" t="s">
        <v>34</v>
      </c>
      <c r="W148" s="816" t="s">
        <v>33</v>
      </c>
      <c r="X148" s="817" t="s">
        <v>34</v>
      </c>
      <c r="Y148" s="816" t="s">
        <v>33</v>
      </c>
      <c r="Z148" s="817" t="s">
        <v>34</v>
      </c>
      <c r="AA148" s="816" t="s">
        <v>33</v>
      </c>
      <c r="AB148" s="817" t="s">
        <v>34</v>
      </c>
      <c r="AC148" s="816" t="s">
        <v>33</v>
      </c>
      <c r="AD148" s="819" t="s">
        <v>34</v>
      </c>
      <c r="AE148" s="816" t="s">
        <v>33</v>
      </c>
      <c r="AF148" s="817" t="s">
        <v>34</v>
      </c>
      <c r="AG148" s="816" t="s">
        <v>33</v>
      </c>
      <c r="AH148" s="817" t="s">
        <v>34</v>
      </c>
      <c r="AI148" s="816" t="s">
        <v>33</v>
      </c>
      <c r="AJ148" s="817" t="s">
        <v>34</v>
      </c>
      <c r="AK148" s="818" t="s">
        <v>33</v>
      </c>
      <c r="AL148" s="819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587</v>
      </c>
      <c r="C149" s="321">
        <f t="shared" ref="C149:D177" si="39">E149+G149+I149+K149+M149+O149+Q149+S149+U149+W149+Y149+AA149+AC149+AE149+AG149+AI149+AK149</f>
        <v>313</v>
      </c>
      <c r="D149" s="425">
        <f t="shared" si="39"/>
        <v>274</v>
      </c>
      <c r="E149" s="416">
        <v>70</v>
      </c>
      <c r="F149" s="299">
        <v>43</v>
      </c>
      <c r="G149" s="416">
        <v>9</v>
      </c>
      <c r="H149" s="299">
        <v>5</v>
      </c>
      <c r="I149" s="416">
        <v>10</v>
      </c>
      <c r="J149" s="299">
        <v>1</v>
      </c>
      <c r="K149" s="416">
        <v>4</v>
      </c>
      <c r="L149" s="299">
        <v>2</v>
      </c>
      <c r="M149" s="417">
        <v>2</v>
      </c>
      <c r="N149" s="426">
        <v>3</v>
      </c>
      <c r="O149" s="416">
        <v>2</v>
      </c>
      <c r="P149" s="299">
        <v>2</v>
      </c>
      <c r="Q149" s="416">
        <v>6</v>
      </c>
      <c r="R149" s="299">
        <v>3</v>
      </c>
      <c r="S149" s="416">
        <v>6</v>
      </c>
      <c r="T149" s="299">
        <v>6</v>
      </c>
      <c r="U149" s="416">
        <v>9</v>
      </c>
      <c r="V149" s="299">
        <v>10</v>
      </c>
      <c r="W149" s="416">
        <v>11</v>
      </c>
      <c r="X149" s="299">
        <v>8</v>
      </c>
      <c r="Y149" s="416">
        <v>20</v>
      </c>
      <c r="Z149" s="299">
        <v>16</v>
      </c>
      <c r="AA149" s="416">
        <v>22</v>
      </c>
      <c r="AB149" s="299">
        <v>19</v>
      </c>
      <c r="AC149" s="416">
        <v>31</v>
      </c>
      <c r="AD149" s="426">
        <v>25</v>
      </c>
      <c r="AE149" s="416">
        <v>28</v>
      </c>
      <c r="AF149" s="299">
        <v>30</v>
      </c>
      <c r="AG149" s="416">
        <v>30</v>
      </c>
      <c r="AH149" s="299">
        <v>27</v>
      </c>
      <c r="AI149" s="416">
        <v>23</v>
      </c>
      <c r="AJ149" s="299">
        <v>29</v>
      </c>
      <c r="AK149" s="417">
        <v>30</v>
      </c>
      <c r="AL149" s="426">
        <v>45</v>
      </c>
      <c r="AM149" s="418">
        <v>121</v>
      </c>
      <c r="AN149" s="281">
        <v>125</v>
      </c>
      <c r="AO149" s="299">
        <v>341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129</v>
      </c>
      <c r="C150" s="321">
        <f t="shared" si="39"/>
        <v>64</v>
      </c>
      <c r="D150" s="324">
        <f t="shared" si="39"/>
        <v>65</v>
      </c>
      <c r="E150" s="51">
        <v>0</v>
      </c>
      <c r="F150" s="52">
        <v>0</v>
      </c>
      <c r="G150" s="51">
        <v>0</v>
      </c>
      <c r="H150" s="52">
        <v>0</v>
      </c>
      <c r="I150" s="51">
        <v>2</v>
      </c>
      <c r="J150" s="52">
        <v>4</v>
      </c>
      <c r="K150" s="51">
        <v>4</v>
      </c>
      <c r="L150" s="52">
        <v>1</v>
      </c>
      <c r="M150" s="241">
        <v>2</v>
      </c>
      <c r="N150" s="325">
        <v>0</v>
      </c>
      <c r="O150" s="51">
        <v>1</v>
      </c>
      <c r="P150" s="52">
        <v>1</v>
      </c>
      <c r="Q150" s="51">
        <v>0</v>
      </c>
      <c r="R150" s="52">
        <v>1</v>
      </c>
      <c r="S150" s="51">
        <v>4</v>
      </c>
      <c r="T150" s="52">
        <v>0</v>
      </c>
      <c r="U150" s="51">
        <v>1</v>
      </c>
      <c r="V150" s="52">
        <v>1</v>
      </c>
      <c r="W150" s="51">
        <v>4</v>
      </c>
      <c r="X150" s="52">
        <v>1</v>
      </c>
      <c r="Y150" s="51">
        <v>7</v>
      </c>
      <c r="Z150" s="52">
        <v>7</v>
      </c>
      <c r="AA150" s="51">
        <v>6</v>
      </c>
      <c r="AB150" s="52">
        <v>8</v>
      </c>
      <c r="AC150" s="51">
        <v>6</v>
      </c>
      <c r="AD150" s="325">
        <v>8</v>
      </c>
      <c r="AE150" s="51">
        <v>14</v>
      </c>
      <c r="AF150" s="52">
        <v>7</v>
      </c>
      <c r="AG150" s="51">
        <v>7</v>
      </c>
      <c r="AH150" s="52">
        <v>7</v>
      </c>
      <c r="AI150" s="51">
        <v>2</v>
      </c>
      <c r="AJ150" s="52">
        <v>14</v>
      </c>
      <c r="AK150" s="241">
        <v>4</v>
      </c>
      <c r="AL150" s="325">
        <v>5</v>
      </c>
      <c r="AM150" s="54">
        <v>129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92</v>
      </c>
      <c r="C151" s="321">
        <f t="shared" si="39"/>
        <v>43</v>
      </c>
      <c r="D151" s="324">
        <f t="shared" si="39"/>
        <v>49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1</v>
      </c>
      <c r="O151" s="51">
        <v>0</v>
      </c>
      <c r="P151" s="52">
        <v>0</v>
      </c>
      <c r="Q151" s="51">
        <v>1</v>
      </c>
      <c r="R151" s="52">
        <v>0</v>
      </c>
      <c r="S151" s="51">
        <v>1</v>
      </c>
      <c r="T151" s="52">
        <v>1</v>
      </c>
      <c r="U151" s="51">
        <v>2</v>
      </c>
      <c r="V151" s="52">
        <v>3</v>
      </c>
      <c r="W151" s="51">
        <v>2</v>
      </c>
      <c r="X151" s="52">
        <v>0</v>
      </c>
      <c r="Y151" s="51">
        <v>6</v>
      </c>
      <c r="Z151" s="52">
        <v>4</v>
      </c>
      <c r="AA151" s="51">
        <v>5</v>
      </c>
      <c r="AB151" s="52">
        <v>6</v>
      </c>
      <c r="AC151" s="51">
        <v>7</v>
      </c>
      <c r="AD151" s="325">
        <v>4</v>
      </c>
      <c r="AE151" s="51">
        <v>4</v>
      </c>
      <c r="AF151" s="52">
        <v>11</v>
      </c>
      <c r="AG151" s="51">
        <v>7</v>
      </c>
      <c r="AH151" s="52">
        <v>11</v>
      </c>
      <c r="AI151" s="51">
        <v>2</v>
      </c>
      <c r="AJ151" s="52">
        <v>3</v>
      </c>
      <c r="AK151" s="241">
        <v>6</v>
      </c>
      <c r="AL151" s="325">
        <v>5</v>
      </c>
      <c r="AM151" s="54">
        <v>9</v>
      </c>
      <c r="AN151" s="55">
        <v>21</v>
      </c>
      <c r="AO151" s="52">
        <v>62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2</v>
      </c>
      <c r="C152" s="321">
        <f t="shared" si="39"/>
        <v>1</v>
      </c>
      <c r="D152" s="324">
        <f t="shared" si="39"/>
        <v>1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1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0</v>
      </c>
      <c r="AI152" s="51">
        <v>0</v>
      </c>
      <c r="AJ152" s="52">
        <v>0</v>
      </c>
      <c r="AK152" s="241">
        <v>1</v>
      </c>
      <c r="AL152" s="325">
        <v>0</v>
      </c>
      <c r="AM152" s="54">
        <v>0</v>
      </c>
      <c r="AN152" s="55">
        <v>0</v>
      </c>
      <c r="AO152" s="52">
        <v>2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3</v>
      </c>
      <c r="C154" s="321">
        <f t="shared" si="39"/>
        <v>3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1</v>
      </c>
      <c r="V154" s="52">
        <v>0</v>
      </c>
      <c r="W154" s="51">
        <v>1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1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3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5</v>
      </c>
      <c r="C157" s="321">
        <f t="shared" si="39"/>
        <v>4</v>
      </c>
      <c r="D157" s="324">
        <f t="shared" si="39"/>
        <v>1</v>
      </c>
      <c r="E157" s="51">
        <v>0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1</v>
      </c>
      <c r="Q157" s="51">
        <v>0</v>
      </c>
      <c r="R157" s="52">
        <v>0</v>
      </c>
      <c r="S157" s="51">
        <v>0</v>
      </c>
      <c r="T157" s="52">
        <v>0</v>
      </c>
      <c r="U157" s="51">
        <v>1</v>
      </c>
      <c r="V157" s="52">
        <v>0</v>
      </c>
      <c r="W157" s="51">
        <v>0</v>
      </c>
      <c r="X157" s="52">
        <v>0</v>
      </c>
      <c r="Y157" s="51">
        <v>0</v>
      </c>
      <c r="Z157" s="52">
        <v>0</v>
      </c>
      <c r="AA157" s="51">
        <v>0</v>
      </c>
      <c r="AB157" s="52">
        <v>0</v>
      </c>
      <c r="AC157" s="51">
        <v>1</v>
      </c>
      <c r="AD157" s="325">
        <v>0</v>
      </c>
      <c r="AE157" s="51">
        <v>1</v>
      </c>
      <c r="AF157" s="52">
        <v>0</v>
      </c>
      <c r="AG157" s="51">
        <v>0</v>
      </c>
      <c r="AH157" s="52">
        <v>0</v>
      </c>
      <c r="AI157" s="51">
        <v>1</v>
      </c>
      <c r="AJ157" s="52">
        <v>0</v>
      </c>
      <c r="AK157" s="241">
        <v>0</v>
      </c>
      <c r="AL157" s="325">
        <v>0</v>
      </c>
      <c r="AM157" s="54">
        <v>0</v>
      </c>
      <c r="AN157" s="55">
        <v>4</v>
      </c>
      <c r="AO157" s="52">
        <v>1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5</v>
      </c>
      <c r="C158" s="321">
        <f t="shared" si="39"/>
        <v>4</v>
      </c>
      <c r="D158" s="324">
        <f t="shared" si="39"/>
        <v>1</v>
      </c>
      <c r="E158" s="51">
        <v>1</v>
      </c>
      <c r="F158" s="52">
        <v>0</v>
      </c>
      <c r="G158" s="51">
        <v>2</v>
      </c>
      <c r="H158" s="52">
        <v>1</v>
      </c>
      <c r="I158" s="51">
        <v>1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5</v>
      </c>
      <c r="AN158" s="55">
        <v>0</v>
      </c>
      <c r="AO158" s="52">
        <v>0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1</v>
      </c>
      <c r="C159" s="321">
        <f t="shared" si="39"/>
        <v>1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1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1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22</v>
      </c>
      <c r="C160" s="321">
        <f t="shared" si="39"/>
        <v>15</v>
      </c>
      <c r="D160" s="324">
        <f t="shared" si="39"/>
        <v>7</v>
      </c>
      <c r="E160" s="51">
        <v>15</v>
      </c>
      <c r="F160" s="52">
        <v>7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1</v>
      </c>
      <c r="AO160" s="52">
        <v>21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5</v>
      </c>
      <c r="C161" s="321">
        <f t="shared" si="39"/>
        <v>2</v>
      </c>
      <c r="D161" s="324">
        <f t="shared" si="39"/>
        <v>3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2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1</v>
      </c>
      <c r="AF161" s="52">
        <v>1</v>
      </c>
      <c r="AG161" s="51">
        <v>0</v>
      </c>
      <c r="AH161" s="52">
        <v>0</v>
      </c>
      <c r="AI161" s="51">
        <v>1</v>
      </c>
      <c r="AJ161" s="52">
        <v>0</v>
      </c>
      <c r="AK161" s="241">
        <v>0</v>
      </c>
      <c r="AL161" s="325">
        <v>0</v>
      </c>
      <c r="AM161" s="54">
        <v>3</v>
      </c>
      <c r="AN161" s="55">
        <v>0</v>
      </c>
      <c r="AO161" s="52">
        <v>2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153</v>
      </c>
      <c r="C163" s="321">
        <f t="shared" si="39"/>
        <v>88</v>
      </c>
      <c r="D163" s="324">
        <f t="shared" si="39"/>
        <v>65</v>
      </c>
      <c r="E163" s="51">
        <v>39</v>
      </c>
      <c r="F163" s="52">
        <v>29</v>
      </c>
      <c r="G163" s="51">
        <v>5</v>
      </c>
      <c r="H163" s="52">
        <v>4</v>
      </c>
      <c r="I163" s="51">
        <v>4</v>
      </c>
      <c r="J163" s="52">
        <v>0</v>
      </c>
      <c r="K163" s="51">
        <v>1</v>
      </c>
      <c r="L163" s="52">
        <v>1</v>
      </c>
      <c r="M163" s="241">
        <v>0</v>
      </c>
      <c r="N163" s="325">
        <v>0</v>
      </c>
      <c r="O163" s="51">
        <v>0</v>
      </c>
      <c r="P163" s="52">
        <v>0</v>
      </c>
      <c r="Q163" s="51">
        <v>3</v>
      </c>
      <c r="R163" s="52">
        <v>0</v>
      </c>
      <c r="S163" s="51">
        <v>1</v>
      </c>
      <c r="T163" s="52">
        <v>0</v>
      </c>
      <c r="U163" s="51">
        <v>2</v>
      </c>
      <c r="V163" s="52">
        <v>0</v>
      </c>
      <c r="W163" s="51">
        <v>2</v>
      </c>
      <c r="X163" s="52">
        <v>1</v>
      </c>
      <c r="Y163" s="51">
        <v>1</v>
      </c>
      <c r="Z163" s="52">
        <v>0</v>
      </c>
      <c r="AA163" s="51">
        <v>1</v>
      </c>
      <c r="AB163" s="52">
        <v>0</v>
      </c>
      <c r="AC163" s="51">
        <v>4</v>
      </c>
      <c r="AD163" s="325">
        <v>1</v>
      </c>
      <c r="AE163" s="51">
        <v>4</v>
      </c>
      <c r="AF163" s="52">
        <v>3</v>
      </c>
      <c r="AG163" s="51">
        <v>6</v>
      </c>
      <c r="AH163" s="52">
        <v>3</v>
      </c>
      <c r="AI163" s="51">
        <v>6</v>
      </c>
      <c r="AJ163" s="52">
        <v>5</v>
      </c>
      <c r="AK163" s="241">
        <v>9</v>
      </c>
      <c r="AL163" s="325">
        <v>18</v>
      </c>
      <c r="AM163" s="54">
        <v>7</v>
      </c>
      <c r="AN163" s="55">
        <v>33</v>
      </c>
      <c r="AO163" s="52">
        <v>113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22</v>
      </c>
      <c r="C164" s="321">
        <f t="shared" si="39"/>
        <v>14</v>
      </c>
      <c r="D164" s="324">
        <f t="shared" si="39"/>
        <v>8</v>
      </c>
      <c r="E164" s="51">
        <v>1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0</v>
      </c>
      <c r="T164" s="52">
        <v>0</v>
      </c>
      <c r="U164" s="51">
        <v>1</v>
      </c>
      <c r="V164" s="52">
        <v>0</v>
      </c>
      <c r="W164" s="51">
        <v>0</v>
      </c>
      <c r="X164" s="52">
        <v>1</v>
      </c>
      <c r="Y164" s="51">
        <v>1</v>
      </c>
      <c r="Z164" s="52">
        <v>0</v>
      </c>
      <c r="AA164" s="51">
        <v>1</v>
      </c>
      <c r="AB164" s="52">
        <v>0</v>
      </c>
      <c r="AC164" s="51">
        <v>2</v>
      </c>
      <c r="AD164" s="325">
        <v>2</v>
      </c>
      <c r="AE164" s="51">
        <v>2</v>
      </c>
      <c r="AF164" s="52">
        <v>0</v>
      </c>
      <c r="AG164" s="51">
        <v>2</v>
      </c>
      <c r="AH164" s="52">
        <v>1</v>
      </c>
      <c r="AI164" s="51">
        <v>2</v>
      </c>
      <c r="AJ164" s="52">
        <v>0</v>
      </c>
      <c r="AK164" s="241">
        <v>2</v>
      </c>
      <c r="AL164" s="325">
        <v>4</v>
      </c>
      <c r="AM164" s="54">
        <v>0</v>
      </c>
      <c r="AN164" s="55">
        <v>14</v>
      </c>
      <c r="AO164" s="52">
        <v>8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95</v>
      </c>
      <c r="C168" s="321">
        <f t="shared" si="39"/>
        <v>48</v>
      </c>
      <c r="D168" s="324">
        <f t="shared" si="39"/>
        <v>47</v>
      </c>
      <c r="E168" s="51">
        <v>0</v>
      </c>
      <c r="F168" s="52">
        <v>0</v>
      </c>
      <c r="G168" s="51">
        <v>1</v>
      </c>
      <c r="H168" s="52">
        <v>0</v>
      </c>
      <c r="I168" s="51">
        <v>2</v>
      </c>
      <c r="J168" s="52">
        <v>0</v>
      </c>
      <c r="K168" s="51">
        <v>2</v>
      </c>
      <c r="L168" s="52">
        <v>0</v>
      </c>
      <c r="M168" s="241">
        <v>1</v>
      </c>
      <c r="N168" s="325">
        <v>0</v>
      </c>
      <c r="O168" s="51">
        <v>1</v>
      </c>
      <c r="P168" s="52">
        <v>0</v>
      </c>
      <c r="Q168" s="51">
        <v>1</v>
      </c>
      <c r="R168" s="52">
        <v>0</v>
      </c>
      <c r="S168" s="51">
        <v>0</v>
      </c>
      <c r="T168" s="52">
        <v>1</v>
      </c>
      <c r="U168" s="51">
        <v>2</v>
      </c>
      <c r="V168" s="52">
        <v>1</v>
      </c>
      <c r="W168" s="51">
        <v>1</v>
      </c>
      <c r="X168" s="52">
        <v>1</v>
      </c>
      <c r="Y168" s="51">
        <v>8</v>
      </c>
      <c r="Z168" s="52">
        <v>3</v>
      </c>
      <c r="AA168" s="51">
        <v>6</v>
      </c>
      <c r="AB168" s="52">
        <v>6</v>
      </c>
      <c r="AC168" s="51">
        <v>5</v>
      </c>
      <c r="AD168" s="325">
        <v>5</v>
      </c>
      <c r="AE168" s="51">
        <v>5</v>
      </c>
      <c r="AF168" s="52">
        <v>8</v>
      </c>
      <c r="AG168" s="51">
        <v>7</v>
      </c>
      <c r="AH168" s="52">
        <v>4</v>
      </c>
      <c r="AI168" s="51">
        <v>2</v>
      </c>
      <c r="AJ168" s="52">
        <v>7</v>
      </c>
      <c r="AK168" s="241">
        <v>4</v>
      </c>
      <c r="AL168" s="325">
        <v>11</v>
      </c>
      <c r="AM168" s="54">
        <v>50</v>
      </c>
      <c r="AN168" s="55">
        <v>1</v>
      </c>
      <c r="AO168" s="52">
        <v>44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41</v>
      </c>
      <c r="C169" s="321">
        <f t="shared" si="39"/>
        <v>14</v>
      </c>
      <c r="D169" s="324">
        <f t="shared" si="39"/>
        <v>27</v>
      </c>
      <c r="E169" s="51">
        <v>1</v>
      </c>
      <c r="F169" s="52">
        <v>1</v>
      </c>
      <c r="G169" s="51">
        <v>0</v>
      </c>
      <c r="H169" s="52">
        <v>0</v>
      </c>
      <c r="I169" s="51">
        <v>1</v>
      </c>
      <c r="J169" s="52">
        <v>0</v>
      </c>
      <c r="K169" s="51">
        <v>0</v>
      </c>
      <c r="L169" s="52">
        <v>0</v>
      </c>
      <c r="M169" s="241">
        <v>0</v>
      </c>
      <c r="N169" s="325">
        <v>2</v>
      </c>
      <c r="O169" s="51">
        <v>0</v>
      </c>
      <c r="P169" s="52">
        <v>0</v>
      </c>
      <c r="Q169" s="51">
        <v>0</v>
      </c>
      <c r="R169" s="52">
        <v>2</v>
      </c>
      <c r="S169" s="51">
        <v>1</v>
      </c>
      <c r="T169" s="52">
        <v>1</v>
      </c>
      <c r="U169" s="51">
        <v>0</v>
      </c>
      <c r="V169" s="52">
        <v>1</v>
      </c>
      <c r="W169" s="51">
        <v>1</v>
      </c>
      <c r="X169" s="52">
        <v>2</v>
      </c>
      <c r="Y169" s="51">
        <v>0</v>
      </c>
      <c r="Z169" s="52">
        <v>5</v>
      </c>
      <c r="AA169" s="51">
        <v>3</v>
      </c>
      <c r="AB169" s="52">
        <v>0</v>
      </c>
      <c r="AC169" s="51">
        <v>3</v>
      </c>
      <c r="AD169" s="325">
        <v>3</v>
      </c>
      <c r="AE169" s="51">
        <v>1</v>
      </c>
      <c r="AF169" s="52">
        <v>4</v>
      </c>
      <c r="AG169" s="51">
        <v>0</v>
      </c>
      <c r="AH169" s="52">
        <v>1</v>
      </c>
      <c r="AI169" s="51">
        <v>3</v>
      </c>
      <c r="AJ169" s="52">
        <v>5</v>
      </c>
      <c r="AK169" s="241">
        <v>0</v>
      </c>
      <c r="AL169" s="325">
        <v>0</v>
      </c>
      <c r="AM169" s="54">
        <v>0</v>
      </c>
      <c r="AN169" s="55">
        <v>13</v>
      </c>
      <c r="AO169" s="52">
        <v>28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9</v>
      </c>
      <c r="C170" s="321">
        <f t="shared" si="39"/>
        <v>4</v>
      </c>
      <c r="D170" s="324">
        <f t="shared" si="39"/>
        <v>5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1</v>
      </c>
      <c r="X170" s="52">
        <v>0</v>
      </c>
      <c r="Y170" s="51">
        <v>0</v>
      </c>
      <c r="Z170" s="52">
        <v>0</v>
      </c>
      <c r="AA170" s="51">
        <v>0</v>
      </c>
      <c r="AB170" s="52">
        <v>1</v>
      </c>
      <c r="AC170" s="51">
        <v>0</v>
      </c>
      <c r="AD170" s="325">
        <v>0</v>
      </c>
      <c r="AE170" s="51">
        <v>1</v>
      </c>
      <c r="AF170" s="52">
        <v>1</v>
      </c>
      <c r="AG170" s="51">
        <v>0</v>
      </c>
      <c r="AH170" s="52">
        <v>1</v>
      </c>
      <c r="AI170" s="51">
        <v>0</v>
      </c>
      <c r="AJ170" s="52">
        <v>1</v>
      </c>
      <c r="AK170" s="241">
        <v>2</v>
      </c>
      <c r="AL170" s="325">
        <v>1</v>
      </c>
      <c r="AM170" s="54">
        <v>8</v>
      </c>
      <c r="AN170" s="55">
        <v>0</v>
      </c>
      <c r="AO170" s="52">
        <v>1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1</v>
      </c>
      <c r="C171" s="321">
        <f t="shared" si="39"/>
        <v>0</v>
      </c>
      <c r="D171" s="324">
        <f t="shared" si="39"/>
        <v>1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1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0</v>
      </c>
      <c r="AO171" s="52">
        <v>1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13</v>
      </c>
      <c r="C172" s="321">
        <f t="shared" si="39"/>
        <v>2</v>
      </c>
      <c r="D172" s="324">
        <f t="shared" si="39"/>
        <v>11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1</v>
      </c>
      <c r="U172" s="51">
        <v>0</v>
      </c>
      <c r="V172" s="52">
        <v>1</v>
      </c>
      <c r="W172" s="51">
        <v>0</v>
      </c>
      <c r="X172" s="52">
        <v>0</v>
      </c>
      <c r="Y172" s="51">
        <v>0</v>
      </c>
      <c r="Z172" s="52">
        <v>2</v>
      </c>
      <c r="AA172" s="51">
        <v>1</v>
      </c>
      <c r="AB172" s="52">
        <v>1</v>
      </c>
      <c r="AC172" s="51">
        <v>0</v>
      </c>
      <c r="AD172" s="325">
        <v>2</v>
      </c>
      <c r="AE172" s="51">
        <v>0</v>
      </c>
      <c r="AF172" s="52">
        <v>0</v>
      </c>
      <c r="AG172" s="51">
        <v>1</v>
      </c>
      <c r="AH172" s="52">
        <v>0</v>
      </c>
      <c r="AI172" s="51">
        <v>0</v>
      </c>
      <c r="AJ172" s="52">
        <v>4</v>
      </c>
      <c r="AK172" s="241">
        <v>0</v>
      </c>
      <c r="AL172" s="325">
        <v>0</v>
      </c>
      <c r="AM172" s="54">
        <v>7</v>
      </c>
      <c r="AN172" s="55">
        <v>0</v>
      </c>
      <c r="AO172" s="52">
        <v>6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2</v>
      </c>
      <c r="C173" s="321">
        <f t="shared" si="39"/>
        <v>2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1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1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1</v>
      </c>
      <c r="AO173" s="52">
        <v>1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1</v>
      </c>
      <c r="C176" s="321">
        <f t="shared" si="39"/>
        <v>1</v>
      </c>
      <c r="D176" s="324">
        <f t="shared" si="39"/>
        <v>0</v>
      </c>
      <c r="E176" s="51">
        <v>0</v>
      </c>
      <c r="F176" s="52">
        <v>0</v>
      </c>
      <c r="G176" s="51">
        <v>1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1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115</v>
      </c>
      <c r="C177" s="321">
        <f t="shared" si="39"/>
        <v>67</v>
      </c>
      <c r="D177" s="324">
        <f t="shared" si="39"/>
        <v>48</v>
      </c>
      <c r="E177" s="92">
        <v>13</v>
      </c>
      <c r="F177" s="93">
        <v>6</v>
      </c>
      <c r="G177" s="92">
        <v>0</v>
      </c>
      <c r="H177" s="93">
        <v>0</v>
      </c>
      <c r="I177" s="92">
        <v>1</v>
      </c>
      <c r="J177" s="93">
        <v>1</v>
      </c>
      <c r="K177" s="92">
        <v>1</v>
      </c>
      <c r="L177" s="93">
        <v>1</v>
      </c>
      <c r="M177" s="327">
        <v>1</v>
      </c>
      <c r="N177" s="328">
        <v>0</v>
      </c>
      <c r="O177" s="92">
        <v>1</v>
      </c>
      <c r="P177" s="93">
        <v>1</v>
      </c>
      <c r="Q177" s="92">
        <v>1</v>
      </c>
      <c r="R177" s="93">
        <v>1</v>
      </c>
      <c r="S177" s="92">
        <v>3</v>
      </c>
      <c r="T177" s="93">
        <v>1</v>
      </c>
      <c r="U177" s="92">
        <v>0</v>
      </c>
      <c r="V177" s="93">
        <v>4</v>
      </c>
      <c r="W177" s="92">
        <v>3</v>
      </c>
      <c r="X177" s="93">
        <v>1</v>
      </c>
      <c r="Y177" s="92">
        <v>3</v>
      </c>
      <c r="Z177" s="93">
        <v>2</v>
      </c>
      <c r="AA177" s="92">
        <v>5</v>
      </c>
      <c r="AB177" s="93">
        <v>5</v>
      </c>
      <c r="AC177" s="92">
        <v>9</v>
      </c>
      <c r="AD177" s="328">
        <v>7</v>
      </c>
      <c r="AE177" s="92">
        <v>8</v>
      </c>
      <c r="AF177" s="93">
        <v>2</v>
      </c>
      <c r="AG177" s="92">
        <v>6</v>
      </c>
      <c r="AH177" s="93">
        <v>6</v>
      </c>
      <c r="AI177" s="92">
        <v>6</v>
      </c>
      <c r="AJ177" s="93">
        <v>4</v>
      </c>
      <c r="AK177" s="327">
        <v>6</v>
      </c>
      <c r="AL177" s="328">
        <v>6</v>
      </c>
      <c r="AM177" s="65">
        <v>32</v>
      </c>
      <c r="AN177" s="66">
        <v>34</v>
      </c>
      <c r="AO177" s="93">
        <v>49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745" t="s">
        <v>199</v>
      </c>
      <c r="B178" s="746">
        <f>SUM(B179:B183)</f>
        <v>285</v>
      </c>
      <c r="C178" s="427">
        <f t="shared" ref="C178:AO178" si="43">SUM(C179:C183)</f>
        <v>156</v>
      </c>
      <c r="D178" s="820">
        <f t="shared" si="43"/>
        <v>129</v>
      </c>
      <c r="E178" s="748">
        <f t="shared" si="43"/>
        <v>36</v>
      </c>
      <c r="F178" s="821">
        <f t="shared" si="43"/>
        <v>13</v>
      </c>
      <c r="G178" s="748">
        <f t="shared" si="43"/>
        <v>1</v>
      </c>
      <c r="H178" s="821">
        <f t="shared" si="43"/>
        <v>2</v>
      </c>
      <c r="I178" s="748">
        <f t="shared" si="43"/>
        <v>0</v>
      </c>
      <c r="J178" s="821">
        <f t="shared" si="43"/>
        <v>1</v>
      </c>
      <c r="K178" s="748">
        <f t="shared" si="43"/>
        <v>6</v>
      </c>
      <c r="L178" s="821">
        <f t="shared" si="43"/>
        <v>2</v>
      </c>
      <c r="M178" s="748">
        <f t="shared" si="43"/>
        <v>2</v>
      </c>
      <c r="N178" s="822">
        <f t="shared" si="43"/>
        <v>2</v>
      </c>
      <c r="O178" s="748">
        <f t="shared" si="43"/>
        <v>0</v>
      </c>
      <c r="P178" s="821">
        <f t="shared" si="43"/>
        <v>1</v>
      </c>
      <c r="Q178" s="748">
        <f t="shared" si="43"/>
        <v>5</v>
      </c>
      <c r="R178" s="821">
        <f t="shared" si="43"/>
        <v>1</v>
      </c>
      <c r="S178" s="748">
        <f t="shared" si="43"/>
        <v>3</v>
      </c>
      <c r="T178" s="821">
        <f t="shared" si="43"/>
        <v>2</v>
      </c>
      <c r="U178" s="748">
        <f t="shared" si="43"/>
        <v>8</v>
      </c>
      <c r="V178" s="821">
        <f t="shared" si="43"/>
        <v>4</v>
      </c>
      <c r="W178" s="748">
        <f t="shared" si="43"/>
        <v>6</v>
      </c>
      <c r="X178" s="821">
        <f t="shared" si="43"/>
        <v>3</v>
      </c>
      <c r="Y178" s="748">
        <f t="shared" si="43"/>
        <v>11</v>
      </c>
      <c r="Z178" s="821">
        <f t="shared" si="43"/>
        <v>11</v>
      </c>
      <c r="AA178" s="748">
        <f t="shared" si="43"/>
        <v>9</v>
      </c>
      <c r="AB178" s="821">
        <f t="shared" si="43"/>
        <v>6</v>
      </c>
      <c r="AC178" s="748">
        <f t="shared" si="43"/>
        <v>11</v>
      </c>
      <c r="AD178" s="822">
        <f t="shared" si="43"/>
        <v>13</v>
      </c>
      <c r="AE178" s="748">
        <f t="shared" si="43"/>
        <v>14</v>
      </c>
      <c r="AF178" s="821">
        <f t="shared" si="43"/>
        <v>16</v>
      </c>
      <c r="AG178" s="748">
        <f t="shared" si="43"/>
        <v>19</v>
      </c>
      <c r="AH178" s="821">
        <f t="shared" si="43"/>
        <v>14</v>
      </c>
      <c r="AI178" s="748">
        <f t="shared" si="43"/>
        <v>12</v>
      </c>
      <c r="AJ178" s="821">
        <f t="shared" si="43"/>
        <v>20</v>
      </c>
      <c r="AK178" s="822">
        <f t="shared" si="43"/>
        <v>13</v>
      </c>
      <c r="AL178" s="803">
        <f t="shared" si="43"/>
        <v>18</v>
      </c>
      <c r="AM178" s="752">
        <f t="shared" si="43"/>
        <v>54</v>
      </c>
      <c r="AN178" s="405">
        <f t="shared" si="43"/>
        <v>60</v>
      </c>
      <c r="AO178" s="804">
        <f t="shared" si="43"/>
        <v>171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161</v>
      </c>
      <c r="C179" s="321">
        <f t="shared" ref="C179:D183" si="44">E179+G179+I179+K179+M179+O179+Q179+S179+U179+W179+Y179+AA179+AC179+AE179+AG179+AI179+AK179</f>
        <v>86</v>
      </c>
      <c r="D179" s="324">
        <f t="shared" si="44"/>
        <v>75</v>
      </c>
      <c r="E179" s="37">
        <v>28</v>
      </c>
      <c r="F179" s="39">
        <v>11</v>
      </c>
      <c r="G179" s="37">
        <v>0</v>
      </c>
      <c r="H179" s="39">
        <v>2</v>
      </c>
      <c r="I179" s="37">
        <v>0</v>
      </c>
      <c r="J179" s="39">
        <v>1</v>
      </c>
      <c r="K179" s="37">
        <v>4</v>
      </c>
      <c r="L179" s="39">
        <v>0</v>
      </c>
      <c r="M179" s="238">
        <v>0</v>
      </c>
      <c r="N179" s="338">
        <v>2</v>
      </c>
      <c r="O179" s="37">
        <v>0</v>
      </c>
      <c r="P179" s="39">
        <v>0</v>
      </c>
      <c r="Q179" s="37">
        <v>2</v>
      </c>
      <c r="R179" s="39">
        <v>1</v>
      </c>
      <c r="S179" s="37">
        <v>1</v>
      </c>
      <c r="T179" s="39">
        <v>1</v>
      </c>
      <c r="U179" s="37">
        <v>5</v>
      </c>
      <c r="V179" s="39">
        <v>4</v>
      </c>
      <c r="W179" s="37">
        <v>1</v>
      </c>
      <c r="X179" s="39">
        <v>0</v>
      </c>
      <c r="Y179" s="37">
        <v>6</v>
      </c>
      <c r="Z179" s="39">
        <v>6</v>
      </c>
      <c r="AA179" s="37">
        <v>5</v>
      </c>
      <c r="AB179" s="39">
        <v>4</v>
      </c>
      <c r="AC179" s="37">
        <v>4</v>
      </c>
      <c r="AD179" s="338">
        <v>8</v>
      </c>
      <c r="AE179" s="37">
        <v>8</v>
      </c>
      <c r="AF179" s="39">
        <v>8</v>
      </c>
      <c r="AG179" s="37">
        <v>13</v>
      </c>
      <c r="AH179" s="39">
        <v>8</v>
      </c>
      <c r="AI179" s="37">
        <v>6</v>
      </c>
      <c r="AJ179" s="39">
        <v>13</v>
      </c>
      <c r="AK179" s="238">
        <v>3</v>
      </c>
      <c r="AL179" s="338">
        <v>6</v>
      </c>
      <c r="AM179" s="41">
        <v>41</v>
      </c>
      <c r="AN179" s="42">
        <v>54</v>
      </c>
      <c r="AO179" s="39">
        <v>66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92</v>
      </c>
      <c r="C180" s="321">
        <f t="shared" si="44"/>
        <v>57</v>
      </c>
      <c r="D180" s="324">
        <f t="shared" si="44"/>
        <v>35</v>
      </c>
      <c r="E180" s="51">
        <v>8</v>
      </c>
      <c r="F180" s="52">
        <v>2</v>
      </c>
      <c r="G180" s="51">
        <v>0</v>
      </c>
      <c r="H180" s="52">
        <v>0</v>
      </c>
      <c r="I180" s="51">
        <v>0</v>
      </c>
      <c r="J180" s="52">
        <v>0</v>
      </c>
      <c r="K180" s="51">
        <v>2</v>
      </c>
      <c r="L180" s="52">
        <v>2</v>
      </c>
      <c r="M180" s="241">
        <v>2</v>
      </c>
      <c r="N180" s="325">
        <v>0</v>
      </c>
      <c r="O180" s="51">
        <v>0</v>
      </c>
      <c r="P180" s="52">
        <v>1</v>
      </c>
      <c r="Q180" s="51">
        <v>3</v>
      </c>
      <c r="R180" s="52">
        <v>0</v>
      </c>
      <c r="S180" s="51">
        <v>2</v>
      </c>
      <c r="T180" s="52">
        <v>1</v>
      </c>
      <c r="U180" s="51">
        <v>3</v>
      </c>
      <c r="V180" s="52">
        <v>0</v>
      </c>
      <c r="W180" s="51">
        <v>4</v>
      </c>
      <c r="X180" s="52">
        <v>1</v>
      </c>
      <c r="Y180" s="51">
        <v>4</v>
      </c>
      <c r="Z180" s="52">
        <v>4</v>
      </c>
      <c r="AA180" s="51">
        <v>2</v>
      </c>
      <c r="AB180" s="52">
        <v>2</v>
      </c>
      <c r="AC180" s="51">
        <v>6</v>
      </c>
      <c r="AD180" s="325">
        <v>3</v>
      </c>
      <c r="AE180" s="51">
        <v>4</v>
      </c>
      <c r="AF180" s="52">
        <v>5</v>
      </c>
      <c r="AG180" s="51">
        <v>5</v>
      </c>
      <c r="AH180" s="52">
        <v>4</v>
      </c>
      <c r="AI180" s="51">
        <v>4</v>
      </c>
      <c r="AJ180" s="52">
        <v>3</v>
      </c>
      <c r="AK180" s="241">
        <v>8</v>
      </c>
      <c r="AL180" s="325">
        <v>7</v>
      </c>
      <c r="AM180" s="54">
        <v>6</v>
      </c>
      <c r="AN180" s="55">
        <v>2</v>
      </c>
      <c r="AO180" s="52">
        <v>84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10</v>
      </c>
      <c r="C181" s="321">
        <f t="shared" si="44"/>
        <v>5</v>
      </c>
      <c r="D181" s="324">
        <f t="shared" si="44"/>
        <v>5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0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1</v>
      </c>
      <c r="Z181" s="52">
        <v>0</v>
      </c>
      <c r="AA181" s="51">
        <v>1</v>
      </c>
      <c r="AB181" s="52">
        <v>0</v>
      </c>
      <c r="AC181" s="51">
        <v>0</v>
      </c>
      <c r="AD181" s="325">
        <v>0</v>
      </c>
      <c r="AE181" s="51">
        <v>0</v>
      </c>
      <c r="AF181" s="52">
        <v>1</v>
      </c>
      <c r="AG181" s="51">
        <v>0</v>
      </c>
      <c r="AH181" s="52">
        <v>2</v>
      </c>
      <c r="AI181" s="51">
        <v>2</v>
      </c>
      <c r="AJ181" s="52">
        <v>0</v>
      </c>
      <c r="AK181" s="241">
        <v>1</v>
      </c>
      <c r="AL181" s="325">
        <v>2</v>
      </c>
      <c r="AM181" s="54">
        <v>0</v>
      </c>
      <c r="AN181" s="55">
        <v>3</v>
      </c>
      <c r="AO181" s="52">
        <v>7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0</v>
      </c>
      <c r="C182" s="321">
        <f t="shared" si="44"/>
        <v>0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22</v>
      </c>
      <c r="C183" s="342">
        <f t="shared" si="44"/>
        <v>8</v>
      </c>
      <c r="D183" s="343">
        <f t="shared" si="44"/>
        <v>14</v>
      </c>
      <c r="E183" s="244">
        <v>0</v>
      </c>
      <c r="F183" s="272">
        <v>0</v>
      </c>
      <c r="G183" s="244">
        <v>1</v>
      </c>
      <c r="H183" s="272">
        <v>0</v>
      </c>
      <c r="I183" s="244">
        <v>0</v>
      </c>
      <c r="J183" s="272">
        <v>0</v>
      </c>
      <c r="K183" s="244">
        <v>0</v>
      </c>
      <c r="L183" s="272">
        <v>0</v>
      </c>
      <c r="M183" s="243">
        <v>0</v>
      </c>
      <c r="N183" s="344">
        <v>0</v>
      </c>
      <c r="O183" s="244">
        <v>0</v>
      </c>
      <c r="P183" s="272">
        <v>0</v>
      </c>
      <c r="Q183" s="244">
        <v>0</v>
      </c>
      <c r="R183" s="272">
        <v>0</v>
      </c>
      <c r="S183" s="244">
        <v>0</v>
      </c>
      <c r="T183" s="272">
        <v>0</v>
      </c>
      <c r="U183" s="244">
        <v>0</v>
      </c>
      <c r="V183" s="272">
        <v>0</v>
      </c>
      <c r="W183" s="244">
        <v>1</v>
      </c>
      <c r="X183" s="272">
        <v>2</v>
      </c>
      <c r="Y183" s="244">
        <v>0</v>
      </c>
      <c r="Z183" s="272">
        <v>1</v>
      </c>
      <c r="AA183" s="244">
        <v>1</v>
      </c>
      <c r="AB183" s="272">
        <v>0</v>
      </c>
      <c r="AC183" s="244">
        <v>1</v>
      </c>
      <c r="AD183" s="344">
        <v>2</v>
      </c>
      <c r="AE183" s="244">
        <v>2</v>
      </c>
      <c r="AF183" s="272">
        <v>2</v>
      </c>
      <c r="AG183" s="244">
        <v>1</v>
      </c>
      <c r="AH183" s="272">
        <v>0</v>
      </c>
      <c r="AI183" s="244">
        <v>0</v>
      </c>
      <c r="AJ183" s="272">
        <v>4</v>
      </c>
      <c r="AK183" s="243">
        <v>1</v>
      </c>
      <c r="AL183" s="344">
        <v>3</v>
      </c>
      <c r="AM183" s="78">
        <v>7</v>
      </c>
      <c r="AN183" s="81">
        <v>1</v>
      </c>
      <c r="AO183" s="272">
        <v>14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325" t="s">
        <v>92</v>
      </c>
      <c r="B185" s="1326" t="s">
        <v>5</v>
      </c>
      <c r="C185" s="1327" t="s">
        <v>103</v>
      </c>
      <c r="D185" s="1083"/>
      <c r="E185" s="1083"/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328"/>
      <c r="T185" s="1330" t="s">
        <v>176</v>
      </c>
      <c r="U185" s="1261"/>
      <c r="V185" s="1261"/>
      <c r="W185" s="1261"/>
      <c r="X185" s="1261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334" t="s">
        <v>177</v>
      </c>
      <c r="U186" s="1335"/>
      <c r="V186" s="1336"/>
      <c r="W186" s="1332" t="s">
        <v>202</v>
      </c>
      <c r="X186" s="1333"/>
      <c r="CE186"/>
      <c r="CK186" s="2"/>
      <c r="DI186"/>
    </row>
    <row r="187" spans="1:113" ht="31.5" x14ac:dyDescent="0.25">
      <c r="A187" s="984"/>
      <c r="B187" s="987"/>
      <c r="C187" s="755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825" t="s">
        <v>27</v>
      </c>
      <c r="T187" s="757" t="s">
        <v>203</v>
      </c>
      <c r="U187" s="428" t="s">
        <v>204</v>
      </c>
      <c r="V187" s="805" t="s">
        <v>205</v>
      </c>
      <c r="W187" s="759" t="s">
        <v>179</v>
      </c>
      <c r="X187" s="805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406</v>
      </c>
      <c r="C188" s="51">
        <v>70</v>
      </c>
      <c r="D188" s="55">
        <v>10</v>
      </c>
      <c r="E188" s="55">
        <v>8</v>
      </c>
      <c r="F188" s="55">
        <v>4</v>
      </c>
      <c r="G188" s="55">
        <v>5</v>
      </c>
      <c r="H188" s="55">
        <v>4</v>
      </c>
      <c r="I188" s="55">
        <v>8</v>
      </c>
      <c r="J188" s="55">
        <v>11</v>
      </c>
      <c r="K188" s="55">
        <v>10</v>
      </c>
      <c r="L188" s="55">
        <v>17</v>
      </c>
      <c r="M188" s="55">
        <v>27</v>
      </c>
      <c r="N188" s="55">
        <v>28</v>
      </c>
      <c r="O188" s="55">
        <v>39</v>
      </c>
      <c r="P188" s="55">
        <v>42</v>
      </c>
      <c r="Q188" s="55">
        <v>33</v>
      </c>
      <c r="R188" s="55">
        <v>31</v>
      </c>
      <c r="S188" s="56">
        <v>59</v>
      </c>
      <c r="T188" s="54">
        <v>107</v>
      </c>
      <c r="U188" s="55">
        <v>0</v>
      </c>
      <c r="V188" s="52">
        <v>0</v>
      </c>
      <c r="W188" s="51">
        <v>55</v>
      </c>
      <c r="X188" s="52">
        <v>244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52</v>
      </c>
      <c r="C189" s="51">
        <v>0</v>
      </c>
      <c r="D189" s="55">
        <v>0</v>
      </c>
      <c r="E189" s="55">
        <v>1</v>
      </c>
      <c r="F189" s="55">
        <v>2</v>
      </c>
      <c r="G189" s="55">
        <v>0</v>
      </c>
      <c r="H189" s="55">
        <v>0</v>
      </c>
      <c r="I189" s="55">
        <v>0</v>
      </c>
      <c r="J189" s="55">
        <v>1</v>
      </c>
      <c r="K189" s="55">
        <v>4</v>
      </c>
      <c r="L189" s="55">
        <v>0</v>
      </c>
      <c r="M189" s="55">
        <v>2</v>
      </c>
      <c r="N189" s="55">
        <v>5</v>
      </c>
      <c r="O189" s="55">
        <v>7</v>
      </c>
      <c r="P189" s="55">
        <v>6</v>
      </c>
      <c r="Q189" s="55">
        <v>10</v>
      </c>
      <c r="R189" s="55">
        <v>10</v>
      </c>
      <c r="S189" s="56">
        <v>4</v>
      </c>
      <c r="T189" s="54">
        <v>9</v>
      </c>
      <c r="U189" s="55">
        <v>0</v>
      </c>
      <c r="V189" s="52">
        <v>0</v>
      </c>
      <c r="W189" s="51">
        <v>43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129</v>
      </c>
      <c r="C190" s="51">
        <v>43</v>
      </c>
      <c r="D190" s="55">
        <v>4</v>
      </c>
      <c r="E190" s="55">
        <v>2</v>
      </c>
      <c r="F190" s="55">
        <v>0</v>
      </c>
      <c r="G190" s="55">
        <v>0</v>
      </c>
      <c r="H190" s="55">
        <v>0</v>
      </c>
      <c r="I190" s="55">
        <v>1</v>
      </c>
      <c r="J190" s="55">
        <v>0</v>
      </c>
      <c r="K190" s="55">
        <v>5</v>
      </c>
      <c r="L190" s="55">
        <v>2</v>
      </c>
      <c r="M190" s="55">
        <v>7</v>
      </c>
      <c r="N190" s="55">
        <v>8</v>
      </c>
      <c r="O190" s="55">
        <v>10</v>
      </c>
      <c r="P190" s="55">
        <v>10</v>
      </c>
      <c r="Q190" s="55">
        <v>14</v>
      </c>
      <c r="R190" s="55">
        <v>11</v>
      </c>
      <c r="S190" s="56">
        <v>12</v>
      </c>
      <c r="T190" s="54">
        <v>5</v>
      </c>
      <c r="U190" s="55">
        <v>0</v>
      </c>
      <c r="V190" s="52">
        <v>0</v>
      </c>
      <c r="W190" s="51">
        <v>27</v>
      </c>
      <c r="X190" s="52">
        <v>97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760">
        <f t="shared" ref="B195:X195" si="50">SUM(B188:B194)</f>
        <v>587</v>
      </c>
      <c r="C195" s="761">
        <f t="shared" si="50"/>
        <v>113</v>
      </c>
      <c r="D195" s="412">
        <f t="shared" si="50"/>
        <v>14</v>
      </c>
      <c r="E195" s="412">
        <f t="shared" si="50"/>
        <v>11</v>
      </c>
      <c r="F195" s="412">
        <f t="shared" si="50"/>
        <v>6</v>
      </c>
      <c r="G195" s="412">
        <f t="shared" si="50"/>
        <v>5</v>
      </c>
      <c r="H195" s="412">
        <f t="shared" si="50"/>
        <v>4</v>
      </c>
      <c r="I195" s="412">
        <f t="shared" si="50"/>
        <v>9</v>
      </c>
      <c r="J195" s="412">
        <f t="shared" si="50"/>
        <v>12</v>
      </c>
      <c r="K195" s="412">
        <f t="shared" si="50"/>
        <v>19</v>
      </c>
      <c r="L195" s="412">
        <f t="shared" si="50"/>
        <v>19</v>
      </c>
      <c r="M195" s="412">
        <f t="shared" si="50"/>
        <v>36</v>
      </c>
      <c r="N195" s="412">
        <f t="shared" si="50"/>
        <v>41</v>
      </c>
      <c r="O195" s="412">
        <f t="shared" si="50"/>
        <v>56</v>
      </c>
      <c r="P195" s="412">
        <f t="shared" si="50"/>
        <v>58</v>
      </c>
      <c r="Q195" s="412">
        <f t="shared" si="50"/>
        <v>57</v>
      </c>
      <c r="R195" s="412">
        <f t="shared" si="50"/>
        <v>52</v>
      </c>
      <c r="S195" s="826">
        <f t="shared" si="50"/>
        <v>75</v>
      </c>
      <c r="T195" s="355">
        <f t="shared" si="50"/>
        <v>121</v>
      </c>
      <c r="U195" s="356">
        <f t="shared" si="50"/>
        <v>0</v>
      </c>
      <c r="V195" s="357">
        <f t="shared" si="50"/>
        <v>0</v>
      </c>
      <c r="W195" s="358">
        <f t="shared" si="50"/>
        <v>125</v>
      </c>
      <c r="X195" s="357">
        <f t="shared" si="50"/>
        <v>341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325" t="s">
        <v>92</v>
      </c>
      <c r="B197" s="1326" t="s">
        <v>5</v>
      </c>
      <c r="C197" s="1327" t="s">
        <v>103</v>
      </c>
      <c r="D197" s="1083"/>
      <c r="E197" s="1083"/>
      <c r="F197" s="1083"/>
      <c r="G197" s="1083"/>
      <c r="H197" s="1083"/>
      <c r="I197" s="1083"/>
      <c r="J197" s="1083"/>
      <c r="K197" s="1083"/>
      <c r="L197" s="1083"/>
      <c r="M197" s="1083"/>
      <c r="N197" s="1083"/>
      <c r="O197" s="1083"/>
      <c r="P197" s="1083"/>
      <c r="Q197" s="1083"/>
      <c r="R197" s="1083"/>
      <c r="S197" s="1328"/>
      <c r="T197" s="1329" t="s">
        <v>176</v>
      </c>
      <c r="U197" s="1329"/>
      <c r="V197" s="1329"/>
      <c r="W197" s="1329"/>
      <c r="X197" s="1330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087" t="s">
        <v>177</v>
      </c>
      <c r="U198" s="1087"/>
      <c r="V198" s="1331"/>
      <c r="W198" s="1332" t="s">
        <v>202</v>
      </c>
      <c r="X198" s="1333"/>
      <c r="CE198"/>
      <c r="CK198" s="2"/>
      <c r="DI198"/>
    </row>
    <row r="199" spans="1:113" ht="31.5" x14ac:dyDescent="0.25">
      <c r="A199" s="984"/>
      <c r="B199" s="987"/>
      <c r="C199" s="755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825" t="s">
        <v>27</v>
      </c>
      <c r="T199" s="757" t="s">
        <v>203</v>
      </c>
      <c r="U199" s="428" t="s">
        <v>204</v>
      </c>
      <c r="V199" s="805" t="s">
        <v>205</v>
      </c>
      <c r="W199" s="759" t="s">
        <v>179</v>
      </c>
      <c r="X199" s="805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216</v>
      </c>
      <c r="C200" s="51">
        <v>0</v>
      </c>
      <c r="D200" s="55">
        <v>1</v>
      </c>
      <c r="E200" s="55">
        <v>5</v>
      </c>
      <c r="F200" s="55">
        <v>11</v>
      </c>
      <c r="G200" s="55">
        <v>2</v>
      </c>
      <c r="H200" s="55">
        <v>3</v>
      </c>
      <c r="I200" s="55">
        <v>1</v>
      </c>
      <c r="J200" s="55">
        <v>3</v>
      </c>
      <c r="K200" s="55">
        <v>10</v>
      </c>
      <c r="L200" s="55">
        <v>22</v>
      </c>
      <c r="M200" s="55">
        <v>16</v>
      </c>
      <c r="N200" s="55">
        <v>24</v>
      </c>
      <c r="O200" s="55">
        <v>22</v>
      </c>
      <c r="P200" s="55">
        <v>44</v>
      </c>
      <c r="Q200" s="55">
        <v>18</v>
      </c>
      <c r="R200" s="55">
        <v>16</v>
      </c>
      <c r="S200" s="56">
        <v>18</v>
      </c>
      <c r="T200" s="418">
        <v>216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11</v>
      </c>
      <c r="C201" s="51">
        <v>0</v>
      </c>
      <c r="D201" s="55">
        <v>0</v>
      </c>
      <c r="E201" s="55">
        <v>0</v>
      </c>
      <c r="F201" s="55">
        <v>1</v>
      </c>
      <c r="G201" s="55">
        <v>1</v>
      </c>
      <c r="H201" s="55">
        <v>0</v>
      </c>
      <c r="I201" s="55">
        <v>1</v>
      </c>
      <c r="J201" s="55">
        <v>0</v>
      </c>
      <c r="K201" s="55">
        <v>0</v>
      </c>
      <c r="L201" s="55">
        <v>0</v>
      </c>
      <c r="M201" s="55">
        <v>0</v>
      </c>
      <c r="N201" s="55">
        <v>1</v>
      </c>
      <c r="O201" s="55">
        <v>3</v>
      </c>
      <c r="P201" s="55">
        <v>2</v>
      </c>
      <c r="Q201" s="55">
        <v>0</v>
      </c>
      <c r="R201" s="55">
        <v>2</v>
      </c>
      <c r="S201" s="56">
        <v>0</v>
      </c>
      <c r="T201" s="54">
        <v>11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763" t="s">
        <v>5</v>
      </c>
      <c r="B206" s="760">
        <f t="shared" ref="B206:X206" si="55">SUM(B200:B205)</f>
        <v>227</v>
      </c>
      <c r="C206" s="761">
        <f t="shared" si="55"/>
        <v>0</v>
      </c>
      <c r="D206" s="412">
        <f t="shared" si="55"/>
        <v>1</v>
      </c>
      <c r="E206" s="412">
        <f t="shared" si="55"/>
        <v>5</v>
      </c>
      <c r="F206" s="412">
        <f t="shared" si="55"/>
        <v>12</v>
      </c>
      <c r="G206" s="412">
        <f t="shared" si="55"/>
        <v>3</v>
      </c>
      <c r="H206" s="412">
        <f t="shared" si="55"/>
        <v>3</v>
      </c>
      <c r="I206" s="412">
        <f t="shared" si="55"/>
        <v>2</v>
      </c>
      <c r="J206" s="412">
        <f t="shared" si="55"/>
        <v>3</v>
      </c>
      <c r="K206" s="412">
        <f t="shared" si="55"/>
        <v>10</v>
      </c>
      <c r="L206" s="412">
        <f t="shared" si="55"/>
        <v>22</v>
      </c>
      <c r="M206" s="412">
        <f t="shared" si="55"/>
        <v>16</v>
      </c>
      <c r="N206" s="412">
        <f t="shared" si="55"/>
        <v>25</v>
      </c>
      <c r="O206" s="412">
        <f t="shared" si="55"/>
        <v>25</v>
      </c>
      <c r="P206" s="412">
        <f t="shared" si="55"/>
        <v>46</v>
      </c>
      <c r="Q206" s="412">
        <f t="shared" si="55"/>
        <v>18</v>
      </c>
      <c r="R206" s="412">
        <f t="shared" si="55"/>
        <v>18</v>
      </c>
      <c r="S206" s="826">
        <f t="shared" si="55"/>
        <v>18</v>
      </c>
      <c r="T206" s="360">
        <f t="shared" si="55"/>
        <v>227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325" t="s">
        <v>92</v>
      </c>
      <c r="B208" s="1326" t="s">
        <v>5</v>
      </c>
      <c r="C208" s="1327" t="s">
        <v>103</v>
      </c>
      <c r="D208" s="1083"/>
      <c r="E208" s="1083"/>
      <c r="F208" s="1083"/>
      <c r="G208" s="1083"/>
      <c r="H208" s="1083"/>
      <c r="I208" s="1083"/>
      <c r="J208" s="1083"/>
      <c r="K208" s="1083"/>
      <c r="L208" s="1083"/>
      <c r="M208" s="1083"/>
      <c r="N208" s="1083"/>
      <c r="O208" s="1083"/>
      <c r="P208" s="1083"/>
      <c r="Q208" s="1083"/>
      <c r="R208" s="1083"/>
      <c r="S208" s="1328"/>
      <c r="T208" s="1329" t="s">
        <v>176</v>
      </c>
      <c r="U208" s="1329"/>
      <c r="V208" s="1329"/>
      <c r="W208" s="1329"/>
      <c r="X208" s="1330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087" t="s">
        <v>177</v>
      </c>
      <c r="U209" s="1087"/>
      <c r="V209" s="1331"/>
      <c r="W209" s="1332" t="s">
        <v>202</v>
      </c>
      <c r="X209" s="1333"/>
      <c r="CE209"/>
      <c r="CK209" s="2"/>
      <c r="DI209"/>
    </row>
    <row r="210" spans="1:113" ht="31.5" x14ac:dyDescent="0.25">
      <c r="A210" s="984"/>
      <c r="B210" s="987"/>
      <c r="C210" s="755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825" t="s">
        <v>27</v>
      </c>
      <c r="T210" s="757" t="s">
        <v>203</v>
      </c>
      <c r="U210" s="428" t="s">
        <v>204</v>
      </c>
      <c r="V210" s="805" t="s">
        <v>205</v>
      </c>
      <c r="W210" s="759" t="s">
        <v>179</v>
      </c>
      <c r="X210" s="805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4094</v>
      </c>
      <c r="C211" s="51">
        <v>515</v>
      </c>
      <c r="D211" s="55">
        <v>71</v>
      </c>
      <c r="E211" s="55">
        <v>64</v>
      </c>
      <c r="F211" s="55">
        <v>55</v>
      </c>
      <c r="G211" s="55">
        <v>42</v>
      </c>
      <c r="H211" s="55">
        <v>17</v>
      </c>
      <c r="I211" s="55">
        <v>39</v>
      </c>
      <c r="J211" s="55">
        <v>39</v>
      </c>
      <c r="K211" s="55">
        <v>104</v>
      </c>
      <c r="L211" s="55">
        <v>206</v>
      </c>
      <c r="M211" s="55">
        <v>214</v>
      </c>
      <c r="N211" s="55">
        <v>213</v>
      </c>
      <c r="O211" s="55">
        <v>554</v>
      </c>
      <c r="P211" s="55">
        <v>338</v>
      </c>
      <c r="Q211" s="55">
        <v>375</v>
      </c>
      <c r="R211" s="55">
        <v>699</v>
      </c>
      <c r="S211" s="56">
        <v>549</v>
      </c>
      <c r="T211" s="41">
        <v>433</v>
      </c>
      <c r="U211" s="42">
        <v>0</v>
      </c>
      <c r="V211" s="39">
        <v>0</v>
      </c>
      <c r="W211" s="37">
        <v>1704</v>
      </c>
      <c r="X211" s="39">
        <v>1957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325</v>
      </c>
      <c r="C212" s="51">
        <v>0</v>
      </c>
      <c r="D212" s="55">
        <v>0</v>
      </c>
      <c r="E212" s="55">
        <v>1</v>
      </c>
      <c r="F212" s="55">
        <v>3</v>
      </c>
      <c r="G212" s="55">
        <v>2</v>
      </c>
      <c r="H212" s="55">
        <v>3</v>
      </c>
      <c r="I212" s="55">
        <v>0</v>
      </c>
      <c r="J212" s="55">
        <v>6</v>
      </c>
      <c r="K212" s="55">
        <v>36</v>
      </c>
      <c r="L212" s="55">
        <v>2</v>
      </c>
      <c r="M212" s="55">
        <v>24</v>
      </c>
      <c r="N212" s="55">
        <v>26</v>
      </c>
      <c r="O212" s="55">
        <v>50</v>
      </c>
      <c r="P212" s="55">
        <v>45</v>
      </c>
      <c r="Q212" s="55">
        <v>47</v>
      </c>
      <c r="R212" s="55">
        <v>55</v>
      </c>
      <c r="S212" s="56">
        <v>25</v>
      </c>
      <c r="T212" s="54">
        <v>130</v>
      </c>
      <c r="U212" s="55">
        <v>0</v>
      </c>
      <c r="V212" s="52">
        <v>0</v>
      </c>
      <c r="W212" s="51">
        <v>195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485</v>
      </c>
      <c r="C213" s="51">
        <v>134</v>
      </c>
      <c r="D213" s="55">
        <v>30</v>
      </c>
      <c r="E213" s="55">
        <v>6</v>
      </c>
      <c r="F213" s="55">
        <v>0</v>
      </c>
      <c r="G213" s="55">
        <v>0</v>
      </c>
      <c r="H213" s="55">
        <v>0</v>
      </c>
      <c r="I213" s="55">
        <v>1</v>
      </c>
      <c r="J213" s="55">
        <v>0</v>
      </c>
      <c r="K213" s="55">
        <v>12</v>
      </c>
      <c r="L213" s="55">
        <v>43</v>
      </c>
      <c r="M213" s="55">
        <v>24</v>
      </c>
      <c r="N213" s="55">
        <v>16</v>
      </c>
      <c r="O213" s="55">
        <v>36</v>
      </c>
      <c r="P213" s="55">
        <v>25</v>
      </c>
      <c r="Q213" s="55">
        <v>84</v>
      </c>
      <c r="R213" s="55">
        <v>38</v>
      </c>
      <c r="S213" s="56">
        <v>36</v>
      </c>
      <c r="T213" s="54">
        <v>42</v>
      </c>
      <c r="U213" s="55">
        <v>0</v>
      </c>
      <c r="V213" s="52">
        <v>0</v>
      </c>
      <c r="W213" s="51">
        <v>240</v>
      </c>
      <c r="X213" s="52">
        <v>203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827" t="s">
        <v>5</v>
      </c>
      <c r="B215" s="352">
        <f>SUM(B211:B214)</f>
        <v>4904</v>
      </c>
      <c r="C215" s="364">
        <f t="shared" ref="C215:X215" si="58">SUM(C211:C214)</f>
        <v>649</v>
      </c>
      <c r="D215" s="365">
        <f t="shared" si="58"/>
        <v>101</v>
      </c>
      <c r="E215" s="365">
        <f t="shared" si="58"/>
        <v>71</v>
      </c>
      <c r="F215" s="365">
        <f t="shared" si="58"/>
        <v>58</v>
      </c>
      <c r="G215" s="365">
        <f t="shared" si="58"/>
        <v>44</v>
      </c>
      <c r="H215" s="365">
        <f t="shared" si="58"/>
        <v>20</v>
      </c>
      <c r="I215" s="365">
        <f t="shared" si="58"/>
        <v>40</v>
      </c>
      <c r="J215" s="365">
        <f t="shared" si="58"/>
        <v>45</v>
      </c>
      <c r="K215" s="365">
        <f t="shared" si="58"/>
        <v>152</v>
      </c>
      <c r="L215" s="365">
        <f t="shared" si="58"/>
        <v>251</v>
      </c>
      <c r="M215" s="365">
        <f t="shared" si="58"/>
        <v>262</v>
      </c>
      <c r="N215" s="365">
        <f t="shared" si="58"/>
        <v>255</v>
      </c>
      <c r="O215" s="365">
        <f t="shared" si="58"/>
        <v>640</v>
      </c>
      <c r="P215" s="365">
        <f t="shared" si="58"/>
        <v>408</v>
      </c>
      <c r="Q215" s="365">
        <f t="shared" si="58"/>
        <v>506</v>
      </c>
      <c r="R215" s="365">
        <f t="shared" si="58"/>
        <v>792</v>
      </c>
      <c r="S215" s="366">
        <f t="shared" si="58"/>
        <v>610</v>
      </c>
      <c r="T215" s="360">
        <f t="shared" si="58"/>
        <v>605</v>
      </c>
      <c r="U215" s="361">
        <f t="shared" si="58"/>
        <v>0</v>
      </c>
      <c r="V215" s="362">
        <f t="shared" si="58"/>
        <v>0</v>
      </c>
      <c r="W215" s="363">
        <f t="shared" si="58"/>
        <v>2139</v>
      </c>
      <c r="X215" s="362">
        <f t="shared" si="58"/>
        <v>2160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765" t="s">
        <v>214</v>
      </c>
      <c r="B217" s="739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828" t="s">
        <v>109</v>
      </c>
      <c r="B223" s="739" t="s">
        <v>5</v>
      </c>
    </row>
    <row r="224" spans="1:113" x14ac:dyDescent="0.25">
      <c r="A224" s="370" t="s">
        <v>220</v>
      </c>
      <c r="B224" s="371">
        <v>3403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2905</v>
      </c>
    </row>
    <row r="227" spans="1:2" ht="24" customHeight="1" x14ac:dyDescent="0.25">
      <c r="A227" s="375" t="s">
        <v>223</v>
      </c>
      <c r="B227" s="371">
        <v>423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0</v>
      </c>
    </row>
    <row r="230" spans="1:2" x14ac:dyDescent="0.25">
      <c r="A230" s="370" t="s">
        <v>226</v>
      </c>
      <c r="B230" s="371">
        <v>12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0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0</v>
      </c>
    </row>
    <row r="239" spans="1:2" x14ac:dyDescent="0.25">
      <c r="A239" s="370" t="s">
        <v>235</v>
      </c>
      <c r="B239" s="371">
        <v>453</v>
      </c>
    </row>
    <row r="240" spans="1:2" x14ac:dyDescent="0.25">
      <c r="A240" s="370" t="s">
        <v>236</v>
      </c>
      <c r="B240" s="371">
        <v>0</v>
      </c>
    </row>
    <row r="241" spans="1:19" x14ac:dyDescent="0.25">
      <c r="A241" s="370" t="s">
        <v>237</v>
      </c>
      <c r="B241" s="371">
        <v>97</v>
      </c>
    </row>
    <row r="242" spans="1:19" x14ac:dyDescent="0.25">
      <c r="A242" s="370" t="s">
        <v>125</v>
      </c>
      <c r="B242" s="371">
        <v>270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2232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9795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320" t="s">
        <v>246</v>
      </c>
      <c r="B252" s="1321" t="s">
        <v>5</v>
      </c>
      <c r="C252" s="1322" t="s">
        <v>103</v>
      </c>
      <c r="D252" s="1323"/>
      <c r="E252" s="1323"/>
      <c r="F252" s="1323"/>
      <c r="G252" s="1323"/>
      <c r="H252" s="1323"/>
      <c r="I252" s="1323"/>
      <c r="J252" s="1323"/>
      <c r="K252" s="1323"/>
      <c r="L252" s="1323"/>
      <c r="M252" s="1323"/>
      <c r="N252" s="1323"/>
      <c r="O252" s="1323"/>
      <c r="P252" s="1323"/>
      <c r="Q252" s="1323"/>
      <c r="R252" s="1323"/>
      <c r="S252" s="1324"/>
    </row>
    <row r="253" spans="1:19" x14ac:dyDescent="0.25">
      <c r="A253" s="976"/>
      <c r="B253" s="978"/>
      <c r="C253" s="755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824" t="s">
        <v>27</v>
      </c>
    </row>
    <row r="254" spans="1:19" x14ac:dyDescent="0.25">
      <c r="A254" s="429" t="s">
        <v>247</v>
      </c>
      <c r="B254" s="430">
        <f>SUM(C254:S254)</f>
        <v>199</v>
      </c>
      <c r="C254" s="416">
        <v>0</v>
      </c>
      <c r="D254" s="281">
        <v>7</v>
      </c>
      <c r="E254" s="281">
        <v>13</v>
      </c>
      <c r="F254" s="281">
        <v>1</v>
      </c>
      <c r="G254" s="281">
        <v>0</v>
      </c>
      <c r="H254" s="281">
        <v>0</v>
      </c>
      <c r="I254" s="281">
        <v>1</v>
      </c>
      <c r="J254" s="281">
        <v>0</v>
      </c>
      <c r="K254" s="281">
        <v>1</v>
      </c>
      <c r="L254" s="281">
        <v>3</v>
      </c>
      <c r="M254" s="281">
        <v>2</v>
      </c>
      <c r="N254" s="281">
        <v>6</v>
      </c>
      <c r="O254" s="281">
        <v>12</v>
      </c>
      <c r="P254" s="281">
        <v>35</v>
      </c>
      <c r="Q254" s="281">
        <v>54</v>
      </c>
      <c r="R254" s="281">
        <v>34</v>
      </c>
      <c r="S254" s="299">
        <v>30</v>
      </c>
    </row>
    <row r="255" spans="1:19" x14ac:dyDescent="0.25">
      <c r="A255" s="381" t="s">
        <v>248</v>
      </c>
      <c r="B255" s="382">
        <f>SUM(C255:S255)</f>
        <v>199</v>
      </c>
      <c r="C255" s="51">
        <v>0</v>
      </c>
      <c r="D255" s="55">
        <v>7</v>
      </c>
      <c r="E255" s="55">
        <v>13</v>
      </c>
      <c r="F255" s="55">
        <v>1</v>
      </c>
      <c r="G255" s="55">
        <v>0</v>
      </c>
      <c r="H255" s="55">
        <v>0</v>
      </c>
      <c r="I255" s="55">
        <v>1</v>
      </c>
      <c r="J255" s="55">
        <v>0</v>
      </c>
      <c r="K255" s="55">
        <v>1</v>
      </c>
      <c r="L255" s="55">
        <v>3</v>
      </c>
      <c r="M255" s="55">
        <v>2</v>
      </c>
      <c r="N255" s="55">
        <v>6</v>
      </c>
      <c r="O255" s="55">
        <v>12</v>
      </c>
      <c r="P255" s="55">
        <v>35</v>
      </c>
      <c r="Q255" s="55">
        <v>54</v>
      </c>
      <c r="R255" s="55">
        <v>34</v>
      </c>
      <c r="S255" s="57">
        <v>30</v>
      </c>
    </row>
    <row r="256" spans="1:19" x14ac:dyDescent="0.25">
      <c r="A256" s="383" t="s">
        <v>249</v>
      </c>
      <c r="B256" s="384">
        <f>SUM(C256:S256)</f>
        <v>199</v>
      </c>
      <c r="C256" s="75">
        <v>0</v>
      </c>
      <c r="D256" s="79">
        <v>7</v>
      </c>
      <c r="E256" s="79">
        <v>13</v>
      </c>
      <c r="F256" s="79">
        <v>1</v>
      </c>
      <c r="G256" s="79">
        <v>0</v>
      </c>
      <c r="H256" s="79">
        <v>0</v>
      </c>
      <c r="I256" s="79">
        <v>1</v>
      </c>
      <c r="J256" s="79">
        <v>0</v>
      </c>
      <c r="K256" s="79">
        <v>1</v>
      </c>
      <c r="L256" s="79">
        <v>3</v>
      </c>
      <c r="M256" s="79">
        <v>2</v>
      </c>
      <c r="N256" s="79">
        <v>6</v>
      </c>
      <c r="O256" s="79">
        <v>12</v>
      </c>
      <c r="P256" s="79">
        <v>35</v>
      </c>
      <c r="Q256" s="79">
        <v>54</v>
      </c>
      <c r="R256" s="79">
        <v>34</v>
      </c>
      <c r="S256" s="112">
        <v>30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320" t="s">
        <v>251</v>
      </c>
      <c r="B258" s="1321" t="s">
        <v>252</v>
      </c>
      <c r="C258" s="1322" t="s">
        <v>103</v>
      </c>
      <c r="D258" s="1323"/>
      <c r="E258" s="1323"/>
      <c r="F258" s="1323"/>
      <c r="G258" s="1323"/>
      <c r="H258" s="1323"/>
      <c r="I258" s="1323"/>
      <c r="J258" s="1323"/>
      <c r="K258" s="1323"/>
      <c r="L258" s="1323"/>
      <c r="M258" s="1323"/>
      <c r="N258" s="1323"/>
      <c r="O258" s="1323"/>
      <c r="P258" s="1323"/>
      <c r="Q258" s="1323"/>
      <c r="R258" s="1323"/>
      <c r="S258" s="1324"/>
    </row>
    <row r="259" spans="1:19" x14ac:dyDescent="0.25">
      <c r="A259" s="976"/>
      <c r="B259" s="978"/>
      <c r="C259" s="755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824" t="s">
        <v>27</v>
      </c>
    </row>
    <row r="260" spans="1:19" x14ac:dyDescent="0.25">
      <c r="A260" s="386" t="s">
        <v>253</v>
      </c>
      <c r="B260" s="386">
        <f t="shared" ref="B260:B286" si="59">SUM(C260:S260)</f>
        <v>18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1</v>
      </c>
      <c r="L260" s="281">
        <v>0</v>
      </c>
      <c r="M260" s="281">
        <v>0</v>
      </c>
      <c r="N260" s="281">
        <v>2</v>
      </c>
      <c r="O260" s="281">
        <v>0</v>
      </c>
      <c r="P260" s="281">
        <v>2</v>
      </c>
      <c r="Q260" s="281">
        <v>6</v>
      </c>
      <c r="R260" s="281">
        <v>4</v>
      </c>
      <c r="S260" s="419">
        <v>3</v>
      </c>
    </row>
    <row r="261" spans="1:19" x14ac:dyDescent="0.25">
      <c r="A261" s="300" t="s">
        <v>254</v>
      </c>
      <c r="B261" s="300">
        <f t="shared" si="59"/>
        <v>1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1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14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1</v>
      </c>
      <c r="L262" s="55">
        <v>0</v>
      </c>
      <c r="M262" s="55">
        <v>0</v>
      </c>
      <c r="N262" s="55">
        <v>2</v>
      </c>
      <c r="O262" s="55">
        <v>0</v>
      </c>
      <c r="P262" s="55">
        <v>2</v>
      </c>
      <c r="Q262" s="55">
        <v>5</v>
      </c>
      <c r="R262" s="55">
        <v>2</v>
      </c>
      <c r="S262" s="57">
        <v>2</v>
      </c>
    </row>
    <row r="263" spans="1:19" x14ac:dyDescent="0.25">
      <c r="A263" s="300" t="s">
        <v>256</v>
      </c>
      <c r="B263" s="300">
        <f t="shared" si="59"/>
        <v>19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1</v>
      </c>
      <c r="M263" s="55">
        <v>0</v>
      </c>
      <c r="N263" s="55">
        <v>2</v>
      </c>
      <c r="O263" s="55">
        <v>0</v>
      </c>
      <c r="P263" s="55">
        <v>2</v>
      </c>
      <c r="Q263" s="55">
        <v>4</v>
      </c>
      <c r="R263" s="55">
        <v>4</v>
      </c>
      <c r="S263" s="57">
        <v>6</v>
      </c>
    </row>
    <row r="264" spans="1:19" x14ac:dyDescent="0.25">
      <c r="A264" s="300" t="s">
        <v>257</v>
      </c>
      <c r="B264" s="300">
        <f t="shared" si="59"/>
        <v>47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1</v>
      </c>
      <c r="N264" s="55">
        <v>2</v>
      </c>
      <c r="O264" s="55">
        <v>12</v>
      </c>
      <c r="P264" s="55">
        <v>10</v>
      </c>
      <c r="Q264" s="55">
        <v>5</v>
      </c>
      <c r="R264" s="55">
        <v>10</v>
      </c>
      <c r="S264" s="57">
        <v>7</v>
      </c>
    </row>
    <row r="265" spans="1:19" x14ac:dyDescent="0.25">
      <c r="A265" s="300" t="s">
        <v>258</v>
      </c>
      <c r="B265" s="300">
        <f t="shared" si="59"/>
        <v>29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1</v>
      </c>
      <c r="M265" s="55">
        <v>0</v>
      </c>
      <c r="N265" s="55">
        <v>2</v>
      </c>
      <c r="O265" s="55">
        <v>6</v>
      </c>
      <c r="P265" s="55">
        <v>7</v>
      </c>
      <c r="Q265" s="55">
        <v>3</v>
      </c>
      <c r="R265" s="55">
        <v>7</v>
      </c>
      <c r="S265" s="57">
        <v>3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0</v>
      </c>
      <c r="C277" s="51">
        <v>0</v>
      </c>
      <c r="D277" s="55">
        <v>0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5">
        <v>0</v>
      </c>
      <c r="S277" s="57">
        <v>0</v>
      </c>
    </row>
    <row r="278" spans="1:19" x14ac:dyDescent="0.25">
      <c r="A278" s="300" t="s">
        <v>271</v>
      </c>
      <c r="B278" s="300">
        <f t="shared" si="59"/>
        <v>251</v>
      </c>
      <c r="C278" s="51">
        <v>0</v>
      </c>
      <c r="D278" s="55">
        <v>7</v>
      </c>
      <c r="E278" s="55">
        <v>13</v>
      </c>
      <c r="F278" s="55">
        <v>1</v>
      </c>
      <c r="G278" s="55">
        <v>0</v>
      </c>
      <c r="H278" s="55">
        <v>0</v>
      </c>
      <c r="I278" s="55">
        <v>1</v>
      </c>
      <c r="J278" s="55"/>
      <c r="K278" s="55"/>
      <c r="L278" s="55">
        <v>2</v>
      </c>
      <c r="M278" s="55">
        <v>2</v>
      </c>
      <c r="N278" s="55">
        <v>4</v>
      </c>
      <c r="O278" s="55">
        <v>12</v>
      </c>
      <c r="P278" s="55">
        <v>46</v>
      </c>
      <c r="Q278" s="55">
        <v>86</v>
      </c>
      <c r="R278" s="55">
        <v>44</v>
      </c>
      <c r="S278" s="57">
        <v>33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320" t="s">
        <v>281</v>
      </c>
      <c r="B288" s="1321" t="s">
        <v>5</v>
      </c>
      <c r="C288" s="1322" t="s">
        <v>282</v>
      </c>
      <c r="D288" s="1323"/>
      <c r="E288" s="1323"/>
      <c r="F288" s="1323"/>
      <c r="G288" s="1323"/>
      <c r="H288" s="1323"/>
      <c r="I288" s="1323"/>
      <c r="J288" s="1323"/>
      <c r="K288" s="1323"/>
      <c r="L288" s="1323"/>
      <c r="M288" s="1323"/>
      <c r="N288" s="1323"/>
      <c r="O288" s="1323"/>
      <c r="P288" s="1323"/>
      <c r="Q288" s="1323"/>
      <c r="R288" s="1323"/>
      <c r="S288" s="1324"/>
    </row>
    <row r="289" spans="1:19" x14ac:dyDescent="0.25">
      <c r="A289" s="976"/>
      <c r="B289" s="978"/>
      <c r="C289" s="755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824" t="s">
        <v>27</v>
      </c>
    </row>
    <row r="290" spans="1:19" x14ac:dyDescent="0.25">
      <c r="A290" s="431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8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1</v>
      </c>
      <c r="O293" s="55">
        <v>0</v>
      </c>
      <c r="P293" s="55">
        <v>1</v>
      </c>
      <c r="Q293" s="55">
        <v>4</v>
      </c>
      <c r="R293" s="55">
        <v>1</v>
      </c>
      <c r="S293" s="57">
        <v>1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5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1</v>
      </c>
      <c r="L300" s="55">
        <v>0</v>
      </c>
      <c r="M300" s="55">
        <v>0</v>
      </c>
      <c r="N300" s="55">
        <v>1</v>
      </c>
      <c r="O300" s="55">
        <v>0</v>
      </c>
      <c r="P300" s="55">
        <v>0</v>
      </c>
      <c r="Q300" s="55">
        <v>1</v>
      </c>
      <c r="R300" s="55">
        <v>2</v>
      </c>
      <c r="S300" s="57">
        <v>0</v>
      </c>
    </row>
    <row r="301" spans="1:19" x14ac:dyDescent="0.25">
      <c r="A301" s="165" t="s">
        <v>195</v>
      </c>
      <c r="B301" s="382">
        <f t="shared" si="60"/>
        <v>6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1</v>
      </c>
      <c r="Q301" s="55">
        <v>1</v>
      </c>
      <c r="R301" s="55">
        <v>1</v>
      </c>
      <c r="S301" s="57">
        <v>3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38">
        <v>0</v>
      </c>
    </row>
    <row r="304" spans="1:19" x14ac:dyDescent="0.25">
      <c r="A304" s="165" t="s">
        <v>286</v>
      </c>
      <c r="B304" s="382">
        <f t="shared" si="60"/>
        <v>251</v>
      </c>
      <c r="C304" s="42">
        <v>0</v>
      </c>
      <c r="D304" s="42">
        <v>7</v>
      </c>
      <c r="E304" s="42">
        <v>13</v>
      </c>
      <c r="F304" s="42">
        <v>1</v>
      </c>
      <c r="G304" s="42">
        <v>0</v>
      </c>
      <c r="H304" s="42">
        <v>0</v>
      </c>
      <c r="I304" s="42">
        <v>1</v>
      </c>
      <c r="J304" s="42"/>
      <c r="K304" s="42"/>
      <c r="L304" s="42">
        <v>2</v>
      </c>
      <c r="M304" s="42">
        <v>2</v>
      </c>
      <c r="N304" s="42">
        <v>4</v>
      </c>
      <c r="O304" s="42">
        <v>12</v>
      </c>
      <c r="P304" s="42">
        <v>46</v>
      </c>
      <c r="Q304" s="42">
        <v>86</v>
      </c>
      <c r="R304" s="42">
        <v>44</v>
      </c>
      <c r="S304" s="38">
        <v>33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3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1</v>
      </c>
      <c r="M306" s="55">
        <v>0</v>
      </c>
      <c r="N306" s="55">
        <v>0</v>
      </c>
      <c r="O306" s="55">
        <v>0</v>
      </c>
      <c r="P306" s="55">
        <v>1</v>
      </c>
      <c r="Q306" s="55">
        <v>0</v>
      </c>
      <c r="R306" s="55">
        <v>1</v>
      </c>
      <c r="S306" s="57">
        <v>0</v>
      </c>
    </row>
    <row r="307" spans="1:19" x14ac:dyDescent="0.25">
      <c r="A307" s="262" t="s">
        <v>287</v>
      </c>
      <c r="B307" s="382">
        <f t="shared" si="60"/>
        <v>0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0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39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1</v>
      </c>
      <c r="M310" s="81">
        <v>1</v>
      </c>
      <c r="N310" s="81">
        <v>2</v>
      </c>
      <c r="O310" s="81">
        <v>6</v>
      </c>
      <c r="P310" s="81">
        <v>8</v>
      </c>
      <c r="Q310" s="81">
        <v>5</v>
      </c>
      <c r="R310" s="81">
        <v>7</v>
      </c>
      <c r="S310" s="82">
        <v>9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18389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D2A2A469-B5A2-4FE2-8071-11DAE0DC8731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DB72607A-20E5-461D-825D-E7726CE5A2F6}">
      <formula1>0</formula1>
      <formula2>1E+30</formula2>
    </dataValidation>
    <dataValidation allowBlank="1" sqref="CA6:CE6 CL53 CA53:CE53 CL6 CA29:CF52" xr:uid="{23A2556D-EF5B-4297-ADAD-DDA784709511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8D84A0AE-A47D-433F-94C1-01A47F2F6340}">
      <formula1>0</formula1>
    </dataValidation>
    <dataValidation allowBlank="1" showInputMessage="1" showErrorMessage="1" error="Valor no Permitido" sqref="T64 T72" xr:uid="{97A3C55B-674C-495D-98E5-98FA476E5E8E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",[11]NOMBRE!B2, " (",[11]NOMBRE!C2,[11]NOMBRE!D2,[11]NOMBRE!E2,[11]NOMBRE!F2,[11]NOMBRE!G2,")")</f>
        <v>COMUNA: LINARES (07401)</v>
      </c>
    </row>
    <row r="3" spans="1:95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5" x14ac:dyDescent="0.25">
      <c r="A4" s="1" t="str">
        <f>CONCATENATE("MES: ",[11]NOMBRE!B6, " (",[11]NOMBRE!C6,[11]NOMBRE!D6,")")</f>
        <v>MES: OCTUBRE (10)</v>
      </c>
    </row>
    <row r="5" spans="1:95" x14ac:dyDescent="0.25">
      <c r="A5" s="1" t="str">
        <f>CONCATENATE("AÑO: ",[11]NOMBRE!B7)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320" t="s">
        <v>4</v>
      </c>
      <c r="B10" s="1347" t="s">
        <v>5</v>
      </c>
      <c r="C10" s="1109"/>
      <c r="D10" s="1348"/>
      <c r="E10" s="1322" t="s">
        <v>6</v>
      </c>
      <c r="F10" s="1323"/>
      <c r="G10" s="1323"/>
      <c r="H10" s="1323"/>
      <c r="I10" s="1323"/>
      <c r="J10" s="1323"/>
      <c r="K10" s="1323"/>
      <c r="L10" s="1323"/>
      <c r="M10" s="1323"/>
      <c r="N10" s="1323"/>
      <c r="O10" s="1323"/>
      <c r="P10" s="1323"/>
      <c r="Q10" s="1323"/>
      <c r="R10" s="1323"/>
      <c r="S10" s="1323"/>
      <c r="T10" s="1323"/>
      <c r="U10" s="1323"/>
      <c r="V10" s="1323"/>
      <c r="W10" s="1323"/>
      <c r="X10" s="1323"/>
      <c r="Y10" s="1323"/>
      <c r="Z10" s="1323"/>
      <c r="AA10" s="1323"/>
      <c r="AB10" s="1323"/>
      <c r="AC10" s="1323"/>
      <c r="AD10" s="1323"/>
      <c r="AE10" s="1323"/>
      <c r="AF10" s="1323"/>
      <c r="AG10" s="1323"/>
      <c r="AH10" s="1323"/>
      <c r="AI10" s="1323"/>
      <c r="AJ10" s="1323"/>
      <c r="AK10" s="1323"/>
      <c r="AL10" s="1352"/>
      <c r="AM10" s="1305" t="s">
        <v>7</v>
      </c>
      <c r="AN10" s="1323"/>
      <c r="AO10" s="1323"/>
      <c r="AP10" s="1352"/>
      <c r="AQ10" s="1356" t="s">
        <v>8</v>
      </c>
      <c r="AR10" s="1357" t="s">
        <v>9</v>
      </c>
      <c r="AS10" s="1348" t="s">
        <v>10</v>
      </c>
    </row>
    <row r="11" spans="1:95" ht="15" customHeight="1" x14ac:dyDescent="0.25">
      <c r="A11" s="1071"/>
      <c r="B11" s="1072"/>
      <c r="C11" s="1073"/>
      <c r="D11" s="1069"/>
      <c r="E11" s="1341" t="s">
        <v>11</v>
      </c>
      <c r="F11" s="1344"/>
      <c r="G11" s="1341" t="s">
        <v>12</v>
      </c>
      <c r="H11" s="1344"/>
      <c r="I11" s="1341" t="s">
        <v>13</v>
      </c>
      <c r="J11" s="1344"/>
      <c r="K11" s="1341" t="s">
        <v>14</v>
      </c>
      <c r="L11" s="1344"/>
      <c r="M11" s="1341" t="s">
        <v>15</v>
      </c>
      <c r="N11" s="1344"/>
      <c r="O11" s="1341" t="s">
        <v>16</v>
      </c>
      <c r="P11" s="1344"/>
      <c r="Q11" s="1341" t="s">
        <v>17</v>
      </c>
      <c r="R11" s="1344"/>
      <c r="S11" s="1341" t="s">
        <v>18</v>
      </c>
      <c r="T11" s="1344"/>
      <c r="U11" s="1341" t="s">
        <v>19</v>
      </c>
      <c r="V11" s="1344"/>
      <c r="W11" s="1341" t="s">
        <v>20</v>
      </c>
      <c r="X11" s="1344"/>
      <c r="Y11" s="1341" t="s">
        <v>21</v>
      </c>
      <c r="Z11" s="1344"/>
      <c r="AA11" s="1341" t="s">
        <v>22</v>
      </c>
      <c r="AB11" s="1344"/>
      <c r="AC11" s="1341" t="s">
        <v>23</v>
      </c>
      <c r="AD11" s="1344"/>
      <c r="AE11" s="1341" t="s">
        <v>24</v>
      </c>
      <c r="AF11" s="1344"/>
      <c r="AG11" s="1341" t="s">
        <v>25</v>
      </c>
      <c r="AH11" s="1344"/>
      <c r="AI11" s="1341" t="s">
        <v>26</v>
      </c>
      <c r="AJ11" s="1344"/>
      <c r="AK11" s="1322" t="s">
        <v>27</v>
      </c>
      <c r="AL11" s="1352"/>
      <c r="AM11" s="1356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732" t="s">
        <v>32</v>
      </c>
      <c r="C12" s="830" t="s">
        <v>33</v>
      </c>
      <c r="D12" s="815" t="s">
        <v>34</v>
      </c>
      <c r="E12" s="732" t="s">
        <v>33</v>
      </c>
      <c r="F12" s="815" t="s">
        <v>34</v>
      </c>
      <c r="G12" s="732" t="s">
        <v>33</v>
      </c>
      <c r="H12" s="815" t="s">
        <v>34</v>
      </c>
      <c r="I12" s="732" t="s">
        <v>33</v>
      </c>
      <c r="J12" s="815" t="s">
        <v>34</v>
      </c>
      <c r="K12" s="732" t="s">
        <v>33</v>
      </c>
      <c r="L12" s="815" t="s">
        <v>34</v>
      </c>
      <c r="M12" s="732" t="s">
        <v>33</v>
      </c>
      <c r="N12" s="815" t="s">
        <v>34</v>
      </c>
      <c r="O12" s="732" t="s">
        <v>33</v>
      </c>
      <c r="P12" s="815" t="s">
        <v>34</v>
      </c>
      <c r="Q12" s="732" t="s">
        <v>33</v>
      </c>
      <c r="R12" s="815" t="s">
        <v>34</v>
      </c>
      <c r="S12" s="732" t="s">
        <v>33</v>
      </c>
      <c r="T12" s="815" t="s">
        <v>34</v>
      </c>
      <c r="U12" s="732" t="s">
        <v>33</v>
      </c>
      <c r="V12" s="815" t="s">
        <v>34</v>
      </c>
      <c r="W12" s="732" t="s">
        <v>33</v>
      </c>
      <c r="X12" s="815" t="s">
        <v>34</v>
      </c>
      <c r="Y12" s="732" t="s">
        <v>33</v>
      </c>
      <c r="Z12" s="815" t="s">
        <v>34</v>
      </c>
      <c r="AA12" s="732" t="s">
        <v>33</v>
      </c>
      <c r="AB12" s="815" t="s">
        <v>34</v>
      </c>
      <c r="AC12" s="732" t="s">
        <v>33</v>
      </c>
      <c r="AD12" s="815" t="s">
        <v>34</v>
      </c>
      <c r="AE12" s="732" t="s">
        <v>33</v>
      </c>
      <c r="AF12" s="815" t="s">
        <v>34</v>
      </c>
      <c r="AG12" s="732" t="s">
        <v>33</v>
      </c>
      <c r="AH12" s="815" t="s">
        <v>34</v>
      </c>
      <c r="AI12" s="732" t="s">
        <v>33</v>
      </c>
      <c r="AJ12" s="815" t="s">
        <v>34</v>
      </c>
      <c r="AK12" s="732" t="s">
        <v>33</v>
      </c>
      <c r="AL12" s="831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766" t="s">
        <v>35</v>
      </c>
      <c r="B13" s="748">
        <f t="shared" ref="B13:B24" si="0">SUM(C13:D13)</f>
        <v>0</v>
      </c>
      <c r="C13" s="832">
        <f t="shared" ref="C13:D24" si="1">SUM(E13,G13,I13,K13,M13,O13,Q13,S13,U13,W13,Y13,AA13,AC13,AE13,AG13,AI13,AK13)</f>
        <v>0</v>
      </c>
      <c r="D13" s="821">
        <f t="shared" si="1"/>
        <v>0</v>
      </c>
      <c r="E13" s="735"/>
      <c r="F13" s="833"/>
      <c r="G13" s="735"/>
      <c r="H13" s="806"/>
      <c r="I13" s="735"/>
      <c r="J13" s="806"/>
      <c r="K13" s="735"/>
      <c r="L13" s="806"/>
      <c r="M13" s="735"/>
      <c r="N13" s="806"/>
      <c r="O13" s="735"/>
      <c r="P13" s="806"/>
      <c r="Q13" s="735"/>
      <c r="R13" s="806"/>
      <c r="S13" s="735"/>
      <c r="T13" s="806"/>
      <c r="U13" s="735"/>
      <c r="V13" s="806"/>
      <c r="W13" s="735"/>
      <c r="X13" s="806"/>
      <c r="Y13" s="735"/>
      <c r="Z13" s="806"/>
      <c r="AA13" s="735"/>
      <c r="AB13" s="806"/>
      <c r="AC13" s="735"/>
      <c r="AD13" s="806"/>
      <c r="AE13" s="735"/>
      <c r="AF13" s="806"/>
      <c r="AG13" s="735"/>
      <c r="AH13" s="806"/>
      <c r="AI13" s="735"/>
      <c r="AJ13" s="806"/>
      <c r="AK13" s="735"/>
      <c r="AL13" s="807"/>
      <c r="AM13" s="738"/>
      <c r="AN13" s="404"/>
      <c r="AO13" s="404"/>
      <c r="AP13" s="834"/>
      <c r="AQ13" s="738"/>
      <c r="AR13" s="404"/>
      <c r="AS13" s="833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766" t="s">
        <v>41</v>
      </c>
      <c r="B19" s="68">
        <f t="shared" si="0"/>
        <v>0</v>
      </c>
      <c r="C19" s="83">
        <f t="shared" si="1"/>
        <v>0</v>
      </c>
      <c r="D19" s="821">
        <f t="shared" si="1"/>
        <v>0</v>
      </c>
      <c r="E19" s="748">
        <f t="shared" ref="E19:AS19" si="9">SUM(E20:E24)</f>
        <v>0</v>
      </c>
      <c r="F19" s="821">
        <f t="shared" si="9"/>
        <v>0</v>
      </c>
      <c r="G19" s="748">
        <f t="shared" si="9"/>
        <v>0</v>
      </c>
      <c r="H19" s="804">
        <f t="shared" si="9"/>
        <v>0</v>
      </c>
      <c r="I19" s="748">
        <f t="shared" si="9"/>
        <v>0</v>
      </c>
      <c r="J19" s="804">
        <f t="shared" si="9"/>
        <v>0</v>
      </c>
      <c r="K19" s="748">
        <f t="shared" si="9"/>
        <v>0</v>
      </c>
      <c r="L19" s="804">
        <f t="shared" si="9"/>
        <v>0</v>
      </c>
      <c r="M19" s="748">
        <f t="shared" si="9"/>
        <v>0</v>
      </c>
      <c r="N19" s="804">
        <f t="shared" si="9"/>
        <v>0</v>
      </c>
      <c r="O19" s="748">
        <f t="shared" si="9"/>
        <v>0</v>
      </c>
      <c r="P19" s="804">
        <f t="shared" si="9"/>
        <v>0</v>
      </c>
      <c r="Q19" s="748">
        <f t="shared" si="9"/>
        <v>0</v>
      </c>
      <c r="R19" s="804">
        <f t="shared" si="9"/>
        <v>0</v>
      </c>
      <c r="S19" s="748">
        <f t="shared" si="9"/>
        <v>0</v>
      </c>
      <c r="T19" s="804">
        <f t="shared" si="9"/>
        <v>0</v>
      </c>
      <c r="U19" s="748">
        <f t="shared" si="9"/>
        <v>0</v>
      </c>
      <c r="V19" s="804">
        <f t="shared" si="9"/>
        <v>0</v>
      </c>
      <c r="W19" s="748">
        <f t="shared" si="9"/>
        <v>0</v>
      </c>
      <c r="X19" s="804">
        <f t="shared" si="9"/>
        <v>0</v>
      </c>
      <c r="Y19" s="748">
        <f t="shared" si="9"/>
        <v>0</v>
      </c>
      <c r="Z19" s="804">
        <f t="shared" si="9"/>
        <v>0</v>
      </c>
      <c r="AA19" s="748">
        <f t="shared" si="9"/>
        <v>0</v>
      </c>
      <c r="AB19" s="804">
        <f t="shared" si="9"/>
        <v>0</v>
      </c>
      <c r="AC19" s="748">
        <f t="shared" si="9"/>
        <v>0</v>
      </c>
      <c r="AD19" s="804">
        <f t="shared" si="9"/>
        <v>0</v>
      </c>
      <c r="AE19" s="748">
        <f t="shared" si="9"/>
        <v>0</v>
      </c>
      <c r="AF19" s="804">
        <f t="shared" si="9"/>
        <v>0</v>
      </c>
      <c r="AG19" s="748">
        <f t="shared" si="9"/>
        <v>0</v>
      </c>
      <c r="AH19" s="804">
        <f t="shared" si="9"/>
        <v>0</v>
      </c>
      <c r="AI19" s="748">
        <f t="shared" si="9"/>
        <v>0</v>
      </c>
      <c r="AJ19" s="804">
        <f t="shared" si="9"/>
        <v>0</v>
      </c>
      <c r="AK19" s="748">
        <f t="shared" si="9"/>
        <v>0</v>
      </c>
      <c r="AL19" s="808">
        <f t="shared" si="9"/>
        <v>0</v>
      </c>
      <c r="AM19" s="752">
        <f t="shared" si="9"/>
        <v>0</v>
      </c>
      <c r="AN19" s="405">
        <f t="shared" si="9"/>
        <v>0</v>
      </c>
      <c r="AO19" s="405">
        <f t="shared" si="9"/>
        <v>0</v>
      </c>
      <c r="AP19" s="835">
        <f t="shared" si="9"/>
        <v>0</v>
      </c>
      <c r="AQ19" s="752">
        <f t="shared" si="9"/>
        <v>0</v>
      </c>
      <c r="AR19" s="405">
        <f t="shared" si="9"/>
        <v>0</v>
      </c>
      <c r="AS19" s="821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406" t="s">
        <v>42</v>
      </c>
      <c r="B20" s="62">
        <f t="shared" si="0"/>
        <v>0</v>
      </c>
      <c r="C20" s="60">
        <f t="shared" si="1"/>
        <v>0</v>
      </c>
      <c r="D20" s="836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837"/>
      <c r="AN20" s="66"/>
      <c r="AO20" s="66"/>
      <c r="AP20" s="96"/>
      <c r="AQ20" s="837"/>
      <c r="AR20" s="838"/>
      <c r="AS20" s="839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355" t="s">
        <v>48</v>
      </c>
      <c r="B26" s="1347" t="s">
        <v>5</v>
      </c>
      <c r="C26" s="1109"/>
      <c r="D26" s="1348"/>
      <c r="E26" s="1322" t="s">
        <v>6</v>
      </c>
      <c r="F26" s="1323"/>
      <c r="G26" s="1323"/>
      <c r="H26" s="1323"/>
      <c r="I26" s="1323"/>
      <c r="J26" s="1323"/>
      <c r="K26" s="1323"/>
      <c r="L26" s="1323"/>
      <c r="M26" s="1323"/>
      <c r="N26" s="1323"/>
      <c r="O26" s="1323"/>
      <c r="P26" s="1323"/>
      <c r="Q26" s="1323"/>
      <c r="R26" s="1323"/>
      <c r="S26" s="1323"/>
      <c r="T26" s="1323"/>
      <c r="U26" s="1323"/>
      <c r="V26" s="1323"/>
      <c r="W26" s="1323"/>
      <c r="X26" s="1323"/>
      <c r="Y26" s="1323"/>
      <c r="Z26" s="1323"/>
      <c r="AA26" s="1323"/>
      <c r="AB26" s="1323"/>
      <c r="AC26" s="1323"/>
      <c r="AD26" s="1323"/>
      <c r="AE26" s="1323"/>
      <c r="AF26" s="1323"/>
      <c r="AG26" s="1323"/>
      <c r="AH26" s="1323"/>
      <c r="AI26" s="1323"/>
      <c r="AJ26" s="1323"/>
      <c r="AK26" s="1323"/>
      <c r="AL26" s="1352"/>
      <c r="AM26" s="1305" t="s">
        <v>49</v>
      </c>
      <c r="AN26" s="1323"/>
      <c r="AO26" s="1323"/>
      <c r="AP26" s="1324"/>
      <c r="BZ26" s="2"/>
      <c r="DI26"/>
    </row>
    <row r="27" spans="1:113" ht="15" customHeight="1" x14ac:dyDescent="0.25">
      <c r="A27" s="1061"/>
      <c r="B27" s="1027"/>
      <c r="C27" s="1028"/>
      <c r="D27" s="1029"/>
      <c r="E27" s="1341" t="s">
        <v>50</v>
      </c>
      <c r="F27" s="1344"/>
      <c r="G27" s="1341" t="s">
        <v>51</v>
      </c>
      <c r="H27" s="1344"/>
      <c r="I27" s="1341" t="s">
        <v>52</v>
      </c>
      <c r="J27" s="1344"/>
      <c r="K27" s="1341" t="s">
        <v>53</v>
      </c>
      <c r="L27" s="1344"/>
      <c r="M27" s="1341" t="s">
        <v>54</v>
      </c>
      <c r="N27" s="1344"/>
      <c r="O27" s="1341" t="s">
        <v>55</v>
      </c>
      <c r="P27" s="1344"/>
      <c r="Q27" s="1341" t="s">
        <v>56</v>
      </c>
      <c r="R27" s="1344"/>
      <c r="S27" s="1341" t="s">
        <v>57</v>
      </c>
      <c r="T27" s="1344"/>
      <c r="U27" s="1341" t="s">
        <v>58</v>
      </c>
      <c r="V27" s="1344"/>
      <c r="W27" s="1341" t="s">
        <v>59</v>
      </c>
      <c r="X27" s="1344"/>
      <c r="Y27" s="1341" t="s">
        <v>60</v>
      </c>
      <c r="Z27" s="1344"/>
      <c r="AA27" s="1341" t="s">
        <v>61</v>
      </c>
      <c r="AB27" s="1344"/>
      <c r="AC27" s="1341" t="s">
        <v>62</v>
      </c>
      <c r="AD27" s="1344"/>
      <c r="AE27" s="1341" t="s">
        <v>63</v>
      </c>
      <c r="AF27" s="1344"/>
      <c r="AG27" s="1341" t="s">
        <v>64</v>
      </c>
      <c r="AH27" s="1344"/>
      <c r="AI27" s="1341" t="s">
        <v>65</v>
      </c>
      <c r="AJ27" s="1344"/>
      <c r="AK27" s="1322" t="s">
        <v>27</v>
      </c>
      <c r="AL27" s="1323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732" t="s">
        <v>32</v>
      </c>
      <c r="C28" s="830" t="s">
        <v>33</v>
      </c>
      <c r="D28" s="815" t="s">
        <v>34</v>
      </c>
      <c r="E28" s="732" t="s">
        <v>33</v>
      </c>
      <c r="F28" s="815" t="s">
        <v>34</v>
      </c>
      <c r="G28" s="732" t="s">
        <v>33</v>
      </c>
      <c r="H28" s="815" t="s">
        <v>34</v>
      </c>
      <c r="I28" s="732" t="s">
        <v>33</v>
      </c>
      <c r="J28" s="815" t="s">
        <v>34</v>
      </c>
      <c r="K28" s="732" t="s">
        <v>33</v>
      </c>
      <c r="L28" s="815" t="s">
        <v>34</v>
      </c>
      <c r="M28" s="830" t="s">
        <v>33</v>
      </c>
      <c r="N28" s="815" t="s">
        <v>34</v>
      </c>
      <c r="O28" s="732" t="s">
        <v>33</v>
      </c>
      <c r="P28" s="815" t="s">
        <v>34</v>
      </c>
      <c r="Q28" s="732" t="s">
        <v>33</v>
      </c>
      <c r="R28" s="815" t="s">
        <v>34</v>
      </c>
      <c r="S28" s="732" t="s">
        <v>33</v>
      </c>
      <c r="T28" s="815" t="s">
        <v>34</v>
      </c>
      <c r="U28" s="732" t="s">
        <v>33</v>
      </c>
      <c r="V28" s="815" t="s">
        <v>34</v>
      </c>
      <c r="W28" s="732" t="s">
        <v>33</v>
      </c>
      <c r="X28" s="815" t="s">
        <v>34</v>
      </c>
      <c r="Y28" s="732" t="s">
        <v>33</v>
      </c>
      <c r="Z28" s="815" t="s">
        <v>34</v>
      </c>
      <c r="AA28" s="732" t="s">
        <v>33</v>
      </c>
      <c r="AB28" s="815" t="s">
        <v>34</v>
      </c>
      <c r="AC28" s="732" t="s">
        <v>33</v>
      </c>
      <c r="AD28" s="815" t="s">
        <v>34</v>
      </c>
      <c r="AE28" s="732" t="s">
        <v>33</v>
      </c>
      <c r="AF28" s="815" t="s">
        <v>34</v>
      </c>
      <c r="AG28" s="732" t="s">
        <v>33</v>
      </c>
      <c r="AH28" s="815" t="s">
        <v>34</v>
      </c>
      <c r="AI28" s="732" t="s">
        <v>33</v>
      </c>
      <c r="AJ28" s="815" t="s">
        <v>34</v>
      </c>
      <c r="AK28" s="732" t="s">
        <v>33</v>
      </c>
      <c r="AL28" s="840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841" t="s">
        <v>67</v>
      </c>
      <c r="B29" s="778">
        <f>SUM(C29:D29)</f>
        <v>0</v>
      </c>
      <c r="C29" s="842">
        <f>+E29+G29+I29+K29+M29+O29+Q29+S29+U29+W29+Y29+AA29+AC29+AE29+AG29+AI29+AK29</f>
        <v>0</v>
      </c>
      <c r="D29" s="843">
        <f>+F29+H29+J29+L29+N29+P29+R29+T29+V29+X29+Z29+AB29+AD29+AF29+AH29+AJ29+AL29</f>
        <v>0</v>
      </c>
      <c r="E29" s="781"/>
      <c r="F29" s="809"/>
      <c r="G29" s="781"/>
      <c r="H29" s="844"/>
      <c r="I29" s="781"/>
      <c r="J29" s="844"/>
      <c r="K29" s="781"/>
      <c r="L29" s="809"/>
      <c r="M29" s="845"/>
      <c r="N29" s="844"/>
      <c r="O29" s="845"/>
      <c r="P29" s="844"/>
      <c r="Q29" s="845"/>
      <c r="R29" s="844"/>
      <c r="S29" s="845"/>
      <c r="T29" s="844"/>
      <c r="U29" s="845"/>
      <c r="V29" s="844"/>
      <c r="W29" s="845"/>
      <c r="X29" s="844"/>
      <c r="Y29" s="845"/>
      <c r="Z29" s="844"/>
      <c r="AA29" s="845"/>
      <c r="AB29" s="844"/>
      <c r="AC29" s="845"/>
      <c r="AD29" s="844"/>
      <c r="AE29" s="845"/>
      <c r="AF29" s="844"/>
      <c r="AG29" s="845"/>
      <c r="AH29" s="844"/>
      <c r="AI29" s="845"/>
      <c r="AJ29" s="844"/>
      <c r="AK29" s="845"/>
      <c r="AL29" s="846"/>
      <c r="AM29" s="786"/>
      <c r="AN29" s="845"/>
      <c r="AO29" s="845"/>
      <c r="AP29" s="844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407">
        <f t="shared" ref="C30:D51" si="12">+E30+G30+I30+K30+M30+O30+Q30+S30+U30+W30+Y30+AA30+AC30+AE30+AG30+AI30+AK30</f>
        <v>0</v>
      </c>
      <c r="D30" s="408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325" t="s">
        <v>92</v>
      </c>
      <c r="B54" s="1320" t="s">
        <v>93</v>
      </c>
      <c r="C54" s="1323" t="s">
        <v>49</v>
      </c>
      <c r="D54" s="1323"/>
      <c r="E54" s="1323"/>
      <c r="F54" s="1352"/>
      <c r="G54" s="1308" t="s">
        <v>94</v>
      </c>
      <c r="H54" s="1330"/>
    </row>
    <row r="55" spans="1:113" ht="31.5" x14ac:dyDescent="0.25">
      <c r="A55" s="984"/>
      <c r="B55" s="976"/>
      <c r="C55" s="732" t="s">
        <v>28</v>
      </c>
      <c r="D55" s="197" t="s">
        <v>29</v>
      </c>
      <c r="E55" s="198" t="s">
        <v>30</v>
      </c>
      <c r="F55" s="199" t="s">
        <v>31</v>
      </c>
      <c r="G55" s="757" t="s">
        <v>95</v>
      </c>
      <c r="H55" s="823" t="s">
        <v>96</v>
      </c>
    </row>
    <row r="56" spans="1:113" x14ac:dyDescent="0.25">
      <c r="A56" s="202" t="s">
        <v>97</v>
      </c>
      <c r="B56" s="203">
        <f>SUM(C56:F56)</f>
        <v>0</v>
      </c>
      <c r="C56" s="409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827" t="s">
        <v>5</v>
      </c>
      <c r="B61" s="787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325" t="s">
        <v>92</v>
      </c>
      <c r="B63" s="1348" t="s">
        <v>93</v>
      </c>
      <c r="C63" s="1306" t="s">
        <v>103</v>
      </c>
      <c r="D63" s="1306"/>
      <c r="E63" s="1306"/>
      <c r="F63" s="1306"/>
      <c r="G63" s="1306"/>
      <c r="H63" s="1306"/>
      <c r="I63" s="1306"/>
      <c r="J63" s="1306"/>
      <c r="K63" s="1306"/>
      <c r="L63" s="1306"/>
      <c r="M63" s="1306"/>
      <c r="N63" s="1306"/>
      <c r="O63" s="1306"/>
      <c r="P63" s="1306"/>
      <c r="Q63" s="1306"/>
      <c r="R63" s="1306"/>
      <c r="S63" s="1307"/>
      <c r="T63" s="1323" t="s">
        <v>49</v>
      </c>
      <c r="U63" s="1323"/>
      <c r="V63" s="1323"/>
      <c r="W63" s="1324"/>
      <c r="X63" s="1332" t="s">
        <v>104</v>
      </c>
      <c r="Y63" s="1353"/>
      <c r="Z63" s="1333"/>
    </row>
    <row r="64" spans="1:113" ht="31.5" x14ac:dyDescent="0.25">
      <c r="A64" s="984"/>
      <c r="B64" s="1029"/>
      <c r="C64" s="755" t="s">
        <v>50</v>
      </c>
      <c r="D64" s="410" t="s">
        <v>51</v>
      </c>
      <c r="E64" s="410" t="s">
        <v>52</v>
      </c>
      <c r="F64" s="410" t="s">
        <v>53</v>
      </c>
      <c r="G64" s="410" t="s">
        <v>54</v>
      </c>
      <c r="H64" s="410" t="s">
        <v>55</v>
      </c>
      <c r="I64" s="410" t="s">
        <v>56</v>
      </c>
      <c r="J64" s="410" t="s">
        <v>57</v>
      </c>
      <c r="K64" s="410" t="s">
        <v>58</v>
      </c>
      <c r="L64" s="410" t="s">
        <v>59</v>
      </c>
      <c r="M64" s="410" t="s">
        <v>60</v>
      </c>
      <c r="N64" s="410" t="s">
        <v>61</v>
      </c>
      <c r="O64" s="410" t="s">
        <v>62</v>
      </c>
      <c r="P64" s="410" t="s">
        <v>63</v>
      </c>
      <c r="Q64" s="410" t="s">
        <v>64</v>
      </c>
      <c r="R64" s="410" t="s">
        <v>65</v>
      </c>
      <c r="S64" s="825" t="s">
        <v>27</v>
      </c>
      <c r="T64" s="732" t="s">
        <v>66</v>
      </c>
      <c r="U64" s="830" t="s">
        <v>29</v>
      </c>
      <c r="V64" s="411" t="s">
        <v>30</v>
      </c>
      <c r="W64" s="411" t="s">
        <v>31</v>
      </c>
      <c r="X64" s="759" t="s">
        <v>105</v>
      </c>
      <c r="Y64" s="411" t="s">
        <v>106</v>
      </c>
      <c r="Z64" s="815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827" t="s">
        <v>5</v>
      </c>
      <c r="B69" s="788">
        <f>SUM(B65:B68)</f>
        <v>0</v>
      </c>
      <c r="C69" s="761">
        <f>SUM(C65:C68)</f>
        <v>0</v>
      </c>
      <c r="D69" s="412">
        <f t="shared" ref="D69:Z69" si="31">SUM(D65:D68)</f>
        <v>0</v>
      </c>
      <c r="E69" s="412">
        <f t="shared" si="31"/>
        <v>0</v>
      </c>
      <c r="F69" s="412">
        <f t="shared" si="31"/>
        <v>0</v>
      </c>
      <c r="G69" s="412">
        <f t="shared" si="31"/>
        <v>0</v>
      </c>
      <c r="H69" s="412">
        <f t="shared" si="31"/>
        <v>0</v>
      </c>
      <c r="I69" s="412">
        <f t="shared" si="31"/>
        <v>0</v>
      </c>
      <c r="J69" s="412">
        <f t="shared" si="31"/>
        <v>0</v>
      </c>
      <c r="K69" s="412">
        <f t="shared" si="31"/>
        <v>0</v>
      </c>
      <c r="L69" s="412">
        <f t="shared" si="31"/>
        <v>0</v>
      </c>
      <c r="M69" s="412">
        <f t="shared" si="31"/>
        <v>0</v>
      </c>
      <c r="N69" s="412">
        <f t="shared" si="31"/>
        <v>0</v>
      </c>
      <c r="O69" s="412">
        <f t="shared" si="31"/>
        <v>0</v>
      </c>
      <c r="P69" s="412">
        <f t="shared" si="31"/>
        <v>0</v>
      </c>
      <c r="Q69" s="412">
        <f t="shared" si="31"/>
        <v>0</v>
      </c>
      <c r="R69" s="412">
        <f t="shared" si="31"/>
        <v>0</v>
      </c>
      <c r="S69" s="826">
        <f t="shared" si="31"/>
        <v>0</v>
      </c>
      <c r="T69" s="789">
        <f t="shared" si="31"/>
        <v>0</v>
      </c>
      <c r="U69" s="412">
        <f t="shared" si="31"/>
        <v>0</v>
      </c>
      <c r="V69" s="412">
        <f t="shared" si="31"/>
        <v>0</v>
      </c>
      <c r="W69" s="847">
        <f t="shared" si="31"/>
        <v>0</v>
      </c>
      <c r="X69" s="761">
        <f t="shared" si="31"/>
        <v>0</v>
      </c>
      <c r="Y69" s="412">
        <f t="shared" si="31"/>
        <v>0</v>
      </c>
      <c r="Z69" s="847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325" t="s">
        <v>92</v>
      </c>
      <c r="B71" s="1320" t="s">
        <v>93</v>
      </c>
      <c r="C71" s="1306" t="s">
        <v>103</v>
      </c>
      <c r="D71" s="1306"/>
      <c r="E71" s="1306"/>
      <c r="F71" s="1306"/>
      <c r="G71" s="1306"/>
      <c r="H71" s="1306"/>
      <c r="I71" s="1306"/>
      <c r="J71" s="1306"/>
      <c r="K71" s="1306"/>
      <c r="L71" s="1306"/>
      <c r="M71" s="1306"/>
      <c r="N71" s="1306"/>
      <c r="O71" s="1306"/>
      <c r="P71" s="1306"/>
      <c r="Q71" s="1306"/>
      <c r="R71" s="1306"/>
      <c r="S71" s="1307"/>
      <c r="T71" s="1322" t="s">
        <v>49</v>
      </c>
      <c r="U71" s="1323"/>
      <c r="V71" s="1323"/>
      <c r="W71" s="1324"/>
      <c r="X71" s="1332" t="s">
        <v>104</v>
      </c>
      <c r="Y71" s="1353"/>
      <c r="Z71" s="1333"/>
    </row>
    <row r="72" spans="1:95" ht="31.5" x14ac:dyDescent="0.25">
      <c r="A72" s="984"/>
      <c r="B72" s="976"/>
      <c r="C72" s="755" t="s">
        <v>50</v>
      </c>
      <c r="D72" s="410" t="s">
        <v>51</v>
      </c>
      <c r="E72" s="410" t="s">
        <v>52</v>
      </c>
      <c r="F72" s="410" t="s">
        <v>53</v>
      </c>
      <c r="G72" s="410" t="s">
        <v>54</v>
      </c>
      <c r="H72" s="410" t="s">
        <v>55</v>
      </c>
      <c r="I72" s="410" t="s">
        <v>56</v>
      </c>
      <c r="J72" s="410" t="s">
        <v>57</v>
      </c>
      <c r="K72" s="410" t="s">
        <v>58</v>
      </c>
      <c r="L72" s="410" t="s">
        <v>59</v>
      </c>
      <c r="M72" s="410" t="s">
        <v>60</v>
      </c>
      <c r="N72" s="410" t="s">
        <v>61</v>
      </c>
      <c r="O72" s="410" t="s">
        <v>62</v>
      </c>
      <c r="P72" s="410" t="s">
        <v>63</v>
      </c>
      <c r="Q72" s="410" t="s">
        <v>64</v>
      </c>
      <c r="R72" s="410" t="s">
        <v>65</v>
      </c>
      <c r="S72" s="825" t="s">
        <v>27</v>
      </c>
      <c r="T72" s="732" t="s">
        <v>66</v>
      </c>
      <c r="U72" s="830" t="s">
        <v>29</v>
      </c>
      <c r="V72" s="411" t="s">
        <v>30</v>
      </c>
      <c r="W72" s="411" t="s">
        <v>31</v>
      </c>
      <c r="X72" s="759" t="s">
        <v>105</v>
      </c>
      <c r="Y72" s="411" t="s">
        <v>106</v>
      </c>
      <c r="Z72" s="815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827" t="s">
        <v>5</v>
      </c>
      <c r="B77" s="788">
        <f>SUM(B73:B76)</f>
        <v>0</v>
      </c>
      <c r="C77" s="761">
        <f>SUM(C73:C76)</f>
        <v>0</v>
      </c>
      <c r="D77" s="412">
        <f t="shared" ref="D77:R77" si="35">SUM(D73:D76)</f>
        <v>0</v>
      </c>
      <c r="E77" s="412">
        <f t="shared" si="35"/>
        <v>0</v>
      </c>
      <c r="F77" s="412">
        <f t="shared" si="35"/>
        <v>0</v>
      </c>
      <c r="G77" s="412">
        <f t="shared" si="35"/>
        <v>0</v>
      </c>
      <c r="H77" s="412">
        <f t="shared" si="35"/>
        <v>0</v>
      </c>
      <c r="I77" s="412">
        <f t="shared" si="35"/>
        <v>0</v>
      </c>
      <c r="J77" s="412">
        <f t="shared" si="35"/>
        <v>0</v>
      </c>
      <c r="K77" s="412">
        <f t="shared" si="35"/>
        <v>0</v>
      </c>
      <c r="L77" s="412">
        <f t="shared" si="35"/>
        <v>0</v>
      </c>
      <c r="M77" s="412">
        <f t="shared" si="35"/>
        <v>0</v>
      </c>
      <c r="N77" s="412">
        <f t="shared" si="35"/>
        <v>0</v>
      </c>
      <c r="O77" s="412">
        <f t="shared" si="35"/>
        <v>0</v>
      </c>
      <c r="P77" s="412">
        <f t="shared" si="35"/>
        <v>0</v>
      </c>
      <c r="Q77" s="412">
        <f t="shared" si="35"/>
        <v>0</v>
      </c>
      <c r="R77" s="412">
        <f t="shared" si="35"/>
        <v>0</v>
      </c>
      <c r="S77" s="826">
        <f>SUM(S73:S76)</f>
        <v>0</v>
      </c>
      <c r="T77" s="791">
        <f>SUM(T73:T76)</f>
        <v>0</v>
      </c>
      <c r="U77" s="413">
        <f t="shared" ref="U77:Z77" si="36">SUM(U73:U76)</f>
        <v>0</v>
      </c>
      <c r="V77" s="413">
        <f t="shared" si="36"/>
        <v>0</v>
      </c>
      <c r="W77" s="848">
        <f t="shared" si="36"/>
        <v>0</v>
      </c>
      <c r="X77" s="793">
        <f t="shared" si="36"/>
        <v>0</v>
      </c>
      <c r="Y77" s="413">
        <f t="shared" si="36"/>
        <v>0</v>
      </c>
      <c r="Z77" s="849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765" t="s">
        <v>109</v>
      </c>
      <c r="B79" s="732" t="s">
        <v>66</v>
      </c>
      <c r="C79" s="830" t="s">
        <v>29</v>
      </c>
      <c r="D79" s="411" t="s">
        <v>30</v>
      </c>
      <c r="E79" s="802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765" t="s">
        <v>5</v>
      </c>
      <c r="B97" s="793">
        <f>SUM(B80:B96)</f>
        <v>0</v>
      </c>
      <c r="C97" s="848">
        <f>SUM(C80:C96)</f>
        <v>0</v>
      </c>
      <c r="D97" s="413">
        <f>SUM(D80:D96)</f>
        <v>0</v>
      </c>
      <c r="E97" s="810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796" t="s">
        <v>92</v>
      </c>
      <c r="B99" s="411" t="s">
        <v>66</v>
      </c>
      <c r="C99" s="830" t="s">
        <v>29</v>
      </c>
      <c r="D99" s="411" t="s">
        <v>30</v>
      </c>
      <c r="E99" s="802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763" t="s">
        <v>5</v>
      </c>
      <c r="B105" s="848">
        <f>SUM(B100:B104)</f>
        <v>0</v>
      </c>
      <c r="C105" s="848">
        <f>SUM(C100:C104)</f>
        <v>0</v>
      </c>
      <c r="D105" s="413">
        <f>SUM(D100:D104)</f>
        <v>0</v>
      </c>
      <c r="E105" s="810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796" t="s">
        <v>92</v>
      </c>
      <c r="B107" s="411" t="s">
        <v>66</v>
      </c>
      <c r="C107" s="830" t="s">
        <v>29</v>
      </c>
      <c r="D107" s="411" t="s">
        <v>30</v>
      </c>
      <c r="E107" s="802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763" t="s">
        <v>5</v>
      </c>
      <c r="B113" s="848">
        <f>SUM(B108:B112)</f>
        <v>0</v>
      </c>
      <c r="C113" s="848">
        <f>SUM(C108:C112)</f>
        <v>0</v>
      </c>
      <c r="D113" s="413">
        <f>SUM(D108:D112)</f>
        <v>0</v>
      </c>
      <c r="E113" s="810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351" t="s">
        <v>135</v>
      </c>
      <c r="B115" s="1346" t="s">
        <v>5</v>
      </c>
      <c r="C115" s="1322" t="s">
        <v>49</v>
      </c>
      <c r="D115" s="1323"/>
      <c r="E115" s="1323"/>
      <c r="F115" s="1352"/>
      <c r="G115" s="1353" t="s">
        <v>136</v>
      </c>
      <c r="H115" s="1333"/>
    </row>
    <row r="116" spans="1:93" ht="24.75" customHeight="1" x14ac:dyDescent="0.25">
      <c r="A116" s="1034"/>
      <c r="B116" s="1023"/>
      <c r="C116" s="732" t="s">
        <v>66</v>
      </c>
      <c r="D116" s="830" t="s">
        <v>29</v>
      </c>
      <c r="E116" s="411" t="s">
        <v>30</v>
      </c>
      <c r="F116" s="801" t="s">
        <v>31</v>
      </c>
      <c r="G116" s="726" t="s">
        <v>105</v>
      </c>
      <c r="H116" s="815" t="s">
        <v>106</v>
      </c>
    </row>
    <row r="117" spans="1:93" ht="15" customHeight="1" x14ac:dyDescent="0.25">
      <c r="A117" s="414" t="s">
        <v>137</v>
      </c>
      <c r="B117" s="415">
        <f>SUM(C117:F117)</f>
        <v>0</v>
      </c>
      <c r="C117" s="416"/>
      <c r="D117" s="417"/>
      <c r="E117" s="281"/>
      <c r="F117" s="282"/>
      <c r="G117" s="418"/>
      <c r="H117" s="419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797"/>
      <c r="F119" s="798"/>
      <c r="G119" s="799"/>
      <c r="H119" s="800"/>
      <c r="I119" s="292"/>
      <c r="J119" s="292"/>
      <c r="K119" s="292"/>
    </row>
    <row r="120" spans="1:93" x14ac:dyDescent="0.25">
      <c r="A120" s="1312" t="s">
        <v>140</v>
      </c>
      <c r="B120" s="1313" t="s">
        <v>5</v>
      </c>
      <c r="C120" s="1314" t="s">
        <v>141</v>
      </c>
      <c r="D120" s="1118"/>
      <c r="E120" s="1304"/>
      <c r="F120" s="1315" t="s">
        <v>142</v>
      </c>
      <c r="G120" s="1290" t="s">
        <v>143</v>
      </c>
      <c r="H120" s="1317" t="s">
        <v>49</v>
      </c>
      <c r="I120" s="1318"/>
      <c r="J120" s="1318"/>
      <c r="K120" s="1319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354"/>
      <c r="G121" s="1316"/>
      <c r="H121" s="726" t="s">
        <v>66</v>
      </c>
      <c r="I121" s="411" t="s">
        <v>29</v>
      </c>
      <c r="J121" s="411" t="s">
        <v>30</v>
      </c>
      <c r="K121" s="727" t="s">
        <v>31</v>
      </c>
    </row>
    <row r="122" spans="1:93" ht="15" customHeight="1" x14ac:dyDescent="0.25">
      <c r="A122" s="420" t="s">
        <v>147</v>
      </c>
      <c r="B122" s="421">
        <f>SUM(C122:G122)</f>
        <v>0</v>
      </c>
      <c r="C122" s="416"/>
      <c r="D122" s="281"/>
      <c r="E122" s="299"/>
      <c r="F122" s="417"/>
      <c r="G122" s="282"/>
      <c r="H122" s="418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325" t="s">
        <v>151</v>
      </c>
      <c r="B126" s="1320" t="s">
        <v>152</v>
      </c>
      <c r="C126" s="1341" t="s">
        <v>153</v>
      </c>
      <c r="D126" s="1344"/>
      <c r="E126" s="1341" t="s">
        <v>154</v>
      </c>
      <c r="F126" s="1344"/>
      <c r="G126" s="1341" t="s">
        <v>155</v>
      </c>
      <c r="H126" s="1344"/>
      <c r="I126" s="1341" t="s">
        <v>156</v>
      </c>
      <c r="J126" s="1350"/>
      <c r="K126" s="1273" t="s">
        <v>157</v>
      </c>
      <c r="L126" s="1333"/>
    </row>
    <row r="127" spans="1:93" ht="31.5" x14ac:dyDescent="0.25">
      <c r="A127" s="984"/>
      <c r="B127" s="976"/>
      <c r="C127" s="732" t="s">
        <v>158</v>
      </c>
      <c r="D127" s="815" t="s">
        <v>159</v>
      </c>
      <c r="E127" s="732" t="s">
        <v>158</v>
      </c>
      <c r="F127" s="815" t="s">
        <v>159</v>
      </c>
      <c r="G127" s="732" t="s">
        <v>158</v>
      </c>
      <c r="H127" s="829" t="s">
        <v>159</v>
      </c>
      <c r="I127" s="732" t="s">
        <v>158</v>
      </c>
      <c r="J127" s="831" t="s">
        <v>159</v>
      </c>
      <c r="K127" s="726" t="s">
        <v>105</v>
      </c>
      <c r="L127" s="815" t="s">
        <v>106</v>
      </c>
    </row>
    <row r="128" spans="1:93" x14ac:dyDescent="0.25">
      <c r="A128" s="1345" t="s">
        <v>160</v>
      </c>
      <c r="B128" s="420" t="s">
        <v>161</v>
      </c>
      <c r="C128" s="416"/>
      <c r="D128" s="419"/>
      <c r="E128" s="416"/>
      <c r="F128" s="419"/>
      <c r="G128" s="416"/>
      <c r="H128" s="419"/>
      <c r="I128" s="416"/>
      <c r="J128" s="422"/>
      <c r="K128" s="54"/>
      <c r="L128" s="419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75" t="s">
        <v>165</v>
      </c>
      <c r="B132" s="420" t="s">
        <v>161</v>
      </c>
      <c r="C132" s="416"/>
      <c r="D132" s="419"/>
      <c r="E132" s="416"/>
      <c r="F132" s="419"/>
      <c r="G132" s="416"/>
      <c r="H132" s="419"/>
      <c r="I132" s="416"/>
      <c r="J132" s="422"/>
      <c r="K132" s="418"/>
      <c r="L132" s="419"/>
    </row>
    <row r="133" spans="1:41" ht="21" x14ac:dyDescent="0.25">
      <c r="A133" s="1276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76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76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76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345" t="s">
        <v>169</v>
      </c>
      <c r="B137" s="420" t="s">
        <v>170</v>
      </c>
      <c r="C137" s="416"/>
      <c r="D137" s="419"/>
      <c r="E137" s="416"/>
      <c r="F137" s="419"/>
      <c r="G137" s="416"/>
      <c r="H137" s="419"/>
      <c r="I137" s="416"/>
      <c r="J137" s="422"/>
      <c r="K137" s="418"/>
      <c r="L137" s="419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734" t="s">
        <v>172</v>
      </c>
      <c r="B143" s="734" t="s">
        <v>163</v>
      </c>
      <c r="C143" s="735"/>
      <c r="D143" s="833"/>
      <c r="E143" s="735"/>
      <c r="F143" s="833"/>
      <c r="G143" s="735"/>
      <c r="H143" s="833"/>
      <c r="I143" s="735"/>
      <c r="J143" s="834"/>
      <c r="K143" s="738"/>
      <c r="L143" s="833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346" t="s">
        <v>175</v>
      </c>
      <c r="B146" s="1347" t="s">
        <v>5</v>
      </c>
      <c r="C146" s="1109"/>
      <c r="D146" s="1348"/>
      <c r="E146" s="1349" t="s">
        <v>6</v>
      </c>
      <c r="F146" s="1112"/>
      <c r="G146" s="1112"/>
      <c r="H146" s="1112"/>
      <c r="I146" s="1112"/>
      <c r="J146" s="1112"/>
      <c r="K146" s="1112"/>
      <c r="L146" s="1112"/>
      <c r="M146" s="1112"/>
      <c r="N146" s="1112"/>
      <c r="O146" s="1112"/>
      <c r="P146" s="1112"/>
      <c r="Q146" s="1112"/>
      <c r="R146" s="1112"/>
      <c r="S146" s="1112"/>
      <c r="T146" s="1112"/>
      <c r="U146" s="1112"/>
      <c r="V146" s="1112"/>
      <c r="W146" s="1112"/>
      <c r="X146" s="1112"/>
      <c r="Y146" s="1112"/>
      <c r="Z146" s="1112"/>
      <c r="AA146" s="1112"/>
      <c r="AB146" s="1112"/>
      <c r="AC146" s="1112"/>
      <c r="AD146" s="1112"/>
      <c r="AE146" s="1112"/>
      <c r="AF146" s="1112"/>
      <c r="AG146" s="1112"/>
      <c r="AH146" s="1112"/>
      <c r="AI146" s="1112"/>
      <c r="AJ146" s="1112"/>
      <c r="AK146" s="1112"/>
      <c r="AL146" s="1112"/>
      <c r="AM146" s="1267" t="s">
        <v>176</v>
      </c>
      <c r="AN146" s="1342"/>
      <c r="AO146" s="1343"/>
    </row>
    <row r="147" spans="1:113" x14ac:dyDescent="0.25">
      <c r="A147" s="1022"/>
      <c r="B147" s="1027"/>
      <c r="C147" s="1028"/>
      <c r="D147" s="1029"/>
      <c r="E147" s="1265" t="s">
        <v>11</v>
      </c>
      <c r="F147" s="1265"/>
      <c r="G147" s="1265" t="s">
        <v>12</v>
      </c>
      <c r="H147" s="1265"/>
      <c r="I147" s="1265" t="s">
        <v>13</v>
      </c>
      <c r="J147" s="1265"/>
      <c r="K147" s="1270" t="s">
        <v>14</v>
      </c>
      <c r="L147" s="1270"/>
      <c r="M147" s="1344" t="s">
        <v>15</v>
      </c>
      <c r="N147" s="1341"/>
      <c r="O147" s="1265" t="s">
        <v>16</v>
      </c>
      <c r="P147" s="1265"/>
      <c r="Q147" s="1265" t="s">
        <v>17</v>
      </c>
      <c r="R147" s="1265"/>
      <c r="S147" s="1265" t="s">
        <v>18</v>
      </c>
      <c r="T147" s="1265"/>
      <c r="U147" s="1265" t="s">
        <v>19</v>
      </c>
      <c r="V147" s="1265"/>
      <c r="W147" s="1265" t="s">
        <v>20</v>
      </c>
      <c r="X147" s="1265"/>
      <c r="Y147" s="1265" t="s">
        <v>21</v>
      </c>
      <c r="Z147" s="1265"/>
      <c r="AA147" s="1265" t="s">
        <v>22</v>
      </c>
      <c r="AB147" s="1265"/>
      <c r="AC147" s="1265" t="s">
        <v>23</v>
      </c>
      <c r="AD147" s="1341"/>
      <c r="AE147" s="1265" t="s">
        <v>24</v>
      </c>
      <c r="AF147" s="1265"/>
      <c r="AG147" s="1265" t="s">
        <v>25</v>
      </c>
      <c r="AH147" s="1265"/>
      <c r="AI147" s="1265" t="s">
        <v>26</v>
      </c>
      <c r="AJ147" s="1265"/>
      <c r="AK147" s="1324" t="s">
        <v>27</v>
      </c>
      <c r="AL147" s="1322"/>
      <c r="AM147" s="1337" t="s">
        <v>177</v>
      </c>
      <c r="AN147" s="1011" t="s">
        <v>178</v>
      </c>
      <c r="AO147" s="1012"/>
    </row>
    <row r="148" spans="1:113" ht="31.5" x14ac:dyDescent="0.25">
      <c r="A148" s="1023"/>
      <c r="B148" s="740" t="s">
        <v>32</v>
      </c>
      <c r="C148" s="423" t="s">
        <v>33</v>
      </c>
      <c r="D148" s="815" t="s">
        <v>34</v>
      </c>
      <c r="E148" s="816" t="s">
        <v>33</v>
      </c>
      <c r="F148" s="817" t="s">
        <v>34</v>
      </c>
      <c r="G148" s="816" t="s">
        <v>33</v>
      </c>
      <c r="H148" s="817" t="s">
        <v>34</v>
      </c>
      <c r="I148" s="816" t="s">
        <v>33</v>
      </c>
      <c r="J148" s="817" t="s">
        <v>34</v>
      </c>
      <c r="K148" s="816" t="s">
        <v>33</v>
      </c>
      <c r="L148" s="817" t="s">
        <v>34</v>
      </c>
      <c r="M148" s="818" t="s">
        <v>33</v>
      </c>
      <c r="N148" s="819" t="s">
        <v>34</v>
      </c>
      <c r="O148" s="816" t="s">
        <v>33</v>
      </c>
      <c r="P148" s="817" t="s">
        <v>34</v>
      </c>
      <c r="Q148" s="816" t="s">
        <v>33</v>
      </c>
      <c r="R148" s="817" t="s">
        <v>34</v>
      </c>
      <c r="S148" s="816" t="s">
        <v>33</v>
      </c>
      <c r="T148" s="817" t="s">
        <v>34</v>
      </c>
      <c r="U148" s="816" t="s">
        <v>33</v>
      </c>
      <c r="V148" s="817" t="s">
        <v>34</v>
      </c>
      <c r="W148" s="816" t="s">
        <v>33</v>
      </c>
      <c r="X148" s="817" t="s">
        <v>34</v>
      </c>
      <c r="Y148" s="816" t="s">
        <v>33</v>
      </c>
      <c r="Z148" s="817" t="s">
        <v>34</v>
      </c>
      <c r="AA148" s="816" t="s">
        <v>33</v>
      </c>
      <c r="AB148" s="817" t="s">
        <v>34</v>
      </c>
      <c r="AC148" s="816" t="s">
        <v>33</v>
      </c>
      <c r="AD148" s="819" t="s">
        <v>34</v>
      </c>
      <c r="AE148" s="816" t="s">
        <v>33</v>
      </c>
      <c r="AF148" s="817" t="s">
        <v>34</v>
      </c>
      <c r="AG148" s="816" t="s">
        <v>33</v>
      </c>
      <c r="AH148" s="817" t="s">
        <v>34</v>
      </c>
      <c r="AI148" s="816" t="s">
        <v>33</v>
      </c>
      <c r="AJ148" s="817" t="s">
        <v>34</v>
      </c>
      <c r="AK148" s="818" t="s">
        <v>33</v>
      </c>
      <c r="AL148" s="819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424" t="s">
        <v>181</v>
      </c>
      <c r="B149" s="320">
        <f t="shared" ref="B149:B177" si="38">SUM(C149:D149)</f>
        <v>532</v>
      </c>
      <c r="C149" s="321">
        <f t="shared" ref="C149:D177" si="39">E149+G149+I149+K149+M149+O149+Q149+S149+U149+W149+Y149+AA149+AC149+AE149+AG149+AI149+AK149</f>
        <v>274</v>
      </c>
      <c r="D149" s="425">
        <f t="shared" si="39"/>
        <v>258</v>
      </c>
      <c r="E149" s="416">
        <v>43</v>
      </c>
      <c r="F149" s="299">
        <v>31</v>
      </c>
      <c r="G149" s="416">
        <v>5</v>
      </c>
      <c r="H149" s="299">
        <v>7</v>
      </c>
      <c r="I149" s="416">
        <v>7</v>
      </c>
      <c r="J149" s="299">
        <v>4</v>
      </c>
      <c r="K149" s="416">
        <v>5</v>
      </c>
      <c r="L149" s="299">
        <v>6</v>
      </c>
      <c r="M149" s="417">
        <v>5</v>
      </c>
      <c r="N149" s="426">
        <v>2</v>
      </c>
      <c r="O149" s="416">
        <v>7</v>
      </c>
      <c r="P149" s="299">
        <v>1</v>
      </c>
      <c r="Q149" s="416">
        <v>4</v>
      </c>
      <c r="R149" s="299">
        <v>6</v>
      </c>
      <c r="S149" s="416">
        <v>10</v>
      </c>
      <c r="T149" s="299">
        <v>9</v>
      </c>
      <c r="U149" s="416">
        <v>9</v>
      </c>
      <c r="V149" s="299">
        <v>8</v>
      </c>
      <c r="W149" s="416">
        <v>8</v>
      </c>
      <c r="X149" s="299">
        <v>12</v>
      </c>
      <c r="Y149" s="416">
        <v>7</v>
      </c>
      <c r="Z149" s="299">
        <v>11</v>
      </c>
      <c r="AA149" s="416">
        <v>20</v>
      </c>
      <c r="AB149" s="299">
        <v>16</v>
      </c>
      <c r="AC149" s="416">
        <v>34</v>
      </c>
      <c r="AD149" s="426">
        <v>25</v>
      </c>
      <c r="AE149" s="416">
        <v>24</v>
      </c>
      <c r="AF149" s="299">
        <v>22</v>
      </c>
      <c r="AG149" s="416">
        <v>20</v>
      </c>
      <c r="AH149" s="299">
        <v>34</v>
      </c>
      <c r="AI149" s="416">
        <v>26</v>
      </c>
      <c r="AJ149" s="299">
        <v>28</v>
      </c>
      <c r="AK149" s="417">
        <v>40</v>
      </c>
      <c r="AL149" s="426">
        <v>36</v>
      </c>
      <c r="AM149" s="418">
        <v>161</v>
      </c>
      <c r="AN149" s="281">
        <v>139</v>
      </c>
      <c r="AO149" s="299">
        <v>232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43</v>
      </c>
      <c r="C150" s="321">
        <f t="shared" si="39"/>
        <v>20</v>
      </c>
      <c r="D150" s="324">
        <f t="shared" si="39"/>
        <v>23</v>
      </c>
      <c r="E150" s="51">
        <v>0</v>
      </c>
      <c r="F150" s="52">
        <v>0</v>
      </c>
      <c r="G150" s="51">
        <v>0</v>
      </c>
      <c r="H150" s="52">
        <v>0</v>
      </c>
      <c r="I150" s="51">
        <v>0</v>
      </c>
      <c r="J150" s="52">
        <v>1</v>
      </c>
      <c r="K150" s="51">
        <v>2</v>
      </c>
      <c r="L150" s="52">
        <v>0</v>
      </c>
      <c r="M150" s="241">
        <v>1</v>
      </c>
      <c r="N150" s="325">
        <v>0</v>
      </c>
      <c r="O150" s="51">
        <v>2</v>
      </c>
      <c r="P150" s="52">
        <v>0</v>
      </c>
      <c r="Q150" s="51">
        <v>0</v>
      </c>
      <c r="R150" s="52">
        <v>1</v>
      </c>
      <c r="S150" s="51">
        <v>1</v>
      </c>
      <c r="T150" s="52">
        <v>1</v>
      </c>
      <c r="U150" s="51">
        <v>1</v>
      </c>
      <c r="V150" s="52">
        <v>0</v>
      </c>
      <c r="W150" s="51">
        <v>0</v>
      </c>
      <c r="X150" s="52">
        <v>1</v>
      </c>
      <c r="Y150" s="51">
        <v>1</v>
      </c>
      <c r="Z150" s="52">
        <v>1</v>
      </c>
      <c r="AA150" s="51">
        <v>2</v>
      </c>
      <c r="AB150" s="52">
        <v>1</v>
      </c>
      <c r="AC150" s="51">
        <v>1</v>
      </c>
      <c r="AD150" s="325">
        <v>2</v>
      </c>
      <c r="AE150" s="51">
        <v>4</v>
      </c>
      <c r="AF150" s="52">
        <v>4</v>
      </c>
      <c r="AG150" s="51">
        <v>2</v>
      </c>
      <c r="AH150" s="52">
        <v>4</v>
      </c>
      <c r="AI150" s="51">
        <v>2</v>
      </c>
      <c r="AJ150" s="52">
        <v>4</v>
      </c>
      <c r="AK150" s="241">
        <v>1</v>
      </c>
      <c r="AL150" s="325">
        <v>3</v>
      </c>
      <c r="AM150" s="54">
        <v>43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50</v>
      </c>
      <c r="C151" s="321">
        <f t="shared" si="39"/>
        <v>29</v>
      </c>
      <c r="D151" s="324">
        <f t="shared" si="39"/>
        <v>21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0</v>
      </c>
      <c r="S151" s="51">
        <v>2</v>
      </c>
      <c r="T151" s="52">
        <v>0</v>
      </c>
      <c r="U151" s="51">
        <v>3</v>
      </c>
      <c r="V151" s="52">
        <v>1</v>
      </c>
      <c r="W151" s="51">
        <v>0</v>
      </c>
      <c r="X151" s="52">
        <v>0</v>
      </c>
      <c r="Y151" s="51">
        <v>0</v>
      </c>
      <c r="Z151" s="52">
        <v>0</v>
      </c>
      <c r="AA151" s="51">
        <v>3</v>
      </c>
      <c r="AB151" s="52">
        <v>3</v>
      </c>
      <c r="AC151" s="51">
        <v>6</v>
      </c>
      <c r="AD151" s="325">
        <v>3</v>
      </c>
      <c r="AE151" s="51">
        <v>2</v>
      </c>
      <c r="AF151" s="52">
        <v>3</v>
      </c>
      <c r="AG151" s="51">
        <v>3</v>
      </c>
      <c r="AH151" s="52">
        <v>2</v>
      </c>
      <c r="AI151" s="51">
        <v>5</v>
      </c>
      <c r="AJ151" s="52">
        <v>1</v>
      </c>
      <c r="AK151" s="241">
        <v>5</v>
      </c>
      <c r="AL151" s="325">
        <v>8</v>
      </c>
      <c r="AM151" s="54">
        <v>9</v>
      </c>
      <c r="AN151" s="55">
        <v>21</v>
      </c>
      <c r="AO151" s="52">
        <v>20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4</v>
      </c>
      <c r="C152" s="321">
        <f t="shared" si="39"/>
        <v>3</v>
      </c>
      <c r="D152" s="324">
        <f t="shared" si="39"/>
        <v>1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2</v>
      </c>
      <c r="N152" s="325">
        <v>1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0</v>
      </c>
      <c r="AI152" s="51">
        <v>1</v>
      </c>
      <c r="AJ152" s="52">
        <v>0</v>
      </c>
      <c r="AK152" s="241">
        <v>0</v>
      </c>
      <c r="AL152" s="325">
        <v>0</v>
      </c>
      <c r="AM152" s="54">
        <v>0</v>
      </c>
      <c r="AN152" s="55">
        <v>2</v>
      </c>
      <c r="AO152" s="52">
        <v>2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1</v>
      </c>
      <c r="C154" s="321">
        <f t="shared" si="39"/>
        <v>1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1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1</v>
      </c>
      <c r="AN154" s="55">
        <v>0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2</v>
      </c>
      <c r="C155" s="321">
        <f t="shared" si="39"/>
        <v>0</v>
      </c>
      <c r="D155" s="324">
        <f t="shared" si="39"/>
        <v>2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1</v>
      </c>
      <c r="Y155" s="51">
        <v>0</v>
      </c>
      <c r="Z155" s="52">
        <v>0</v>
      </c>
      <c r="AA155" s="51">
        <v>0</v>
      </c>
      <c r="AB155" s="52">
        <v>1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2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7</v>
      </c>
      <c r="C157" s="321">
        <f t="shared" si="39"/>
        <v>5</v>
      </c>
      <c r="D157" s="324">
        <f t="shared" si="39"/>
        <v>2</v>
      </c>
      <c r="E157" s="51">
        <v>1</v>
      </c>
      <c r="F157" s="52">
        <v>0</v>
      </c>
      <c r="G157" s="51">
        <v>0</v>
      </c>
      <c r="H157" s="52">
        <v>0</v>
      </c>
      <c r="I157" s="51">
        <v>1</v>
      </c>
      <c r="J157" s="52">
        <v>0</v>
      </c>
      <c r="K157" s="51">
        <v>0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0</v>
      </c>
      <c r="R157" s="52">
        <v>0</v>
      </c>
      <c r="S157" s="51">
        <v>0</v>
      </c>
      <c r="T157" s="52">
        <v>1</v>
      </c>
      <c r="U157" s="51">
        <v>0</v>
      </c>
      <c r="V157" s="52">
        <v>0</v>
      </c>
      <c r="W157" s="51">
        <v>0</v>
      </c>
      <c r="X157" s="52">
        <v>0</v>
      </c>
      <c r="Y157" s="51">
        <v>0</v>
      </c>
      <c r="Z157" s="52">
        <v>0</v>
      </c>
      <c r="AA157" s="51">
        <v>2</v>
      </c>
      <c r="AB157" s="52">
        <v>0</v>
      </c>
      <c r="AC157" s="51">
        <v>0</v>
      </c>
      <c r="AD157" s="325">
        <v>0</v>
      </c>
      <c r="AE157" s="51">
        <v>0</v>
      </c>
      <c r="AF157" s="52">
        <v>0</v>
      </c>
      <c r="AG157" s="51">
        <v>0</v>
      </c>
      <c r="AH157" s="52">
        <v>1</v>
      </c>
      <c r="AI157" s="51">
        <v>1</v>
      </c>
      <c r="AJ157" s="52">
        <v>0</v>
      </c>
      <c r="AK157" s="241">
        <v>0</v>
      </c>
      <c r="AL157" s="325">
        <v>0</v>
      </c>
      <c r="AM157" s="54">
        <v>0</v>
      </c>
      <c r="AN157" s="55">
        <v>5</v>
      </c>
      <c r="AO157" s="52">
        <v>2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10</v>
      </c>
      <c r="C158" s="321">
        <f t="shared" si="39"/>
        <v>8</v>
      </c>
      <c r="D158" s="324">
        <f t="shared" si="39"/>
        <v>2</v>
      </c>
      <c r="E158" s="51">
        <v>4</v>
      </c>
      <c r="F158" s="52">
        <v>0</v>
      </c>
      <c r="G158" s="51">
        <v>3</v>
      </c>
      <c r="H158" s="52">
        <v>2</v>
      </c>
      <c r="I158" s="51">
        <v>1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6</v>
      </c>
      <c r="AN158" s="55">
        <v>0</v>
      </c>
      <c r="AO158" s="52">
        <v>4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1</v>
      </c>
      <c r="C159" s="321">
        <f t="shared" si="39"/>
        <v>1</v>
      </c>
      <c r="D159" s="324">
        <f t="shared" si="39"/>
        <v>0</v>
      </c>
      <c r="E159" s="51">
        <v>1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1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16</v>
      </c>
      <c r="C160" s="321">
        <f t="shared" si="39"/>
        <v>7</v>
      </c>
      <c r="D160" s="324">
        <f t="shared" si="39"/>
        <v>9</v>
      </c>
      <c r="E160" s="51">
        <v>7</v>
      </c>
      <c r="F160" s="52">
        <v>9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0</v>
      </c>
      <c r="AO160" s="52">
        <v>16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3</v>
      </c>
      <c r="C161" s="321">
        <f t="shared" si="39"/>
        <v>1</v>
      </c>
      <c r="D161" s="324">
        <f t="shared" si="39"/>
        <v>2</v>
      </c>
      <c r="E161" s="51">
        <v>0</v>
      </c>
      <c r="F161" s="52">
        <v>1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1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1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2</v>
      </c>
      <c r="AN161" s="55">
        <v>0</v>
      </c>
      <c r="AO161" s="52">
        <v>1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99</v>
      </c>
      <c r="C163" s="321">
        <f t="shared" si="39"/>
        <v>54</v>
      </c>
      <c r="D163" s="324">
        <f t="shared" si="39"/>
        <v>45</v>
      </c>
      <c r="E163" s="51">
        <v>12</v>
      </c>
      <c r="F163" s="52">
        <v>10</v>
      </c>
      <c r="G163" s="51">
        <v>2</v>
      </c>
      <c r="H163" s="52">
        <v>4</v>
      </c>
      <c r="I163" s="51">
        <v>2</v>
      </c>
      <c r="J163" s="52">
        <v>0</v>
      </c>
      <c r="K163" s="51">
        <v>1</v>
      </c>
      <c r="L163" s="52">
        <v>2</v>
      </c>
      <c r="M163" s="241">
        <v>1</v>
      </c>
      <c r="N163" s="325">
        <v>0</v>
      </c>
      <c r="O163" s="51">
        <v>1</v>
      </c>
      <c r="P163" s="52">
        <v>0</v>
      </c>
      <c r="Q163" s="51">
        <v>0</v>
      </c>
      <c r="R163" s="52">
        <v>0</v>
      </c>
      <c r="S163" s="51">
        <v>0</v>
      </c>
      <c r="T163" s="52">
        <v>0</v>
      </c>
      <c r="U163" s="51">
        <v>0</v>
      </c>
      <c r="V163" s="52">
        <v>0</v>
      </c>
      <c r="W163" s="51">
        <v>2</v>
      </c>
      <c r="X163" s="52">
        <v>1</v>
      </c>
      <c r="Y163" s="51">
        <v>1</v>
      </c>
      <c r="Z163" s="52">
        <v>4</v>
      </c>
      <c r="AA163" s="51">
        <v>3</v>
      </c>
      <c r="AB163" s="52">
        <v>1</v>
      </c>
      <c r="AC163" s="51">
        <v>6</v>
      </c>
      <c r="AD163" s="325">
        <v>5</v>
      </c>
      <c r="AE163" s="51">
        <v>3</v>
      </c>
      <c r="AF163" s="52">
        <v>2</v>
      </c>
      <c r="AG163" s="51">
        <v>3</v>
      </c>
      <c r="AH163" s="52">
        <v>6</v>
      </c>
      <c r="AI163" s="51">
        <v>6</v>
      </c>
      <c r="AJ163" s="52">
        <v>4</v>
      </c>
      <c r="AK163" s="241">
        <v>11</v>
      </c>
      <c r="AL163" s="325">
        <v>6</v>
      </c>
      <c r="AM163" s="54">
        <v>5</v>
      </c>
      <c r="AN163" s="55">
        <v>48</v>
      </c>
      <c r="AO163" s="52">
        <v>46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12</v>
      </c>
      <c r="C164" s="321">
        <f t="shared" si="39"/>
        <v>9</v>
      </c>
      <c r="D164" s="324">
        <f t="shared" si="39"/>
        <v>3</v>
      </c>
      <c r="E164" s="51">
        <v>1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0</v>
      </c>
      <c r="R164" s="52">
        <v>0</v>
      </c>
      <c r="S164" s="51">
        <v>0</v>
      </c>
      <c r="T164" s="52">
        <v>0</v>
      </c>
      <c r="U164" s="51">
        <v>2</v>
      </c>
      <c r="V164" s="52">
        <v>0</v>
      </c>
      <c r="W164" s="51">
        <v>0</v>
      </c>
      <c r="X164" s="52">
        <v>0</v>
      </c>
      <c r="Y164" s="51">
        <v>1</v>
      </c>
      <c r="Z164" s="52">
        <v>1</v>
      </c>
      <c r="AA164" s="51">
        <v>1</v>
      </c>
      <c r="AB164" s="52">
        <v>1</v>
      </c>
      <c r="AC164" s="51">
        <v>1</v>
      </c>
      <c r="AD164" s="325">
        <v>0</v>
      </c>
      <c r="AE164" s="51">
        <v>0</v>
      </c>
      <c r="AF164" s="52">
        <v>0</v>
      </c>
      <c r="AG164" s="51">
        <v>0</v>
      </c>
      <c r="AH164" s="52">
        <v>0</v>
      </c>
      <c r="AI164" s="51">
        <v>0</v>
      </c>
      <c r="AJ164" s="52">
        <v>1</v>
      </c>
      <c r="AK164" s="241">
        <v>3</v>
      </c>
      <c r="AL164" s="325">
        <v>0</v>
      </c>
      <c r="AM164" s="54">
        <v>0</v>
      </c>
      <c r="AN164" s="55">
        <v>11</v>
      </c>
      <c r="AO164" s="52">
        <v>1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1</v>
      </c>
      <c r="C166" s="321">
        <f t="shared" si="39"/>
        <v>1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1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1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118</v>
      </c>
      <c r="C168" s="321">
        <f t="shared" si="39"/>
        <v>50</v>
      </c>
      <c r="D168" s="324">
        <f t="shared" si="39"/>
        <v>68</v>
      </c>
      <c r="E168" s="51">
        <v>0</v>
      </c>
      <c r="F168" s="52">
        <v>0</v>
      </c>
      <c r="G168" s="51">
        <v>0</v>
      </c>
      <c r="H168" s="52">
        <v>0</v>
      </c>
      <c r="I168" s="51">
        <v>3</v>
      </c>
      <c r="J168" s="52">
        <v>4</v>
      </c>
      <c r="K168" s="51">
        <v>1</v>
      </c>
      <c r="L168" s="52">
        <v>1</v>
      </c>
      <c r="M168" s="241">
        <v>1</v>
      </c>
      <c r="N168" s="325">
        <v>1</v>
      </c>
      <c r="O168" s="51">
        <v>2</v>
      </c>
      <c r="P168" s="52">
        <v>1</v>
      </c>
      <c r="Q168" s="51">
        <v>0</v>
      </c>
      <c r="R168" s="52">
        <v>4</v>
      </c>
      <c r="S168" s="51">
        <v>4</v>
      </c>
      <c r="T168" s="52">
        <v>2</v>
      </c>
      <c r="U168" s="51">
        <v>3</v>
      </c>
      <c r="V168" s="52">
        <v>2</v>
      </c>
      <c r="W168" s="51">
        <v>0</v>
      </c>
      <c r="X168" s="52">
        <v>2</v>
      </c>
      <c r="Y168" s="51">
        <v>4</v>
      </c>
      <c r="Z168" s="52">
        <v>3</v>
      </c>
      <c r="AA168" s="51">
        <v>7</v>
      </c>
      <c r="AB168" s="52">
        <v>5</v>
      </c>
      <c r="AC168" s="51">
        <v>5</v>
      </c>
      <c r="AD168" s="325">
        <v>6</v>
      </c>
      <c r="AE168" s="51">
        <v>6</v>
      </c>
      <c r="AF168" s="52">
        <v>8</v>
      </c>
      <c r="AG168" s="51">
        <v>6</v>
      </c>
      <c r="AH168" s="52">
        <v>12</v>
      </c>
      <c r="AI168" s="51">
        <v>4</v>
      </c>
      <c r="AJ168" s="52">
        <v>8</v>
      </c>
      <c r="AK168" s="241">
        <v>4</v>
      </c>
      <c r="AL168" s="325">
        <v>9</v>
      </c>
      <c r="AM168" s="54">
        <v>76</v>
      </c>
      <c r="AN168" s="55">
        <v>3</v>
      </c>
      <c r="AO168" s="52">
        <v>39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35</v>
      </c>
      <c r="C169" s="321">
        <f t="shared" si="39"/>
        <v>15</v>
      </c>
      <c r="D169" s="324">
        <f t="shared" si="39"/>
        <v>20</v>
      </c>
      <c r="E169" s="51">
        <v>1</v>
      </c>
      <c r="F169" s="52">
        <v>0</v>
      </c>
      <c r="G169" s="51">
        <v>0</v>
      </c>
      <c r="H169" s="52">
        <v>1</v>
      </c>
      <c r="I169" s="51">
        <v>0</v>
      </c>
      <c r="J169" s="52">
        <v>0</v>
      </c>
      <c r="K169" s="51">
        <v>0</v>
      </c>
      <c r="L169" s="52">
        <v>0</v>
      </c>
      <c r="M169" s="241">
        <v>0</v>
      </c>
      <c r="N169" s="325">
        <v>0</v>
      </c>
      <c r="O169" s="51">
        <v>4</v>
      </c>
      <c r="P169" s="52">
        <v>0</v>
      </c>
      <c r="Q169" s="51">
        <v>1</v>
      </c>
      <c r="R169" s="52">
        <v>0</v>
      </c>
      <c r="S169" s="51">
        <v>1</v>
      </c>
      <c r="T169" s="52">
        <v>2</v>
      </c>
      <c r="U169" s="51">
        <v>0</v>
      </c>
      <c r="V169" s="52">
        <v>2</v>
      </c>
      <c r="W169" s="51">
        <v>1</v>
      </c>
      <c r="X169" s="52">
        <v>2</v>
      </c>
      <c r="Y169" s="51">
        <v>0</v>
      </c>
      <c r="Z169" s="52">
        <v>1</v>
      </c>
      <c r="AA169" s="51">
        <v>0</v>
      </c>
      <c r="AB169" s="52">
        <v>2</v>
      </c>
      <c r="AC169" s="51">
        <v>4</v>
      </c>
      <c r="AD169" s="325">
        <v>1</v>
      </c>
      <c r="AE169" s="51">
        <v>1</v>
      </c>
      <c r="AF169" s="52">
        <v>1</v>
      </c>
      <c r="AG169" s="51">
        <v>1</v>
      </c>
      <c r="AH169" s="52">
        <v>1</v>
      </c>
      <c r="AI169" s="51">
        <v>0</v>
      </c>
      <c r="AJ169" s="52">
        <v>4</v>
      </c>
      <c r="AK169" s="241">
        <v>1</v>
      </c>
      <c r="AL169" s="325">
        <v>3</v>
      </c>
      <c r="AM169" s="54">
        <v>0</v>
      </c>
      <c r="AN169" s="55">
        <v>2</v>
      </c>
      <c r="AO169" s="52">
        <v>33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11</v>
      </c>
      <c r="C170" s="321">
        <f t="shared" si="39"/>
        <v>6</v>
      </c>
      <c r="D170" s="324">
        <f t="shared" si="39"/>
        <v>5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0</v>
      </c>
      <c r="Z170" s="52">
        <v>0</v>
      </c>
      <c r="AA170" s="51">
        <v>0</v>
      </c>
      <c r="AB170" s="52">
        <v>1</v>
      </c>
      <c r="AC170" s="51">
        <v>0</v>
      </c>
      <c r="AD170" s="325">
        <v>0</v>
      </c>
      <c r="AE170" s="51">
        <v>1</v>
      </c>
      <c r="AF170" s="52">
        <v>0</v>
      </c>
      <c r="AG170" s="51">
        <v>2</v>
      </c>
      <c r="AH170" s="52">
        <v>1</v>
      </c>
      <c r="AI170" s="51">
        <v>0</v>
      </c>
      <c r="AJ170" s="52">
        <v>2</v>
      </c>
      <c r="AK170" s="241">
        <v>3</v>
      </c>
      <c r="AL170" s="325">
        <v>1</v>
      </c>
      <c r="AM170" s="54">
        <v>10</v>
      </c>
      <c r="AN170" s="55">
        <v>1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2</v>
      </c>
      <c r="C171" s="321">
        <f t="shared" si="39"/>
        <v>2</v>
      </c>
      <c r="D171" s="324">
        <f t="shared" si="39"/>
        <v>0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2</v>
      </c>
      <c r="AL171" s="325">
        <v>0</v>
      </c>
      <c r="AM171" s="54">
        <v>0</v>
      </c>
      <c r="AN171" s="55">
        <v>0</v>
      </c>
      <c r="AO171" s="52">
        <v>2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8</v>
      </c>
      <c r="C172" s="321">
        <f t="shared" si="39"/>
        <v>7</v>
      </c>
      <c r="D172" s="324">
        <f t="shared" si="39"/>
        <v>1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2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0</v>
      </c>
      <c r="X172" s="52">
        <v>0</v>
      </c>
      <c r="Y172" s="51">
        <v>0</v>
      </c>
      <c r="Z172" s="52">
        <v>0</v>
      </c>
      <c r="AA172" s="51">
        <v>0</v>
      </c>
      <c r="AB172" s="52">
        <v>0</v>
      </c>
      <c r="AC172" s="51">
        <v>2</v>
      </c>
      <c r="AD172" s="325">
        <v>0</v>
      </c>
      <c r="AE172" s="51">
        <v>2</v>
      </c>
      <c r="AF172" s="52">
        <v>1</v>
      </c>
      <c r="AG172" s="51">
        <v>1</v>
      </c>
      <c r="AH172" s="52">
        <v>0</v>
      </c>
      <c r="AI172" s="51">
        <v>0</v>
      </c>
      <c r="AJ172" s="52">
        <v>0</v>
      </c>
      <c r="AK172" s="241">
        <v>0</v>
      </c>
      <c r="AL172" s="325">
        <v>0</v>
      </c>
      <c r="AM172" s="54">
        <v>6</v>
      </c>
      <c r="AN172" s="55">
        <v>1</v>
      </c>
      <c r="AO172" s="52">
        <v>1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1</v>
      </c>
      <c r="C173" s="321">
        <f t="shared" si="39"/>
        <v>1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1</v>
      </c>
      <c r="AL173" s="325">
        <v>0</v>
      </c>
      <c r="AM173" s="54">
        <v>0</v>
      </c>
      <c r="AN173" s="55">
        <v>0</v>
      </c>
      <c r="AO173" s="52">
        <v>1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3</v>
      </c>
      <c r="C176" s="321">
        <f t="shared" si="39"/>
        <v>2</v>
      </c>
      <c r="D176" s="324">
        <f t="shared" si="39"/>
        <v>1</v>
      </c>
      <c r="E176" s="51">
        <v>1</v>
      </c>
      <c r="F176" s="52">
        <v>1</v>
      </c>
      <c r="G176" s="51">
        <v>0</v>
      </c>
      <c r="H176" s="52">
        <v>0</v>
      </c>
      <c r="I176" s="51">
        <v>0</v>
      </c>
      <c r="J176" s="52">
        <v>0</v>
      </c>
      <c r="K176" s="51">
        <v>1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1</v>
      </c>
      <c r="AO176" s="52">
        <v>2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148</v>
      </c>
      <c r="C177" s="321">
        <f t="shared" si="39"/>
        <v>72</v>
      </c>
      <c r="D177" s="324">
        <f t="shared" si="39"/>
        <v>76</v>
      </c>
      <c r="E177" s="92">
        <v>15</v>
      </c>
      <c r="F177" s="93">
        <v>10</v>
      </c>
      <c r="G177" s="92">
        <v>0</v>
      </c>
      <c r="H177" s="93">
        <v>0</v>
      </c>
      <c r="I177" s="92">
        <v>0</v>
      </c>
      <c r="J177" s="93">
        <v>0</v>
      </c>
      <c r="K177" s="92">
        <v>0</v>
      </c>
      <c r="L177" s="93">
        <v>3</v>
      </c>
      <c r="M177" s="327">
        <v>1</v>
      </c>
      <c r="N177" s="328">
        <v>0</v>
      </c>
      <c r="O177" s="92">
        <v>0</v>
      </c>
      <c r="P177" s="93">
        <v>0</v>
      </c>
      <c r="Q177" s="92">
        <v>3</v>
      </c>
      <c r="R177" s="93">
        <v>2</v>
      </c>
      <c r="S177" s="92">
        <v>3</v>
      </c>
      <c r="T177" s="93">
        <v>4</v>
      </c>
      <c r="U177" s="92">
        <v>1</v>
      </c>
      <c r="V177" s="93">
        <v>3</v>
      </c>
      <c r="W177" s="92">
        <v>5</v>
      </c>
      <c r="X177" s="93">
        <v>5</v>
      </c>
      <c r="Y177" s="92">
        <v>1</v>
      </c>
      <c r="Z177" s="93">
        <v>2</v>
      </c>
      <c r="AA177" s="92">
        <v>3</v>
      </c>
      <c r="AB177" s="93">
        <v>2</v>
      </c>
      <c r="AC177" s="92">
        <v>10</v>
      </c>
      <c r="AD177" s="328">
        <v>10</v>
      </c>
      <c r="AE177" s="92">
        <v>8</v>
      </c>
      <c r="AF177" s="93">
        <v>7</v>
      </c>
      <c r="AG177" s="92">
        <v>3</v>
      </c>
      <c r="AH177" s="93">
        <v>11</v>
      </c>
      <c r="AI177" s="92">
        <v>9</v>
      </c>
      <c r="AJ177" s="93">
        <v>8</v>
      </c>
      <c r="AK177" s="327">
        <v>10</v>
      </c>
      <c r="AL177" s="328">
        <v>9</v>
      </c>
      <c r="AM177" s="65">
        <v>44</v>
      </c>
      <c r="AN177" s="66">
        <v>43</v>
      </c>
      <c r="AO177" s="93">
        <v>61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745" t="s">
        <v>199</v>
      </c>
      <c r="B178" s="746">
        <f>SUM(B179:B183)</f>
        <v>352</v>
      </c>
      <c r="C178" s="427">
        <f t="shared" ref="C178:AO178" si="43">SUM(C179:C183)</f>
        <v>180</v>
      </c>
      <c r="D178" s="820">
        <f t="shared" si="43"/>
        <v>172</v>
      </c>
      <c r="E178" s="748">
        <f t="shared" si="43"/>
        <v>35</v>
      </c>
      <c r="F178" s="821">
        <f t="shared" si="43"/>
        <v>31</v>
      </c>
      <c r="G178" s="748">
        <f t="shared" si="43"/>
        <v>7</v>
      </c>
      <c r="H178" s="821">
        <f t="shared" si="43"/>
        <v>3</v>
      </c>
      <c r="I178" s="748">
        <f t="shared" si="43"/>
        <v>5</v>
      </c>
      <c r="J178" s="821">
        <f t="shared" si="43"/>
        <v>2</v>
      </c>
      <c r="K178" s="748">
        <f t="shared" si="43"/>
        <v>1</v>
      </c>
      <c r="L178" s="821">
        <f t="shared" si="43"/>
        <v>7</v>
      </c>
      <c r="M178" s="748">
        <f t="shared" si="43"/>
        <v>3</v>
      </c>
      <c r="N178" s="822">
        <f t="shared" si="43"/>
        <v>0</v>
      </c>
      <c r="O178" s="748">
        <f t="shared" si="43"/>
        <v>4</v>
      </c>
      <c r="P178" s="821">
        <f t="shared" si="43"/>
        <v>2</v>
      </c>
      <c r="Q178" s="748">
        <f t="shared" si="43"/>
        <v>5</v>
      </c>
      <c r="R178" s="821">
        <f t="shared" si="43"/>
        <v>2</v>
      </c>
      <c r="S178" s="748">
        <f t="shared" si="43"/>
        <v>5</v>
      </c>
      <c r="T178" s="821">
        <f t="shared" si="43"/>
        <v>5</v>
      </c>
      <c r="U178" s="748">
        <f t="shared" si="43"/>
        <v>10</v>
      </c>
      <c r="V178" s="821">
        <f t="shared" si="43"/>
        <v>4</v>
      </c>
      <c r="W178" s="748">
        <f t="shared" si="43"/>
        <v>5</v>
      </c>
      <c r="X178" s="821">
        <f t="shared" si="43"/>
        <v>9</v>
      </c>
      <c r="Y178" s="748">
        <f t="shared" si="43"/>
        <v>4</v>
      </c>
      <c r="Z178" s="821">
        <f t="shared" si="43"/>
        <v>9</v>
      </c>
      <c r="AA178" s="748">
        <f t="shared" si="43"/>
        <v>10</v>
      </c>
      <c r="AB178" s="821">
        <f t="shared" si="43"/>
        <v>15</v>
      </c>
      <c r="AC178" s="748">
        <f t="shared" si="43"/>
        <v>19</v>
      </c>
      <c r="AD178" s="822">
        <f t="shared" si="43"/>
        <v>22</v>
      </c>
      <c r="AE178" s="748">
        <f t="shared" si="43"/>
        <v>14</v>
      </c>
      <c r="AF178" s="821">
        <f t="shared" si="43"/>
        <v>10</v>
      </c>
      <c r="AG178" s="748">
        <f t="shared" si="43"/>
        <v>11</v>
      </c>
      <c r="AH178" s="821">
        <f t="shared" si="43"/>
        <v>15</v>
      </c>
      <c r="AI178" s="748">
        <f t="shared" si="43"/>
        <v>20</v>
      </c>
      <c r="AJ178" s="821">
        <f t="shared" si="43"/>
        <v>12</v>
      </c>
      <c r="AK178" s="822">
        <f t="shared" si="43"/>
        <v>22</v>
      </c>
      <c r="AL178" s="751">
        <f t="shared" si="43"/>
        <v>24</v>
      </c>
      <c r="AM178" s="752">
        <f t="shared" si="43"/>
        <v>25</v>
      </c>
      <c r="AN178" s="405">
        <f t="shared" si="43"/>
        <v>69</v>
      </c>
      <c r="AO178" s="753">
        <f t="shared" si="43"/>
        <v>258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303</v>
      </c>
      <c r="C179" s="321">
        <f t="shared" ref="C179:D183" si="44">E179+G179+I179+K179+M179+O179+Q179+S179+U179+W179+Y179+AA179+AC179+AE179+AG179+AI179+AK179</f>
        <v>146</v>
      </c>
      <c r="D179" s="324">
        <f t="shared" si="44"/>
        <v>157</v>
      </c>
      <c r="E179" s="37">
        <v>34</v>
      </c>
      <c r="F179" s="39">
        <v>31</v>
      </c>
      <c r="G179" s="37">
        <v>7</v>
      </c>
      <c r="H179" s="39">
        <v>3</v>
      </c>
      <c r="I179" s="37">
        <v>4</v>
      </c>
      <c r="J179" s="39">
        <v>2</v>
      </c>
      <c r="K179" s="37">
        <v>1</v>
      </c>
      <c r="L179" s="39">
        <v>7</v>
      </c>
      <c r="M179" s="238">
        <v>3</v>
      </c>
      <c r="N179" s="338">
        <v>0</v>
      </c>
      <c r="O179" s="37">
        <v>4</v>
      </c>
      <c r="P179" s="39">
        <v>1</v>
      </c>
      <c r="Q179" s="37">
        <v>0</v>
      </c>
      <c r="R179" s="39">
        <v>2</v>
      </c>
      <c r="S179" s="37">
        <v>4</v>
      </c>
      <c r="T179" s="39">
        <v>5</v>
      </c>
      <c r="U179" s="37">
        <v>8</v>
      </c>
      <c r="V179" s="39">
        <v>3</v>
      </c>
      <c r="W179" s="37">
        <v>4</v>
      </c>
      <c r="X179" s="39">
        <v>9</v>
      </c>
      <c r="Y179" s="37">
        <v>3</v>
      </c>
      <c r="Z179" s="39">
        <v>9</v>
      </c>
      <c r="AA179" s="37">
        <v>10</v>
      </c>
      <c r="AB179" s="39">
        <v>14</v>
      </c>
      <c r="AC179" s="37">
        <v>13</v>
      </c>
      <c r="AD179" s="338">
        <v>18</v>
      </c>
      <c r="AE179" s="37">
        <v>9</v>
      </c>
      <c r="AF179" s="39">
        <v>9</v>
      </c>
      <c r="AG179" s="37">
        <v>9</v>
      </c>
      <c r="AH179" s="39">
        <v>14</v>
      </c>
      <c r="AI179" s="37">
        <v>15</v>
      </c>
      <c r="AJ179" s="39">
        <v>11</v>
      </c>
      <c r="AK179" s="238">
        <v>18</v>
      </c>
      <c r="AL179" s="338">
        <v>19</v>
      </c>
      <c r="AM179" s="41">
        <v>18</v>
      </c>
      <c r="AN179" s="42">
        <v>56</v>
      </c>
      <c r="AO179" s="39">
        <v>229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2</v>
      </c>
      <c r="C180" s="321">
        <f t="shared" si="44"/>
        <v>1</v>
      </c>
      <c r="D180" s="324">
        <f t="shared" si="44"/>
        <v>1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1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1</v>
      </c>
      <c r="X180" s="52">
        <v>0</v>
      </c>
      <c r="Y180" s="51">
        <v>0</v>
      </c>
      <c r="Z180" s="52">
        <v>0</v>
      </c>
      <c r="AA180" s="51">
        <v>0</v>
      </c>
      <c r="AB180" s="52">
        <v>0</v>
      </c>
      <c r="AC180" s="51">
        <v>0</v>
      </c>
      <c r="AD180" s="325">
        <v>0</v>
      </c>
      <c r="AE180" s="51">
        <v>0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0</v>
      </c>
      <c r="AL180" s="325">
        <v>0</v>
      </c>
      <c r="AM180" s="54">
        <v>2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21</v>
      </c>
      <c r="C181" s="321">
        <f t="shared" si="44"/>
        <v>14</v>
      </c>
      <c r="D181" s="324">
        <f t="shared" si="44"/>
        <v>7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5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0</v>
      </c>
      <c r="Z181" s="52">
        <v>0</v>
      </c>
      <c r="AA181" s="51">
        <v>0</v>
      </c>
      <c r="AB181" s="52">
        <v>0</v>
      </c>
      <c r="AC181" s="51">
        <v>4</v>
      </c>
      <c r="AD181" s="325">
        <v>3</v>
      </c>
      <c r="AE181" s="51">
        <v>1</v>
      </c>
      <c r="AF181" s="52">
        <v>0</v>
      </c>
      <c r="AG181" s="51">
        <v>0</v>
      </c>
      <c r="AH181" s="52">
        <v>1</v>
      </c>
      <c r="AI181" s="51">
        <v>2</v>
      </c>
      <c r="AJ181" s="52">
        <v>0</v>
      </c>
      <c r="AK181" s="241">
        <v>2</v>
      </c>
      <c r="AL181" s="325">
        <v>3</v>
      </c>
      <c r="AM181" s="54">
        <v>0</v>
      </c>
      <c r="AN181" s="55">
        <v>9</v>
      </c>
      <c r="AO181" s="52">
        <v>12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0</v>
      </c>
      <c r="C182" s="321">
        <f t="shared" si="44"/>
        <v>0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0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26</v>
      </c>
      <c r="C183" s="342">
        <f t="shared" si="44"/>
        <v>19</v>
      </c>
      <c r="D183" s="343">
        <f t="shared" si="44"/>
        <v>7</v>
      </c>
      <c r="E183" s="244">
        <v>1</v>
      </c>
      <c r="F183" s="272">
        <v>0</v>
      </c>
      <c r="G183" s="244">
        <v>0</v>
      </c>
      <c r="H183" s="272">
        <v>0</v>
      </c>
      <c r="I183" s="244">
        <v>1</v>
      </c>
      <c r="J183" s="272">
        <v>0</v>
      </c>
      <c r="K183" s="244">
        <v>0</v>
      </c>
      <c r="L183" s="272">
        <v>0</v>
      </c>
      <c r="M183" s="243">
        <v>0</v>
      </c>
      <c r="N183" s="344">
        <v>0</v>
      </c>
      <c r="O183" s="244">
        <v>0</v>
      </c>
      <c r="P183" s="272">
        <v>0</v>
      </c>
      <c r="Q183" s="244">
        <v>0</v>
      </c>
      <c r="R183" s="272">
        <v>0</v>
      </c>
      <c r="S183" s="244">
        <v>1</v>
      </c>
      <c r="T183" s="272">
        <v>0</v>
      </c>
      <c r="U183" s="244">
        <v>2</v>
      </c>
      <c r="V183" s="272">
        <v>1</v>
      </c>
      <c r="W183" s="244">
        <v>0</v>
      </c>
      <c r="X183" s="272">
        <v>0</v>
      </c>
      <c r="Y183" s="244">
        <v>1</v>
      </c>
      <c r="Z183" s="272">
        <v>0</v>
      </c>
      <c r="AA183" s="244">
        <v>0</v>
      </c>
      <c r="AB183" s="272">
        <v>1</v>
      </c>
      <c r="AC183" s="244">
        <v>2</v>
      </c>
      <c r="AD183" s="344">
        <v>1</v>
      </c>
      <c r="AE183" s="244">
        <v>4</v>
      </c>
      <c r="AF183" s="272">
        <v>1</v>
      </c>
      <c r="AG183" s="244">
        <v>2</v>
      </c>
      <c r="AH183" s="272">
        <v>0</v>
      </c>
      <c r="AI183" s="244">
        <v>3</v>
      </c>
      <c r="AJ183" s="272">
        <v>1</v>
      </c>
      <c r="AK183" s="243">
        <v>2</v>
      </c>
      <c r="AL183" s="344">
        <v>2</v>
      </c>
      <c r="AM183" s="78">
        <v>5</v>
      </c>
      <c r="AN183" s="81">
        <v>4</v>
      </c>
      <c r="AO183" s="272">
        <v>17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325" t="s">
        <v>92</v>
      </c>
      <c r="B185" s="1326" t="s">
        <v>5</v>
      </c>
      <c r="C185" s="1327" t="s">
        <v>103</v>
      </c>
      <c r="D185" s="1083"/>
      <c r="E185" s="1083"/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328"/>
      <c r="T185" s="1330" t="s">
        <v>176</v>
      </c>
      <c r="U185" s="1261"/>
      <c r="V185" s="1261"/>
      <c r="W185" s="1261"/>
      <c r="X185" s="1261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334" t="s">
        <v>177</v>
      </c>
      <c r="U186" s="1335"/>
      <c r="V186" s="1336"/>
      <c r="W186" s="1332" t="s">
        <v>202</v>
      </c>
      <c r="X186" s="1333"/>
      <c r="CE186"/>
      <c r="CK186" s="2"/>
      <c r="DI186"/>
    </row>
    <row r="187" spans="1:113" ht="31.5" x14ac:dyDescent="0.25">
      <c r="A187" s="984"/>
      <c r="B187" s="987"/>
      <c r="C187" s="755" t="s">
        <v>11</v>
      </c>
      <c r="D187" s="410" t="s">
        <v>12</v>
      </c>
      <c r="E187" s="410" t="s">
        <v>13</v>
      </c>
      <c r="F187" s="410" t="s">
        <v>14</v>
      </c>
      <c r="G187" s="410" t="s">
        <v>15</v>
      </c>
      <c r="H187" s="410" t="s">
        <v>16</v>
      </c>
      <c r="I187" s="410" t="s">
        <v>17</v>
      </c>
      <c r="J187" s="410" t="s">
        <v>18</v>
      </c>
      <c r="K187" s="410" t="s">
        <v>19</v>
      </c>
      <c r="L187" s="410" t="s">
        <v>20</v>
      </c>
      <c r="M187" s="410" t="s">
        <v>21</v>
      </c>
      <c r="N187" s="410" t="s">
        <v>22</v>
      </c>
      <c r="O187" s="410" t="s">
        <v>23</v>
      </c>
      <c r="P187" s="410" t="s">
        <v>24</v>
      </c>
      <c r="Q187" s="410" t="s">
        <v>25</v>
      </c>
      <c r="R187" s="410" t="s">
        <v>26</v>
      </c>
      <c r="S187" s="825" t="s">
        <v>27</v>
      </c>
      <c r="T187" s="757" t="s">
        <v>203</v>
      </c>
      <c r="U187" s="428" t="s">
        <v>204</v>
      </c>
      <c r="V187" s="758" t="s">
        <v>205</v>
      </c>
      <c r="W187" s="759" t="s">
        <v>179</v>
      </c>
      <c r="X187" s="758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348</v>
      </c>
      <c r="C188" s="51">
        <v>24</v>
      </c>
      <c r="D188" s="55">
        <v>7</v>
      </c>
      <c r="E188" s="55">
        <v>7</v>
      </c>
      <c r="F188" s="55">
        <v>4</v>
      </c>
      <c r="G188" s="55">
        <v>4</v>
      </c>
      <c r="H188" s="55">
        <v>8</v>
      </c>
      <c r="I188" s="55">
        <v>5</v>
      </c>
      <c r="J188" s="55">
        <v>14</v>
      </c>
      <c r="K188" s="55">
        <v>14</v>
      </c>
      <c r="L188" s="55">
        <v>13</v>
      </c>
      <c r="M188" s="55">
        <v>14</v>
      </c>
      <c r="N188" s="55">
        <v>27</v>
      </c>
      <c r="O188" s="55">
        <v>38</v>
      </c>
      <c r="P188" s="55">
        <v>35</v>
      </c>
      <c r="Q188" s="55">
        <v>43</v>
      </c>
      <c r="R188" s="55">
        <v>35</v>
      </c>
      <c r="S188" s="56">
        <v>56</v>
      </c>
      <c r="T188" s="54">
        <v>143</v>
      </c>
      <c r="U188" s="55">
        <v>0</v>
      </c>
      <c r="V188" s="52">
        <v>0</v>
      </c>
      <c r="W188" s="51">
        <v>67</v>
      </c>
      <c r="X188" s="52">
        <v>138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55</v>
      </c>
      <c r="C189" s="51">
        <v>0</v>
      </c>
      <c r="D189" s="55">
        <v>0</v>
      </c>
      <c r="E189" s="55">
        <v>2</v>
      </c>
      <c r="F189" s="55">
        <v>4</v>
      </c>
      <c r="G189" s="55">
        <v>2</v>
      </c>
      <c r="H189" s="55">
        <v>0</v>
      </c>
      <c r="I189" s="55">
        <v>3</v>
      </c>
      <c r="J189" s="55">
        <v>3</v>
      </c>
      <c r="K189" s="55">
        <v>1</v>
      </c>
      <c r="L189" s="55">
        <v>4</v>
      </c>
      <c r="M189" s="55">
        <v>2</v>
      </c>
      <c r="N189" s="55">
        <v>5</v>
      </c>
      <c r="O189" s="55">
        <v>8</v>
      </c>
      <c r="P189" s="55">
        <v>4</v>
      </c>
      <c r="Q189" s="55">
        <v>7</v>
      </c>
      <c r="R189" s="55">
        <v>3</v>
      </c>
      <c r="S189" s="56">
        <v>7</v>
      </c>
      <c r="T189" s="54">
        <v>12</v>
      </c>
      <c r="U189" s="55">
        <v>0</v>
      </c>
      <c r="V189" s="52">
        <v>0</v>
      </c>
      <c r="W189" s="51">
        <v>43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129</v>
      </c>
      <c r="C190" s="51">
        <v>50</v>
      </c>
      <c r="D190" s="55">
        <v>5</v>
      </c>
      <c r="E190" s="55">
        <v>2</v>
      </c>
      <c r="F190" s="55">
        <v>3</v>
      </c>
      <c r="G190" s="55">
        <v>1</v>
      </c>
      <c r="H190" s="55">
        <v>0</v>
      </c>
      <c r="I190" s="55">
        <v>2</v>
      </c>
      <c r="J190" s="55">
        <v>2</v>
      </c>
      <c r="K190" s="55">
        <v>2</v>
      </c>
      <c r="L190" s="55">
        <v>3</v>
      </c>
      <c r="M190" s="55">
        <v>2</v>
      </c>
      <c r="N190" s="55">
        <v>4</v>
      </c>
      <c r="O190" s="55">
        <v>13</v>
      </c>
      <c r="P190" s="55">
        <v>7</v>
      </c>
      <c r="Q190" s="55">
        <v>4</v>
      </c>
      <c r="R190" s="55">
        <v>16</v>
      </c>
      <c r="S190" s="56">
        <v>13</v>
      </c>
      <c r="T190" s="54">
        <v>6</v>
      </c>
      <c r="U190" s="55">
        <v>0</v>
      </c>
      <c r="V190" s="52">
        <v>0</v>
      </c>
      <c r="W190" s="51">
        <v>29</v>
      </c>
      <c r="X190" s="52">
        <v>94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760">
        <f t="shared" ref="B195:X195" si="50">SUM(B188:B194)</f>
        <v>532</v>
      </c>
      <c r="C195" s="761">
        <f t="shared" si="50"/>
        <v>74</v>
      </c>
      <c r="D195" s="412">
        <f t="shared" si="50"/>
        <v>12</v>
      </c>
      <c r="E195" s="412">
        <f t="shared" si="50"/>
        <v>11</v>
      </c>
      <c r="F195" s="412">
        <f t="shared" si="50"/>
        <v>11</v>
      </c>
      <c r="G195" s="412">
        <f t="shared" si="50"/>
        <v>7</v>
      </c>
      <c r="H195" s="412">
        <f t="shared" si="50"/>
        <v>8</v>
      </c>
      <c r="I195" s="412">
        <f t="shared" si="50"/>
        <v>10</v>
      </c>
      <c r="J195" s="412">
        <f t="shared" si="50"/>
        <v>19</v>
      </c>
      <c r="K195" s="412">
        <f t="shared" si="50"/>
        <v>17</v>
      </c>
      <c r="L195" s="412">
        <f t="shared" si="50"/>
        <v>20</v>
      </c>
      <c r="M195" s="412">
        <f t="shared" si="50"/>
        <v>18</v>
      </c>
      <c r="N195" s="412">
        <f t="shared" si="50"/>
        <v>36</v>
      </c>
      <c r="O195" s="412">
        <f t="shared" si="50"/>
        <v>59</v>
      </c>
      <c r="P195" s="412">
        <f t="shared" si="50"/>
        <v>46</v>
      </c>
      <c r="Q195" s="412">
        <f t="shared" si="50"/>
        <v>54</v>
      </c>
      <c r="R195" s="412">
        <f t="shared" si="50"/>
        <v>54</v>
      </c>
      <c r="S195" s="826">
        <f t="shared" si="50"/>
        <v>76</v>
      </c>
      <c r="T195" s="355">
        <f t="shared" si="50"/>
        <v>161</v>
      </c>
      <c r="U195" s="356">
        <f t="shared" si="50"/>
        <v>0</v>
      </c>
      <c r="V195" s="357">
        <f t="shared" si="50"/>
        <v>0</v>
      </c>
      <c r="W195" s="358">
        <f t="shared" si="50"/>
        <v>139</v>
      </c>
      <c r="X195" s="357">
        <f t="shared" si="50"/>
        <v>232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325" t="s">
        <v>92</v>
      </c>
      <c r="B197" s="1326" t="s">
        <v>5</v>
      </c>
      <c r="C197" s="1327" t="s">
        <v>103</v>
      </c>
      <c r="D197" s="1083"/>
      <c r="E197" s="1083"/>
      <c r="F197" s="1083"/>
      <c r="G197" s="1083"/>
      <c r="H197" s="1083"/>
      <c r="I197" s="1083"/>
      <c r="J197" s="1083"/>
      <c r="K197" s="1083"/>
      <c r="L197" s="1083"/>
      <c r="M197" s="1083"/>
      <c r="N197" s="1083"/>
      <c r="O197" s="1083"/>
      <c r="P197" s="1083"/>
      <c r="Q197" s="1083"/>
      <c r="R197" s="1083"/>
      <c r="S197" s="1328"/>
      <c r="T197" s="1329" t="s">
        <v>176</v>
      </c>
      <c r="U197" s="1329"/>
      <c r="V197" s="1329"/>
      <c r="W197" s="1329"/>
      <c r="X197" s="1330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087" t="s">
        <v>177</v>
      </c>
      <c r="U198" s="1087"/>
      <c r="V198" s="1331"/>
      <c r="W198" s="1332" t="s">
        <v>202</v>
      </c>
      <c r="X198" s="1333"/>
      <c r="CE198"/>
      <c r="CK198" s="2"/>
      <c r="DI198"/>
    </row>
    <row r="199" spans="1:113" ht="31.5" x14ac:dyDescent="0.25">
      <c r="A199" s="984"/>
      <c r="B199" s="987"/>
      <c r="C199" s="755" t="s">
        <v>11</v>
      </c>
      <c r="D199" s="410" t="s">
        <v>12</v>
      </c>
      <c r="E199" s="410" t="s">
        <v>13</v>
      </c>
      <c r="F199" s="410" t="s">
        <v>14</v>
      </c>
      <c r="G199" s="410" t="s">
        <v>15</v>
      </c>
      <c r="H199" s="410" t="s">
        <v>16</v>
      </c>
      <c r="I199" s="410" t="s">
        <v>17</v>
      </c>
      <c r="J199" s="410" t="s">
        <v>18</v>
      </c>
      <c r="K199" s="410" t="s">
        <v>19</v>
      </c>
      <c r="L199" s="410" t="s">
        <v>20</v>
      </c>
      <c r="M199" s="410" t="s">
        <v>21</v>
      </c>
      <c r="N199" s="410" t="s">
        <v>22</v>
      </c>
      <c r="O199" s="410" t="s">
        <v>23</v>
      </c>
      <c r="P199" s="410" t="s">
        <v>24</v>
      </c>
      <c r="Q199" s="410" t="s">
        <v>25</v>
      </c>
      <c r="R199" s="410" t="s">
        <v>26</v>
      </c>
      <c r="S199" s="825" t="s">
        <v>27</v>
      </c>
      <c r="T199" s="757" t="s">
        <v>203</v>
      </c>
      <c r="U199" s="428" t="s">
        <v>204</v>
      </c>
      <c r="V199" s="758" t="s">
        <v>205</v>
      </c>
      <c r="W199" s="759" t="s">
        <v>179</v>
      </c>
      <c r="X199" s="758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0</v>
      </c>
      <c r="C200" s="51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  <c r="R200" s="55">
        <v>0</v>
      </c>
      <c r="S200" s="56">
        <v>0</v>
      </c>
      <c r="T200" s="418">
        <v>0</v>
      </c>
      <c r="U200" s="281">
        <v>0</v>
      </c>
      <c r="V200" s="299">
        <v>0</v>
      </c>
      <c r="W200" s="416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10</v>
      </c>
      <c r="C201" s="51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1</v>
      </c>
      <c r="M201" s="55">
        <v>1</v>
      </c>
      <c r="N201" s="55">
        <v>5</v>
      </c>
      <c r="O201" s="55">
        <v>0</v>
      </c>
      <c r="P201" s="55">
        <v>1</v>
      </c>
      <c r="Q201" s="55">
        <v>0</v>
      </c>
      <c r="R201" s="55">
        <v>2</v>
      </c>
      <c r="S201" s="56">
        <v>0</v>
      </c>
      <c r="T201" s="54">
        <v>10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763" t="s">
        <v>5</v>
      </c>
      <c r="B206" s="760">
        <f t="shared" ref="B206:X206" si="55">SUM(B200:B205)</f>
        <v>10</v>
      </c>
      <c r="C206" s="761">
        <f t="shared" si="55"/>
        <v>0</v>
      </c>
      <c r="D206" s="412">
        <f t="shared" si="55"/>
        <v>0</v>
      </c>
      <c r="E206" s="412">
        <f t="shared" si="55"/>
        <v>0</v>
      </c>
      <c r="F206" s="412">
        <f t="shared" si="55"/>
        <v>0</v>
      </c>
      <c r="G206" s="412">
        <f t="shared" si="55"/>
        <v>0</v>
      </c>
      <c r="H206" s="412">
        <f t="shared" si="55"/>
        <v>0</v>
      </c>
      <c r="I206" s="412">
        <f t="shared" si="55"/>
        <v>0</v>
      </c>
      <c r="J206" s="412">
        <f t="shared" si="55"/>
        <v>0</v>
      </c>
      <c r="K206" s="412">
        <f t="shared" si="55"/>
        <v>0</v>
      </c>
      <c r="L206" s="412">
        <f t="shared" si="55"/>
        <v>1</v>
      </c>
      <c r="M206" s="412">
        <f t="shared" si="55"/>
        <v>1</v>
      </c>
      <c r="N206" s="412">
        <f t="shared" si="55"/>
        <v>5</v>
      </c>
      <c r="O206" s="412">
        <f t="shared" si="55"/>
        <v>0</v>
      </c>
      <c r="P206" s="412">
        <f t="shared" si="55"/>
        <v>1</v>
      </c>
      <c r="Q206" s="412">
        <f t="shared" si="55"/>
        <v>0</v>
      </c>
      <c r="R206" s="412">
        <f t="shared" si="55"/>
        <v>2</v>
      </c>
      <c r="S206" s="826">
        <f t="shared" si="55"/>
        <v>0</v>
      </c>
      <c r="T206" s="360">
        <f t="shared" si="55"/>
        <v>10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325" t="s">
        <v>92</v>
      </c>
      <c r="B208" s="1326" t="s">
        <v>5</v>
      </c>
      <c r="C208" s="1327" t="s">
        <v>103</v>
      </c>
      <c r="D208" s="1083"/>
      <c r="E208" s="1083"/>
      <c r="F208" s="1083"/>
      <c r="G208" s="1083"/>
      <c r="H208" s="1083"/>
      <c r="I208" s="1083"/>
      <c r="J208" s="1083"/>
      <c r="K208" s="1083"/>
      <c r="L208" s="1083"/>
      <c r="M208" s="1083"/>
      <c r="N208" s="1083"/>
      <c r="O208" s="1083"/>
      <c r="P208" s="1083"/>
      <c r="Q208" s="1083"/>
      <c r="R208" s="1083"/>
      <c r="S208" s="1328"/>
      <c r="T208" s="1329" t="s">
        <v>176</v>
      </c>
      <c r="U208" s="1329"/>
      <c r="V208" s="1329"/>
      <c r="W208" s="1329"/>
      <c r="X208" s="1330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087" t="s">
        <v>177</v>
      </c>
      <c r="U209" s="1087"/>
      <c r="V209" s="1331"/>
      <c r="W209" s="1332" t="s">
        <v>202</v>
      </c>
      <c r="X209" s="1333"/>
      <c r="CE209"/>
      <c r="CK209" s="2"/>
      <c r="DI209"/>
    </row>
    <row r="210" spans="1:113" ht="31.5" x14ac:dyDescent="0.25">
      <c r="A210" s="984"/>
      <c r="B210" s="987"/>
      <c r="C210" s="755" t="s">
        <v>11</v>
      </c>
      <c r="D210" s="410" t="s">
        <v>12</v>
      </c>
      <c r="E210" s="410" t="s">
        <v>13</v>
      </c>
      <c r="F210" s="410" t="s">
        <v>14</v>
      </c>
      <c r="G210" s="410" t="s">
        <v>15</v>
      </c>
      <c r="H210" s="410" t="s">
        <v>16</v>
      </c>
      <c r="I210" s="410" t="s">
        <v>17</v>
      </c>
      <c r="J210" s="410" t="s">
        <v>18</v>
      </c>
      <c r="K210" s="410" t="s">
        <v>19</v>
      </c>
      <c r="L210" s="410" t="s">
        <v>20</v>
      </c>
      <c r="M210" s="410" t="s">
        <v>21</v>
      </c>
      <c r="N210" s="410" t="s">
        <v>22</v>
      </c>
      <c r="O210" s="410" t="s">
        <v>23</v>
      </c>
      <c r="P210" s="410" t="s">
        <v>24</v>
      </c>
      <c r="Q210" s="410" t="s">
        <v>25</v>
      </c>
      <c r="R210" s="410" t="s">
        <v>26</v>
      </c>
      <c r="S210" s="825" t="s">
        <v>27</v>
      </c>
      <c r="T210" s="757" t="s">
        <v>203</v>
      </c>
      <c r="U210" s="428" t="s">
        <v>204</v>
      </c>
      <c r="V210" s="758" t="s">
        <v>205</v>
      </c>
      <c r="W210" s="759" t="s">
        <v>179</v>
      </c>
      <c r="X210" s="758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3532</v>
      </c>
      <c r="C211" s="51">
        <v>275</v>
      </c>
      <c r="D211" s="55">
        <v>86</v>
      </c>
      <c r="E211" s="55">
        <v>110</v>
      </c>
      <c r="F211" s="55">
        <v>76</v>
      </c>
      <c r="G211" s="55">
        <v>94</v>
      </c>
      <c r="H211" s="55">
        <v>37</v>
      </c>
      <c r="I211" s="55">
        <v>49</v>
      </c>
      <c r="J211" s="55">
        <v>83</v>
      </c>
      <c r="K211" s="55">
        <v>100</v>
      </c>
      <c r="L211" s="55">
        <v>142</v>
      </c>
      <c r="M211" s="55">
        <v>171</v>
      </c>
      <c r="N211" s="55">
        <v>246</v>
      </c>
      <c r="O211" s="55">
        <v>710</v>
      </c>
      <c r="P211" s="55">
        <v>210</v>
      </c>
      <c r="Q211" s="55">
        <v>356</v>
      </c>
      <c r="R211" s="55">
        <v>430</v>
      </c>
      <c r="S211" s="56">
        <v>357</v>
      </c>
      <c r="T211" s="41">
        <v>573</v>
      </c>
      <c r="U211" s="42">
        <v>0</v>
      </c>
      <c r="V211" s="39">
        <v>0</v>
      </c>
      <c r="W211" s="37">
        <v>1886</v>
      </c>
      <c r="X211" s="39">
        <v>1073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371</v>
      </c>
      <c r="C212" s="51">
        <v>2</v>
      </c>
      <c r="D212" s="55">
        <v>0</v>
      </c>
      <c r="E212" s="55">
        <v>5</v>
      </c>
      <c r="F212" s="55">
        <v>14</v>
      </c>
      <c r="G212" s="55">
        <v>7</v>
      </c>
      <c r="H212" s="55">
        <v>0</v>
      </c>
      <c r="I212" s="55">
        <v>13</v>
      </c>
      <c r="J212" s="55">
        <v>18</v>
      </c>
      <c r="K212" s="55">
        <v>20</v>
      </c>
      <c r="L212" s="55">
        <v>11</v>
      </c>
      <c r="M212" s="55">
        <v>12</v>
      </c>
      <c r="N212" s="55">
        <v>40</v>
      </c>
      <c r="O212" s="55">
        <v>97</v>
      </c>
      <c r="P212" s="55">
        <v>38</v>
      </c>
      <c r="Q212" s="55">
        <v>43</v>
      </c>
      <c r="R212" s="55">
        <v>33</v>
      </c>
      <c r="S212" s="56">
        <v>18</v>
      </c>
      <c r="T212" s="54">
        <v>128</v>
      </c>
      <c r="U212" s="55">
        <v>0</v>
      </c>
      <c r="V212" s="52">
        <v>0</v>
      </c>
      <c r="W212" s="51">
        <v>243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585</v>
      </c>
      <c r="C213" s="51">
        <v>180</v>
      </c>
      <c r="D213" s="55">
        <v>41</v>
      </c>
      <c r="E213" s="55">
        <v>8</v>
      </c>
      <c r="F213" s="55">
        <v>4</v>
      </c>
      <c r="G213" s="55">
        <v>12</v>
      </c>
      <c r="H213" s="55">
        <v>2</v>
      </c>
      <c r="I213" s="55">
        <v>3</v>
      </c>
      <c r="J213" s="55">
        <v>7</v>
      </c>
      <c r="K213" s="55">
        <v>9</v>
      </c>
      <c r="L213" s="55">
        <v>5</v>
      </c>
      <c r="M213" s="55">
        <v>8</v>
      </c>
      <c r="N213" s="55">
        <v>19</v>
      </c>
      <c r="O213" s="55">
        <v>109</v>
      </c>
      <c r="P213" s="55">
        <v>27</v>
      </c>
      <c r="Q213" s="55">
        <v>21</v>
      </c>
      <c r="R213" s="55">
        <v>57</v>
      </c>
      <c r="S213" s="56">
        <v>73</v>
      </c>
      <c r="T213" s="54">
        <v>64</v>
      </c>
      <c r="U213" s="55">
        <v>0</v>
      </c>
      <c r="V213" s="52">
        <v>0</v>
      </c>
      <c r="W213" s="51">
        <v>195</v>
      </c>
      <c r="X213" s="52">
        <v>326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827" t="s">
        <v>5</v>
      </c>
      <c r="B215" s="352">
        <f>SUM(B211:B214)</f>
        <v>4488</v>
      </c>
      <c r="C215" s="364">
        <f t="shared" ref="C215:X215" si="58">SUM(C211:C214)</f>
        <v>457</v>
      </c>
      <c r="D215" s="365">
        <f t="shared" si="58"/>
        <v>127</v>
      </c>
      <c r="E215" s="365">
        <f t="shared" si="58"/>
        <v>123</v>
      </c>
      <c r="F215" s="365">
        <f t="shared" si="58"/>
        <v>94</v>
      </c>
      <c r="G215" s="365">
        <f t="shared" si="58"/>
        <v>113</v>
      </c>
      <c r="H215" s="365">
        <f t="shared" si="58"/>
        <v>39</v>
      </c>
      <c r="I215" s="365">
        <f t="shared" si="58"/>
        <v>65</v>
      </c>
      <c r="J215" s="365">
        <f t="shared" si="58"/>
        <v>108</v>
      </c>
      <c r="K215" s="365">
        <f t="shared" si="58"/>
        <v>129</v>
      </c>
      <c r="L215" s="365">
        <f t="shared" si="58"/>
        <v>158</v>
      </c>
      <c r="M215" s="365">
        <f t="shared" si="58"/>
        <v>191</v>
      </c>
      <c r="N215" s="365">
        <f t="shared" si="58"/>
        <v>305</v>
      </c>
      <c r="O215" s="365">
        <f t="shared" si="58"/>
        <v>916</v>
      </c>
      <c r="P215" s="365">
        <f t="shared" si="58"/>
        <v>275</v>
      </c>
      <c r="Q215" s="365">
        <f t="shared" si="58"/>
        <v>420</v>
      </c>
      <c r="R215" s="365">
        <f t="shared" si="58"/>
        <v>520</v>
      </c>
      <c r="S215" s="366">
        <f t="shared" si="58"/>
        <v>448</v>
      </c>
      <c r="T215" s="360">
        <f t="shared" si="58"/>
        <v>765</v>
      </c>
      <c r="U215" s="361">
        <f t="shared" si="58"/>
        <v>0</v>
      </c>
      <c r="V215" s="362">
        <f t="shared" si="58"/>
        <v>0</v>
      </c>
      <c r="W215" s="363">
        <f t="shared" si="58"/>
        <v>2324</v>
      </c>
      <c r="X215" s="362">
        <f t="shared" si="58"/>
        <v>1399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765" t="s">
        <v>214</v>
      </c>
      <c r="B217" s="739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828" t="s">
        <v>109</v>
      </c>
      <c r="B223" s="739" t="s">
        <v>5</v>
      </c>
    </row>
    <row r="224" spans="1:113" x14ac:dyDescent="0.25">
      <c r="A224" s="370" t="s">
        <v>220</v>
      </c>
      <c r="B224" s="371">
        <v>2462</v>
      </c>
    </row>
    <row r="225" spans="1:2" x14ac:dyDescent="0.25">
      <c r="A225" s="370" t="s">
        <v>221</v>
      </c>
      <c r="B225" s="371">
        <v>0</v>
      </c>
    </row>
    <row r="226" spans="1:2" x14ac:dyDescent="0.25">
      <c r="A226" s="370" t="s">
        <v>222</v>
      </c>
      <c r="B226" s="371">
        <v>3028</v>
      </c>
    </row>
    <row r="227" spans="1:2" ht="24" customHeight="1" x14ac:dyDescent="0.25">
      <c r="A227" s="375" t="s">
        <v>223</v>
      </c>
      <c r="B227" s="371">
        <v>473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0</v>
      </c>
    </row>
    <row r="230" spans="1:2" x14ac:dyDescent="0.25">
      <c r="A230" s="370" t="s">
        <v>226</v>
      </c>
      <c r="B230" s="371">
        <v>0</v>
      </c>
    </row>
    <row r="231" spans="1:2" x14ac:dyDescent="0.25">
      <c r="A231" s="370" t="s">
        <v>227</v>
      </c>
      <c r="B231" s="371">
        <v>0</v>
      </c>
    </row>
    <row r="232" spans="1:2" x14ac:dyDescent="0.25">
      <c r="A232" s="370" t="s">
        <v>228</v>
      </c>
      <c r="B232" s="371">
        <v>0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8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211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297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2220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8699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320" t="s">
        <v>246</v>
      </c>
      <c r="B252" s="1321" t="s">
        <v>5</v>
      </c>
      <c r="C252" s="1322" t="s">
        <v>103</v>
      </c>
      <c r="D252" s="1323"/>
      <c r="E252" s="1323"/>
      <c r="F252" s="1323"/>
      <c r="G252" s="1323"/>
      <c r="H252" s="1323"/>
      <c r="I252" s="1323"/>
      <c r="J252" s="1323"/>
      <c r="K252" s="1323"/>
      <c r="L252" s="1323"/>
      <c r="M252" s="1323"/>
      <c r="N252" s="1323"/>
      <c r="O252" s="1323"/>
      <c r="P252" s="1323"/>
      <c r="Q252" s="1323"/>
      <c r="R252" s="1323"/>
      <c r="S252" s="1324"/>
    </row>
    <row r="253" spans="1:19" x14ac:dyDescent="0.25">
      <c r="A253" s="976"/>
      <c r="B253" s="978"/>
      <c r="C253" s="755" t="s">
        <v>11</v>
      </c>
      <c r="D253" s="410" t="s">
        <v>12</v>
      </c>
      <c r="E253" s="410" t="s">
        <v>13</v>
      </c>
      <c r="F253" s="410" t="s">
        <v>14</v>
      </c>
      <c r="G253" s="410" t="s">
        <v>15</v>
      </c>
      <c r="H253" s="410" t="s">
        <v>16</v>
      </c>
      <c r="I253" s="410" t="s">
        <v>17</v>
      </c>
      <c r="J253" s="410" t="s">
        <v>18</v>
      </c>
      <c r="K253" s="410" t="s">
        <v>19</v>
      </c>
      <c r="L253" s="410" t="s">
        <v>20</v>
      </c>
      <c r="M253" s="410" t="s">
        <v>21</v>
      </c>
      <c r="N253" s="410" t="s">
        <v>22</v>
      </c>
      <c r="O253" s="410" t="s">
        <v>23</v>
      </c>
      <c r="P253" s="410" t="s">
        <v>24</v>
      </c>
      <c r="Q253" s="410" t="s">
        <v>25</v>
      </c>
      <c r="R253" s="410" t="s">
        <v>26</v>
      </c>
      <c r="S253" s="824" t="s">
        <v>27</v>
      </c>
    </row>
    <row r="254" spans="1:19" x14ac:dyDescent="0.25">
      <c r="A254" s="429" t="s">
        <v>247</v>
      </c>
      <c r="B254" s="430">
        <f>SUM(C254:S254)</f>
        <v>308</v>
      </c>
      <c r="C254" s="416">
        <v>1</v>
      </c>
      <c r="D254" s="281">
        <v>18</v>
      </c>
      <c r="E254" s="281">
        <v>22</v>
      </c>
      <c r="F254" s="281">
        <v>10</v>
      </c>
      <c r="G254" s="281">
        <v>1</v>
      </c>
      <c r="H254" s="281">
        <v>0</v>
      </c>
      <c r="I254" s="281">
        <v>2</v>
      </c>
      <c r="J254" s="281">
        <v>2</v>
      </c>
      <c r="K254" s="281">
        <v>1</v>
      </c>
      <c r="L254" s="281">
        <v>7</v>
      </c>
      <c r="M254" s="281">
        <v>3</v>
      </c>
      <c r="N254" s="281">
        <v>4</v>
      </c>
      <c r="O254" s="281">
        <v>17</v>
      </c>
      <c r="P254" s="281">
        <v>72</v>
      </c>
      <c r="Q254" s="281">
        <v>65</v>
      </c>
      <c r="R254" s="281">
        <v>39</v>
      </c>
      <c r="S254" s="299">
        <v>44</v>
      </c>
    </row>
    <row r="255" spans="1:19" x14ac:dyDescent="0.25">
      <c r="A255" s="381" t="s">
        <v>248</v>
      </c>
      <c r="B255" s="382">
        <f>SUM(C255:S255)</f>
        <v>308</v>
      </c>
      <c r="C255" s="51">
        <v>1</v>
      </c>
      <c r="D255" s="55">
        <v>18</v>
      </c>
      <c r="E255" s="55">
        <v>22</v>
      </c>
      <c r="F255" s="55">
        <v>10</v>
      </c>
      <c r="G255" s="55">
        <v>1</v>
      </c>
      <c r="H255" s="55">
        <v>0</v>
      </c>
      <c r="I255" s="55">
        <v>2</v>
      </c>
      <c r="J255" s="55">
        <v>2</v>
      </c>
      <c r="K255" s="55">
        <v>1</v>
      </c>
      <c r="L255" s="55">
        <v>7</v>
      </c>
      <c r="M255" s="55">
        <v>3</v>
      </c>
      <c r="N255" s="55">
        <v>4</v>
      </c>
      <c r="O255" s="55">
        <v>17</v>
      </c>
      <c r="P255" s="55">
        <v>72</v>
      </c>
      <c r="Q255" s="55">
        <v>65</v>
      </c>
      <c r="R255" s="55">
        <v>39</v>
      </c>
      <c r="S255" s="57">
        <v>44</v>
      </c>
    </row>
    <row r="256" spans="1:19" x14ac:dyDescent="0.25">
      <c r="A256" s="383" t="s">
        <v>249</v>
      </c>
      <c r="B256" s="384">
        <f>SUM(C256:S256)</f>
        <v>308</v>
      </c>
      <c r="C256" s="75">
        <v>1</v>
      </c>
      <c r="D256" s="79">
        <v>18</v>
      </c>
      <c r="E256" s="79">
        <v>22</v>
      </c>
      <c r="F256" s="79">
        <v>10</v>
      </c>
      <c r="G256" s="79">
        <v>1</v>
      </c>
      <c r="H256" s="79">
        <v>0</v>
      </c>
      <c r="I256" s="79">
        <v>2</v>
      </c>
      <c r="J256" s="79">
        <v>2</v>
      </c>
      <c r="K256" s="79">
        <v>1</v>
      </c>
      <c r="L256" s="79">
        <v>7</v>
      </c>
      <c r="M256" s="79">
        <v>3</v>
      </c>
      <c r="N256" s="79">
        <v>4</v>
      </c>
      <c r="O256" s="79">
        <v>17</v>
      </c>
      <c r="P256" s="79">
        <v>72</v>
      </c>
      <c r="Q256" s="79">
        <v>65</v>
      </c>
      <c r="R256" s="79">
        <v>39</v>
      </c>
      <c r="S256" s="112">
        <v>44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320" t="s">
        <v>251</v>
      </c>
      <c r="B258" s="1321" t="s">
        <v>252</v>
      </c>
      <c r="C258" s="1322" t="s">
        <v>103</v>
      </c>
      <c r="D258" s="1323"/>
      <c r="E258" s="1323"/>
      <c r="F258" s="1323"/>
      <c r="G258" s="1323"/>
      <c r="H258" s="1323"/>
      <c r="I258" s="1323"/>
      <c r="J258" s="1323"/>
      <c r="K258" s="1323"/>
      <c r="L258" s="1323"/>
      <c r="M258" s="1323"/>
      <c r="N258" s="1323"/>
      <c r="O258" s="1323"/>
      <c r="P258" s="1323"/>
      <c r="Q258" s="1323"/>
      <c r="R258" s="1323"/>
      <c r="S258" s="1324"/>
    </row>
    <row r="259" spans="1:19" x14ac:dyDescent="0.25">
      <c r="A259" s="976"/>
      <c r="B259" s="978"/>
      <c r="C259" s="755" t="s">
        <v>11</v>
      </c>
      <c r="D259" s="410" t="s">
        <v>12</v>
      </c>
      <c r="E259" s="410" t="s">
        <v>13</v>
      </c>
      <c r="F259" s="410" t="s">
        <v>14</v>
      </c>
      <c r="G259" s="410" t="s">
        <v>15</v>
      </c>
      <c r="H259" s="410" t="s">
        <v>16</v>
      </c>
      <c r="I259" s="410" t="s">
        <v>17</v>
      </c>
      <c r="J259" s="410" t="s">
        <v>18</v>
      </c>
      <c r="K259" s="410" t="s">
        <v>19</v>
      </c>
      <c r="L259" s="410" t="s">
        <v>20</v>
      </c>
      <c r="M259" s="410" t="s">
        <v>21</v>
      </c>
      <c r="N259" s="410" t="s">
        <v>22</v>
      </c>
      <c r="O259" s="410" t="s">
        <v>23</v>
      </c>
      <c r="P259" s="410" t="s">
        <v>24</v>
      </c>
      <c r="Q259" s="410" t="s">
        <v>25</v>
      </c>
      <c r="R259" s="410" t="s">
        <v>26</v>
      </c>
      <c r="S259" s="824" t="s">
        <v>27</v>
      </c>
    </row>
    <row r="260" spans="1:19" x14ac:dyDescent="0.25">
      <c r="A260" s="386" t="s">
        <v>253</v>
      </c>
      <c r="B260" s="386">
        <f t="shared" ref="B260:B286" si="59">SUM(C260:S260)</f>
        <v>19</v>
      </c>
      <c r="C260" s="416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1</v>
      </c>
      <c r="L260" s="281">
        <v>1</v>
      </c>
      <c r="M260" s="281">
        <v>0</v>
      </c>
      <c r="N260" s="281">
        <v>0</v>
      </c>
      <c r="O260" s="281">
        <v>1</v>
      </c>
      <c r="P260" s="281">
        <v>8</v>
      </c>
      <c r="Q260" s="281">
        <v>2</v>
      </c>
      <c r="R260" s="281">
        <v>0</v>
      </c>
      <c r="S260" s="419">
        <v>6</v>
      </c>
    </row>
    <row r="261" spans="1:19" x14ac:dyDescent="0.25">
      <c r="A261" s="300" t="s">
        <v>254</v>
      </c>
      <c r="B261" s="300">
        <f t="shared" si="59"/>
        <v>2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1</v>
      </c>
      <c r="O261" s="55">
        <v>1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23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1</v>
      </c>
      <c r="L262" s="55">
        <v>1</v>
      </c>
      <c r="M262" s="55">
        <v>0</v>
      </c>
      <c r="N262" s="55">
        <v>0</v>
      </c>
      <c r="O262" s="55">
        <v>3</v>
      </c>
      <c r="P262" s="55">
        <v>4</v>
      </c>
      <c r="Q262" s="55">
        <v>2</v>
      </c>
      <c r="R262" s="55">
        <v>3</v>
      </c>
      <c r="S262" s="57">
        <v>9</v>
      </c>
    </row>
    <row r="263" spans="1:19" x14ac:dyDescent="0.25">
      <c r="A263" s="300" t="s">
        <v>256</v>
      </c>
      <c r="B263" s="300">
        <f t="shared" si="59"/>
        <v>19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1</v>
      </c>
      <c r="O263" s="55">
        <v>2</v>
      </c>
      <c r="P263" s="55">
        <v>4</v>
      </c>
      <c r="Q263" s="55">
        <v>1</v>
      </c>
      <c r="R263" s="55">
        <v>3</v>
      </c>
      <c r="S263" s="57">
        <v>8</v>
      </c>
    </row>
    <row r="264" spans="1:19" x14ac:dyDescent="0.25">
      <c r="A264" s="300" t="s">
        <v>257</v>
      </c>
      <c r="B264" s="300">
        <f t="shared" si="59"/>
        <v>59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1</v>
      </c>
      <c r="K264" s="55">
        <v>0</v>
      </c>
      <c r="L264" s="55">
        <v>4</v>
      </c>
      <c r="M264" s="55">
        <v>0</v>
      </c>
      <c r="N264" s="55">
        <v>2</v>
      </c>
      <c r="O264" s="55">
        <v>3</v>
      </c>
      <c r="P264" s="55">
        <v>14</v>
      </c>
      <c r="Q264" s="55">
        <v>12</v>
      </c>
      <c r="R264" s="55">
        <v>10</v>
      </c>
      <c r="S264" s="57">
        <v>13</v>
      </c>
    </row>
    <row r="265" spans="1:19" x14ac:dyDescent="0.25">
      <c r="A265" s="300" t="s">
        <v>258</v>
      </c>
      <c r="B265" s="300">
        <f t="shared" si="59"/>
        <v>44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3</v>
      </c>
      <c r="M265" s="55">
        <v>0</v>
      </c>
      <c r="N265" s="55">
        <v>1</v>
      </c>
      <c r="O265" s="55">
        <v>3</v>
      </c>
      <c r="P265" s="55">
        <v>11</v>
      </c>
      <c r="Q265" s="55">
        <v>10</v>
      </c>
      <c r="R265" s="55">
        <v>6</v>
      </c>
      <c r="S265" s="57">
        <v>10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0</v>
      </c>
      <c r="C277" s="51">
        <v>0</v>
      </c>
      <c r="D277" s="55">
        <v>0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5">
        <v>0</v>
      </c>
      <c r="S277" s="57">
        <v>0</v>
      </c>
    </row>
    <row r="278" spans="1:19" x14ac:dyDescent="0.25">
      <c r="A278" s="300" t="s">
        <v>271</v>
      </c>
      <c r="B278" s="300">
        <f t="shared" si="59"/>
        <v>411</v>
      </c>
      <c r="C278" s="51">
        <v>1</v>
      </c>
      <c r="D278" s="55">
        <v>19</v>
      </c>
      <c r="E278" s="55">
        <v>22</v>
      </c>
      <c r="F278" s="55">
        <v>10</v>
      </c>
      <c r="G278" s="55">
        <v>1</v>
      </c>
      <c r="H278" s="55">
        <v>0</v>
      </c>
      <c r="I278" s="55">
        <v>3</v>
      </c>
      <c r="J278" s="55">
        <v>1</v>
      </c>
      <c r="K278" s="55">
        <v>0</v>
      </c>
      <c r="L278" s="55">
        <v>5</v>
      </c>
      <c r="M278" s="55">
        <v>6</v>
      </c>
      <c r="N278" s="55">
        <v>3</v>
      </c>
      <c r="O278" s="55">
        <v>21</v>
      </c>
      <c r="P278" s="55">
        <v>109</v>
      </c>
      <c r="Q278" s="55">
        <v>102</v>
      </c>
      <c r="R278" s="55">
        <v>58</v>
      </c>
      <c r="S278" s="57">
        <v>50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320" t="s">
        <v>281</v>
      </c>
      <c r="B288" s="1321" t="s">
        <v>5</v>
      </c>
      <c r="C288" s="1322" t="s">
        <v>282</v>
      </c>
      <c r="D288" s="1323"/>
      <c r="E288" s="1323"/>
      <c r="F288" s="1323"/>
      <c r="G288" s="1323"/>
      <c r="H288" s="1323"/>
      <c r="I288" s="1323"/>
      <c r="J288" s="1323"/>
      <c r="K288" s="1323"/>
      <c r="L288" s="1323"/>
      <c r="M288" s="1323"/>
      <c r="N288" s="1323"/>
      <c r="O288" s="1323"/>
      <c r="P288" s="1323"/>
      <c r="Q288" s="1323"/>
      <c r="R288" s="1323"/>
      <c r="S288" s="1324"/>
    </row>
    <row r="289" spans="1:19" x14ac:dyDescent="0.25">
      <c r="A289" s="976"/>
      <c r="B289" s="978"/>
      <c r="C289" s="755" t="s">
        <v>11</v>
      </c>
      <c r="D289" s="410" t="s">
        <v>12</v>
      </c>
      <c r="E289" s="410" t="s">
        <v>13</v>
      </c>
      <c r="F289" s="410" t="s">
        <v>14</v>
      </c>
      <c r="G289" s="410" t="s">
        <v>15</v>
      </c>
      <c r="H289" s="410" t="s">
        <v>16</v>
      </c>
      <c r="I289" s="410" t="s">
        <v>17</v>
      </c>
      <c r="J289" s="410" t="s">
        <v>18</v>
      </c>
      <c r="K289" s="410" t="s">
        <v>19</v>
      </c>
      <c r="L289" s="410" t="s">
        <v>20</v>
      </c>
      <c r="M289" s="410" t="s">
        <v>21</v>
      </c>
      <c r="N289" s="410" t="s">
        <v>22</v>
      </c>
      <c r="O289" s="410" t="s">
        <v>23</v>
      </c>
      <c r="P289" s="410" t="s">
        <v>24</v>
      </c>
      <c r="Q289" s="410" t="s">
        <v>25</v>
      </c>
      <c r="R289" s="410" t="s">
        <v>26</v>
      </c>
      <c r="S289" s="824" t="s">
        <v>27</v>
      </c>
    </row>
    <row r="290" spans="1:19" x14ac:dyDescent="0.25">
      <c r="A290" s="431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4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1</v>
      </c>
      <c r="K293" s="55">
        <v>1</v>
      </c>
      <c r="L293" s="55">
        <v>0</v>
      </c>
      <c r="M293" s="55">
        <v>0</v>
      </c>
      <c r="N293" s="55">
        <v>0</v>
      </c>
      <c r="O293" s="55">
        <v>1</v>
      </c>
      <c r="P293" s="55">
        <v>1</v>
      </c>
      <c r="Q293" s="55">
        <v>0</v>
      </c>
      <c r="R293" s="55">
        <v>0</v>
      </c>
      <c r="S293" s="57">
        <v>0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1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1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6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2</v>
      </c>
      <c r="P300" s="55">
        <v>3</v>
      </c>
      <c r="Q300" s="55">
        <v>1</v>
      </c>
      <c r="R300" s="55">
        <v>0</v>
      </c>
      <c r="S300" s="57">
        <v>0</v>
      </c>
    </row>
    <row r="301" spans="1:19" x14ac:dyDescent="0.25">
      <c r="A301" s="165" t="s">
        <v>195</v>
      </c>
      <c r="B301" s="382">
        <f t="shared" si="60"/>
        <v>7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1</v>
      </c>
      <c r="Q301" s="55">
        <v>1</v>
      </c>
      <c r="R301" s="55">
        <v>2</v>
      </c>
      <c r="S301" s="57">
        <v>3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38">
        <v>0</v>
      </c>
    </row>
    <row r="304" spans="1:19" x14ac:dyDescent="0.25">
      <c r="A304" s="165" t="s">
        <v>286</v>
      </c>
      <c r="B304" s="382">
        <f t="shared" si="60"/>
        <v>411</v>
      </c>
      <c r="C304" s="42">
        <v>1</v>
      </c>
      <c r="D304" s="42">
        <v>19</v>
      </c>
      <c r="E304" s="42">
        <v>22</v>
      </c>
      <c r="F304" s="42">
        <v>10</v>
      </c>
      <c r="G304" s="42">
        <v>1</v>
      </c>
      <c r="H304" s="42">
        <v>0</v>
      </c>
      <c r="I304" s="42">
        <v>3</v>
      </c>
      <c r="J304" s="42">
        <v>1</v>
      </c>
      <c r="K304" s="42">
        <v>0</v>
      </c>
      <c r="L304" s="42">
        <v>5</v>
      </c>
      <c r="M304" s="42">
        <v>6</v>
      </c>
      <c r="N304" s="42">
        <v>3</v>
      </c>
      <c r="O304" s="42">
        <v>21</v>
      </c>
      <c r="P304" s="42">
        <v>109</v>
      </c>
      <c r="Q304" s="42">
        <v>102</v>
      </c>
      <c r="R304" s="42">
        <v>58</v>
      </c>
      <c r="S304" s="38">
        <v>50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1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1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0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0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52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3</v>
      </c>
      <c r="M310" s="81">
        <v>0</v>
      </c>
      <c r="N310" s="81">
        <v>1</v>
      </c>
      <c r="O310" s="81">
        <v>3</v>
      </c>
      <c r="P310" s="81">
        <v>11</v>
      </c>
      <c r="Q310" s="81">
        <v>11</v>
      </c>
      <c r="R310" s="81">
        <v>7</v>
      </c>
      <c r="S310" s="82">
        <v>16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17171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6578DB1A-9861-4693-9E37-ECDE3B175D0D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812E90CA-1E77-40D8-AF5A-9BCCC2289558}">
      <formula1>0</formula1>
      <formula2>1E+30</formula2>
    </dataValidation>
    <dataValidation allowBlank="1" sqref="CA6:CE6 CL53 CA53:CE53 CL6 CA29:CF52" xr:uid="{DFAD5993-85D1-4EA4-891A-2C7934EB10CF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48FE402D-7E70-4F55-8177-6AEBF3DEBC32}">
      <formula1>0</formula1>
    </dataValidation>
    <dataValidation allowBlank="1" showInputMessage="1" showErrorMessage="1" error="Valor no Permitido" sqref="T64 T72" xr:uid="{CECFC170-5504-4C1B-8DA3-7901C665939B}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35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",[12]NOMBRE!B2, " (",[12]NOMBRE!C2,[12]NOMBRE!D2,[12]NOMBRE!E2,[12]NOMBRE!F2,[12]NOMBRE!G2,")")</f>
        <v>COMUNA: LINARES (07401)</v>
      </c>
    </row>
    <row r="3" spans="1:95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5" x14ac:dyDescent="0.25">
      <c r="A4" s="1" t="str">
        <f>CONCATENATE("MES: ",[12]NOMBRE!B6, " (",[12]NOMBRE!C6,[12]NOMBRE!D6,")")</f>
        <v>MES: NOVIEMBRE (11)</v>
      </c>
    </row>
    <row r="5" spans="1:95" x14ac:dyDescent="0.25">
      <c r="A5" s="1" t="str">
        <f>CONCATENATE("AÑO: ",[12]NOMBRE!B7)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288" t="s">
        <v>4</v>
      </c>
      <c r="B10" s="1297" t="s">
        <v>5</v>
      </c>
      <c r="C10" s="1382"/>
      <c r="D10" s="1376"/>
      <c r="E10" s="1359" t="s">
        <v>6</v>
      </c>
      <c r="F10" s="1284"/>
      <c r="G10" s="1284"/>
      <c r="H10" s="1284"/>
      <c r="I10" s="1284"/>
      <c r="J10" s="1284"/>
      <c r="K10" s="1284"/>
      <c r="L10" s="1284"/>
      <c r="M10" s="1284"/>
      <c r="N10" s="1284"/>
      <c r="O10" s="1284"/>
      <c r="P10" s="1284"/>
      <c r="Q10" s="1284"/>
      <c r="R10" s="1284"/>
      <c r="S10" s="1284"/>
      <c r="T10" s="1284"/>
      <c r="U10" s="1284"/>
      <c r="V10" s="1284"/>
      <c r="W10" s="1284"/>
      <c r="X10" s="1284"/>
      <c r="Y10" s="1284"/>
      <c r="Z10" s="1284"/>
      <c r="AA10" s="1284"/>
      <c r="AB10" s="1284"/>
      <c r="AC10" s="1284"/>
      <c r="AD10" s="1284"/>
      <c r="AE10" s="1284"/>
      <c r="AF10" s="1284"/>
      <c r="AG10" s="1284"/>
      <c r="AH10" s="1284"/>
      <c r="AI10" s="1284"/>
      <c r="AJ10" s="1284"/>
      <c r="AK10" s="1284"/>
      <c r="AL10" s="1379"/>
      <c r="AM10" s="1239" t="s">
        <v>7</v>
      </c>
      <c r="AN10" s="1284"/>
      <c r="AO10" s="1284"/>
      <c r="AP10" s="1379"/>
      <c r="AQ10" s="1298" t="s">
        <v>8</v>
      </c>
      <c r="AR10" s="1299" t="s">
        <v>9</v>
      </c>
      <c r="AS10" s="1376" t="s">
        <v>10</v>
      </c>
    </row>
    <row r="11" spans="1:95" ht="15" customHeight="1" x14ac:dyDescent="0.25">
      <c r="A11" s="1071"/>
      <c r="B11" s="1072"/>
      <c r="C11" s="1073"/>
      <c r="D11" s="1069"/>
      <c r="E11" s="1369" t="s">
        <v>11</v>
      </c>
      <c r="F11" s="1295"/>
      <c r="G11" s="1369" t="s">
        <v>12</v>
      </c>
      <c r="H11" s="1295"/>
      <c r="I11" s="1369" t="s">
        <v>13</v>
      </c>
      <c r="J11" s="1295"/>
      <c r="K11" s="1369" t="s">
        <v>14</v>
      </c>
      <c r="L11" s="1295"/>
      <c r="M11" s="1369" t="s">
        <v>15</v>
      </c>
      <c r="N11" s="1295"/>
      <c r="O11" s="1369" t="s">
        <v>16</v>
      </c>
      <c r="P11" s="1295"/>
      <c r="Q11" s="1369" t="s">
        <v>17</v>
      </c>
      <c r="R11" s="1295"/>
      <c r="S11" s="1369" t="s">
        <v>18</v>
      </c>
      <c r="T11" s="1295"/>
      <c r="U11" s="1369" t="s">
        <v>19</v>
      </c>
      <c r="V11" s="1295"/>
      <c r="W11" s="1369" t="s">
        <v>20</v>
      </c>
      <c r="X11" s="1295"/>
      <c r="Y11" s="1369" t="s">
        <v>21</v>
      </c>
      <c r="Z11" s="1295"/>
      <c r="AA11" s="1369" t="s">
        <v>22</v>
      </c>
      <c r="AB11" s="1295"/>
      <c r="AC11" s="1369" t="s">
        <v>23</v>
      </c>
      <c r="AD11" s="1295"/>
      <c r="AE11" s="1369" t="s">
        <v>24</v>
      </c>
      <c r="AF11" s="1295"/>
      <c r="AG11" s="1369" t="s">
        <v>25</v>
      </c>
      <c r="AH11" s="1295"/>
      <c r="AI11" s="1369" t="s">
        <v>26</v>
      </c>
      <c r="AJ11" s="1295"/>
      <c r="AK11" s="1359" t="s">
        <v>27</v>
      </c>
      <c r="AL11" s="1379"/>
      <c r="AM11" s="1298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685" t="s">
        <v>32</v>
      </c>
      <c r="C12" s="687" t="s">
        <v>33</v>
      </c>
      <c r="D12" s="706" t="s">
        <v>34</v>
      </c>
      <c r="E12" s="685" t="s">
        <v>33</v>
      </c>
      <c r="F12" s="706" t="s">
        <v>34</v>
      </c>
      <c r="G12" s="685" t="s">
        <v>33</v>
      </c>
      <c r="H12" s="706" t="s">
        <v>34</v>
      </c>
      <c r="I12" s="685" t="s">
        <v>33</v>
      </c>
      <c r="J12" s="706" t="s">
        <v>34</v>
      </c>
      <c r="K12" s="685" t="s">
        <v>33</v>
      </c>
      <c r="L12" s="706" t="s">
        <v>34</v>
      </c>
      <c r="M12" s="685" t="s">
        <v>33</v>
      </c>
      <c r="N12" s="706" t="s">
        <v>34</v>
      </c>
      <c r="O12" s="685" t="s">
        <v>33</v>
      </c>
      <c r="P12" s="706" t="s">
        <v>34</v>
      </c>
      <c r="Q12" s="685" t="s">
        <v>33</v>
      </c>
      <c r="R12" s="706" t="s">
        <v>34</v>
      </c>
      <c r="S12" s="685" t="s">
        <v>33</v>
      </c>
      <c r="T12" s="706" t="s">
        <v>34</v>
      </c>
      <c r="U12" s="685" t="s">
        <v>33</v>
      </c>
      <c r="V12" s="706" t="s">
        <v>34</v>
      </c>
      <c r="W12" s="685" t="s">
        <v>33</v>
      </c>
      <c r="X12" s="706" t="s">
        <v>34</v>
      </c>
      <c r="Y12" s="685" t="s">
        <v>33</v>
      </c>
      <c r="Z12" s="706" t="s">
        <v>34</v>
      </c>
      <c r="AA12" s="685" t="s">
        <v>33</v>
      </c>
      <c r="AB12" s="706" t="s">
        <v>34</v>
      </c>
      <c r="AC12" s="685" t="s">
        <v>33</v>
      </c>
      <c r="AD12" s="706" t="s">
        <v>34</v>
      </c>
      <c r="AE12" s="685" t="s">
        <v>33</v>
      </c>
      <c r="AF12" s="706" t="s">
        <v>34</v>
      </c>
      <c r="AG12" s="685" t="s">
        <v>33</v>
      </c>
      <c r="AH12" s="706" t="s">
        <v>34</v>
      </c>
      <c r="AI12" s="685" t="s">
        <v>33</v>
      </c>
      <c r="AJ12" s="706" t="s">
        <v>34</v>
      </c>
      <c r="AK12" s="685" t="s">
        <v>33</v>
      </c>
      <c r="AL12" s="854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659" t="s">
        <v>35</v>
      </c>
      <c r="B13" s="855">
        <f t="shared" ref="B13:B24" si="0">SUM(C13:D13)</f>
        <v>0</v>
      </c>
      <c r="C13" s="856">
        <f t="shared" ref="C13:D24" si="1">SUM(E13,G13,I13,K13,M13,O13,Q13,S13,U13,W13,Y13,AA13,AC13,AE13,AG13,AI13,AK13)</f>
        <v>0</v>
      </c>
      <c r="D13" s="707">
        <f t="shared" si="1"/>
        <v>0</v>
      </c>
      <c r="E13" s="857"/>
      <c r="F13" s="708"/>
      <c r="G13" s="857"/>
      <c r="H13" s="444"/>
      <c r="I13" s="857"/>
      <c r="J13" s="444"/>
      <c r="K13" s="857"/>
      <c r="L13" s="444"/>
      <c r="M13" s="857"/>
      <c r="N13" s="444"/>
      <c r="O13" s="857"/>
      <c r="P13" s="444"/>
      <c r="Q13" s="857"/>
      <c r="R13" s="444"/>
      <c r="S13" s="857"/>
      <c r="T13" s="444"/>
      <c r="U13" s="857"/>
      <c r="V13" s="444"/>
      <c r="W13" s="857"/>
      <c r="X13" s="444"/>
      <c r="Y13" s="857"/>
      <c r="Z13" s="444"/>
      <c r="AA13" s="857"/>
      <c r="AB13" s="444"/>
      <c r="AC13" s="857"/>
      <c r="AD13" s="444"/>
      <c r="AE13" s="857"/>
      <c r="AF13" s="444"/>
      <c r="AG13" s="857"/>
      <c r="AH13" s="444"/>
      <c r="AI13" s="857"/>
      <c r="AJ13" s="444"/>
      <c r="AK13" s="857"/>
      <c r="AL13" s="445"/>
      <c r="AM13" s="696"/>
      <c r="AN13" s="858"/>
      <c r="AO13" s="858"/>
      <c r="AP13" s="859"/>
      <c r="AQ13" s="696"/>
      <c r="AR13" s="858"/>
      <c r="AS13" s="708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659" t="s">
        <v>41</v>
      </c>
      <c r="B19" s="68">
        <f t="shared" si="0"/>
        <v>0</v>
      </c>
      <c r="C19" s="83">
        <f t="shared" si="1"/>
        <v>0</v>
      </c>
      <c r="D19" s="707">
        <f t="shared" si="1"/>
        <v>0</v>
      </c>
      <c r="E19" s="855">
        <f t="shared" ref="E19:AS19" si="9">SUM(E20:E24)</f>
        <v>0</v>
      </c>
      <c r="F19" s="707">
        <f t="shared" si="9"/>
        <v>0</v>
      </c>
      <c r="G19" s="855">
        <f t="shared" si="9"/>
        <v>0</v>
      </c>
      <c r="H19" s="439">
        <f t="shared" si="9"/>
        <v>0</v>
      </c>
      <c r="I19" s="855">
        <f t="shared" si="9"/>
        <v>0</v>
      </c>
      <c r="J19" s="439">
        <f t="shared" si="9"/>
        <v>0</v>
      </c>
      <c r="K19" s="855">
        <f t="shared" si="9"/>
        <v>0</v>
      </c>
      <c r="L19" s="439">
        <f t="shared" si="9"/>
        <v>0</v>
      </c>
      <c r="M19" s="855">
        <f t="shared" si="9"/>
        <v>0</v>
      </c>
      <c r="N19" s="439">
        <f t="shared" si="9"/>
        <v>0</v>
      </c>
      <c r="O19" s="855">
        <f t="shared" si="9"/>
        <v>0</v>
      </c>
      <c r="P19" s="439">
        <f t="shared" si="9"/>
        <v>0</v>
      </c>
      <c r="Q19" s="855">
        <f t="shared" si="9"/>
        <v>0</v>
      </c>
      <c r="R19" s="439">
        <f t="shared" si="9"/>
        <v>0</v>
      </c>
      <c r="S19" s="855">
        <f t="shared" si="9"/>
        <v>0</v>
      </c>
      <c r="T19" s="439">
        <f t="shared" si="9"/>
        <v>0</v>
      </c>
      <c r="U19" s="855">
        <f t="shared" si="9"/>
        <v>0</v>
      </c>
      <c r="V19" s="439">
        <f t="shared" si="9"/>
        <v>0</v>
      </c>
      <c r="W19" s="855">
        <f t="shared" si="9"/>
        <v>0</v>
      </c>
      <c r="X19" s="439">
        <f t="shared" si="9"/>
        <v>0</v>
      </c>
      <c r="Y19" s="855">
        <f t="shared" si="9"/>
        <v>0</v>
      </c>
      <c r="Z19" s="439">
        <f t="shared" si="9"/>
        <v>0</v>
      </c>
      <c r="AA19" s="855">
        <f t="shared" si="9"/>
        <v>0</v>
      </c>
      <c r="AB19" s="439">
        <f t="shared" si="9"/>
        <v>0</v>
      </c>
      <c r="AC19" s="855">
        <f t="shared" si="9"/>
        <v>0</v>
      </c>
      <c r="AD19" s="439">
        <f t="shared" si="9"/>
        <v>0</v>
      </c>
      <c r="AE19" s="855">
        <f t="shared" si="9"/>
        <v>0</v>
      </c>
      <c r="AF19" s="439">
        <f t="shared" si="9"/>
        <v>0</v>
      </c>
      <c r="AG19" s="855">
        <f t="shared" si="9"/>
        <v>0</v>
      </c>
      <c r="AH19" s="439">
        <f t="shared" si="9"/>
        <v>0</v>
      </c>
      <c r="AI19" s="855">
        <f t="shared" si="9"/>
        <v>0</v>
      </c>
      <c r="AJ19" s="439">
        <f t="shared" si="9"/>
        <v>0</v>
      </c>
      <c r="AK19" s="855">
        <f t="shared" si="9"/>
        <v>0</v>
      </c>
      <c r="AL19" s="447">
        <f t="shared" si="9"/>
        <v>0</v>
      </c>
      <c r="AM19" s="690">
        <f t="shared" si="9"/>
        <v>0</v>
      </c>
      <c r="AN19" s="860">
        <f t="shared" si="9"/>
        <v>0</v>
      </c>
      <c r="AO19" s="860">
        <f t="shared" si="9"/>
        <v>0</v>
      </c>
      <c r="AP19" s="861">
        <f t="shared" si="9"/>
        <v>0</v>
      </c>
      <c r="AQ19" s="690">
        <f t="shared" si="9"/>
        <v>0</v>
      </c>
      <c r="AR19" s="860">
        <f t="shared" si="9"/>
        <v>0</v>
      </c>
      <c r="AS19" s="707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862" t="s">
        <v>42</v>
      </c>
      <c r="B20" s="62">
        <f t="shared" si="0"/>
        <v>0</v>
      </c>
      <c r="C20" s="60">
        <f t="shared" si="1"/>
        <v>0</v>
      </c>
      <c r="D20" s="863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710"/>
      <c r="AN20" s="66"/>
      <c r="AO20" s="66"/>
      <c r="AP20" s="96"/>
      <c r="AQ20" s="710"/>
      <c r="AR20" s="711"/>
      <c r="AS20" s="864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381" t="s">
        <v>48</v>
      </c>
      <c r="B26" s="1297" t="s">
        <v>5</v>
      </c>
      <c r="C26" s="1162"/>
      <c r="D26" s="1376"/>
      <c r="E26" s="1359" t="s">
        <v>6</v>
      </c>
      <c r="F26" s="1284"/>
      <c r="G26" s="1284"/>
      <c r="H26" s="1284"/>
      <c r="I26" s="1284"/>
      <c r="J26" s="1284"/>
      <c r="K26" s="1284"/>
      <c r="L26" s="1284"/>
      <c r="M26" s="1284"/>
      <c r="N26" s="1284"/>
      <c r="O26" s="1284"/>
      <c r="P26" s="1284"/>
      <c r="Q26" s="1284"/>
      <c r="R26" s="1284"/>
      <c r="S26" s="1284"/>
      <c r="T26" s="1284"/>
      <c r="U26" s="1284"/>
      <c r="V26" s="1284"/>
      <c r="W26" s="1284"/>
      <c r="X26" s="1284"/>
      <c r="Y26" s="1284"/>
      <c r="Z26" s="1284"/>
      <c r="AA26" s="1284"/>
      <c r="AB26" s="1284"/>
      <c r="AC26" s="1284"/>
      <c r="AD26" s="1284"/>
      <c r="AE26" s="1284"/>
      <c r="AF26" s="1284"/>
      <c r="AG26" s="1284"/>
      <c r="AH26" s="1284"/>
      <c r="AI26" s="1284"/>
      <c r="AJ26" s="1284"/>
      <c r="AK26" s="1284"/>
      <c r="AL26" s="1379"/>
      <c r="AM26" s="1239" t="s">
        <v>49</v>
      </c>
      <c r="AN26" s="1284"/>
      <c r="AO26" s="1284"/>
      <c r="AP26" s="1291"/>
      <c r="BZ26" s="2"/>
      <c r="DI26"/>
    </row>
    <row r="27" spans="1:113" ht="15" customHeight="1" x14ac:dyDescent="0.25">
      <c r="A27" s="1061"/>
      <c r="B27" s="1027"/>
      <c r="C27" s="1028"/>
      <c r="D27" s="1029"/>
      <c r="E27" s="1369" t="s">
        <v>50</v>
      </c>
      <c r="F27" s="1295"/>
      <c r="G27" s="1369" t="s">
        <v>51</v>
      </c>
      <c r="H27" s="1295"/>
      <c r="I27" s="1369" t="s">
        <v>52</v>
      </c>
      <c r="J27" s="1295"/>
      <c r="K27" s="1369" t="s">
        <v>53</v>
      </c>
      <c r="L27" s="1295"/>
      <c r="M27" s="1369" t="s">
        <v>54</v>
      </c>
      <c r="N27" s="1295"/>
      <c r="O27" s="1369" t="s">
        <v>55</v>
      </c>
      <c r="P27" s="1295"/>
      <c r="Q27" s="1369" t="s">
        <v>56</v>
      </c>
      <c r="R27" s="1295"/>
      <c r="S27" s="1369" t="s">
        <v>57</v>
      </c>
      <c r="T27" s="1295"/>
      <c r="U27" s="1369" t="s">
        <v>58</v>
      </c>
      <c r="V27" s="1295"/>
      <c r="W27" s="1369" t="s">
        <v>59</v>
      </c>
      <c r="X27" s="1295"/>
      <c r="Y27" s="1369" t="s">
        <v>60</v>
      </c>
      <c r="Z27" s="1295"/>
      <c r="AA27" s="1369" t="s">
        <v>61</v>
      </c>
      <c r="AB27" s="1295"/>
      <c r="AC27" s="1369" t="s">
        <v>62</v>
      </c>
      <c r="AD27" s="1295"/>
      <c r="AE27" s="1369" t="s">
        <v>63</v>
      </c>
      <c r="AF27" s="1295"/>
      <c r="AG27" s="1369" t="s">
        <v>64</v>
      </c>
      <c r="AH27" s="1295"/>
      <c r="AI27" s="1369" t="s">
        <v>65</v>
      </c>
      <c r="AJ27" s="1295"/>
      <c r="AK27" s="1359" t="s">
        <v>27</v>
      </c>
      <c r="AL27" s="1284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685" t="s">
        <v>32</v>
      </c>
      <c r="C28" s="687" t="s">
        <v>33</v>
      </c>
      <c r="D28" s="706" t="s">
        <v>34</v>
      </c>
      <c r="E28" s="685" t="s">
        <v>33</v>
      </c>
      <c r="F28" s="706" t="s">
        <v>34</v>
      </c>
      <c r="G28" s="685" t="s">
        <v>33</v>
      </c>
      <c r="H28" s="706" t="s">
        <v>34</v>
      </c>
      <c r="I28" s="685" t="s">
        <v>33</v>
      </c>
      <c r="J28" s="706" t="s">
        <v>34</v>
      </c>
      <c r="K28" s="685" t="s">
        <v>33</v>
      </c>
      <c r="L28" s="706" t="s">
        <v>34</v>
      </c>
      <c r="M28" s="687" t="s">
        <v>33</v>
      </c>
      <c r="N28" s="706" t="s">
        <v>34</v>
      </c>
      <c r="O28" s="685" t="s">
        <v>33</v>
      </c>
      <c r="P28" s="706" t="s">
        <v>34</v>
      </c>
      <c r="Q28" s="685" t="s">
        <v>33</v>
      </c>
      <c r="R28" s="706" t="s">
        <v>34</v>
      </c>
      <c r="S28" s="685" t="s">
        <v>33</v>
      </c>
      <c r="T28" s="706" t="s">
        <v>34</v>
      </c>
      <c r="U28" s="685" t="s">
        <v>33</v>
      </c>
      <c r="V28" s="706" t="s">
        <v>34</v>
      </c>
      <c r="W28" s="685" t="s">
        <v>33</v>
      </c>
      <c r="X28" s="706" t="s">
        <v>34</v>
      </c>
      <c r="Y28" s="685" t="s">
        <v>33</v>
      </c>
      <c r="Z28" s="706" t="s">
        <v>34</v>
      </c>
      <c r="AA28" s="685" t="s">
        <v>33</v>
      </c>
      <c r="AB28" s="706" t="s">
        <v>34</v>
      </c>
      <c r="AC28" s="685" t="s">
        <v>33</v>
      </c>
      <c r="AD28" s="706" t="s">
        <v>34</v>
      </c>
      <c r="AE28" s="685" t="s">
        <v>33</v>
      </c>
      <c r="AF28" s="706" t="s">
        <v>34</v>
      </c>
      <c r="AG28" s="685" t="s">
        <v>33</v>
      </c>
      <c r="AH28" s="706" t="s">
        <v>34</v>
      </c>
      <c r="AI28" s="685" t="s">
        <v>33</v>
      </c>
      <c r="AJ28" s="706" t="s">
        <v>34</v>
      </c>
      <c r="AK28" s="685" t="s">
        <v>33</v>
      </c>
      <c r="AL28" s="713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865" t="s">
        <v>67</v>
      </c>
      <c r="B29" s="866">
        <f>SUM(C29:D29)</f>
        <v>0</v>
      </c>
      <c r="C29" s="867">
        <f>+E29+G29+I29+K29+M29+O29+Q29+S29+U29+W29+Y29+AA29+AC29+AE29+AG29+AI29+AK29</f>
        <v>0</v>
      </c>
      <c r="D29" s="868">
        <f>+F29+H29+J29+L29+N29+P29+R29+T29+V29+X29+Z29+AB29+AD29+AF29+AH29+AJ29+AL29</f>
        <v>0</v>
      </c>
      <c r="E29" s="869"/>
      <c r="F29" s="448"/>
      <c r="G29" s="869"/>
      <c r="H29" s="716"/>
      <c r="I29" s="869"/>
      <c r="J29" s="716"/>
      <c r="K29" s="869"/>
      <c r="L29" s="448"/>
      <c r="M29" s="870"/>
      <c r="N29" s="716"/>
      <c r="O29" s="870"/>
      <c r="P29" s="716"/>
      <c r="Q29" s="870"/>
      <c r="R29" s="716"/>
      <c r="S29" s="870"/>
      <c r="T29" s="716"/>
      <c r="U29" s="870"/>
      <c r="V29" s="716"/>
      <c r="W29" s="870"/>
      <c r="X29" s="716"/>
      <c r="Y29" s="870"/>
      <c r="Z29" s="716"/>
      <c r="AA29" s="870"/>
      <c r="AB29" s="716"/>
      <c r="AC29" s="870"/>
      <c r="AD29" s="716"/>
      <c r="AE29" s="870"/>
      <c r="AF29" s="716"/>
      <c r="AG29" s="870"/>
      <c r="AH29" s="716"/>
      <c r="AI29" s="870"/>
      <c r="AJ29" s="716"/>
      <c r="AK29" s="870"/>
      <c r="AL29" s="717"/>
      <c r="AM29" s="699"/>
      <c r="AN29" s="870"/>
      <c r="AO29" s="870"/>
      <c r="AP29" s="716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871">
        <f t="shared" ref="C30:D51" si="12">+E30+G30+I30+K30+M30+O30+Q30+S30+U30+W30+Y30+AA30+AC30+AE30+AG30+AI30+AK30</f>
        <v>0</v>
      </c>
      <c r="D30" s="872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287" t="s">
        <v>92</v>
      </c>
      <c r="B54" s="1288" t="s">
        <v>93</v>
      </c>
      <c r="C54" s="1284" t="s">
        <v>49</v>
      </c>
      <c r="D54" s="1284"/>
      <c r="E54" s="1284"/>
      <c r="F54" s="1379"/>
      <c r="G54" s="1292" t="s">
        <v>94</v>
      </c>
      <c r="H54" s="1293"/>
    </row>
    <row r="55" spans="1:113" ht="31.5" x14ac:dyDescent="0.25">
      <c r="A55" s="984"/>
      <c r="B55" s="976"/>
      <c r="C55" s="685" t="s">
        <v>28</v>
      </c>
      <c r="D55" s="197" t="s">
        <v>29</v>
      </c>
      <c r="E55" s="198" t="s">
        <v>30</v>
      </c>
      <c r="F55" s="199" t="s">
        <v>31</v>
      </c>
      <c r="G55" s="692" t="s">
        <v>95</v>
      </c>
      <c r="H55" s="704" t="s">
        <v>96</v>
      </c>
    </row>
    <row r="56" spans="1:113" x14ac:dyDescent="0.25">
      <c r="A56" s="202" t="s">
        <v>97</v>
      </c>
      <c r="B56" s="203">
        <f>SUM(C56:F56)</f>
        <v>0</v>
      </c>
      <c r="C56" s="873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874" t="s">
        <v>5</v>
      </c>
      <c r="B61" s="672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287" t="s">
        <v>92</v>
      </c>
      <c r="B63" s="1376" t="s">
        <v>93</v>
      </c>
      <c r="C63" s="1242" t="s">
        <v>103</v>
      </c>
      <c r="D63" s="1242"/>
      <c r="E63" s="1242"/>
      <c r="F63" s="1242"/>
      <c r="G63" s="1242"/>
      <c r="H63" s="1242"/>
      <c r="I63" s="1242"/>
      <c r="J63" s="1242"/>
      <c r="K63" s="1242"/>
      <c r="L63" s="1242"/>
      <c r="M63" s="1242"/>
      <c r="N63" s="1242"/>
      <c r="O63" s="1242"/>
      <c r="P63" s="1242"/>
      <c r="Q63" s="1242"/>
      <c r="R63" s="1242"/>
      <c r="S63" s="1243"/>
      <c r="T63" s="1284" t="s">
        <v>49</v>
      </c>
      <c r="U63" s="1284"/>
      <c r="V63" s="1284"/>
      <c r="W63" s="1291"/>
      <c r="X63" s="1365" t="s">
        <v>104</v>
      </c>
      <c r="Y63" s="1285"/>
      <c r="Z63" s="1286"/>
    </row>
    <row r="64" spans="1:113" ht="31.5" x14ac:dyDescent="0.25">
      <c r="A64" s="984"/>
      <c r="B64" s="1029"/>
      <c r="C64" s="875" t="s">
        <v>50</v>
      </c>
      <c r="D64" s="876" t="s">
        <v>51</v>
      </c>
      <c r="E64" s="876" t="s">
        <v>52</v>
      </c>
      <c r="F64" s="876" t="s">
        <v>53</v>
      </c>
      <c r="G64" s="876" t="s">
        <v>54</v>
      </c>
      <c r="H64" s="876" t="s">
        <v>55</v>
      </c>
      <c r="I64" s="876" t="s">
        <v>56</v>
      </c>
      <c r="J64" s="876" t="s">
        <v>57</v>
      </c>
      <c r="K64" s="876" t="s">
        <v>58</v>
      </c>
      <c r="L64" s="876" t="s">
        <v>59</v>
      </c>
      <c r="M64" s="876" t="s">
        <v>60</v>
      </c>
      <c r="N64" s="876" t="s">
        <v>61</v>
      </c>
      <c r="O64" s="876" t="s">
        <v>62</v>
      </c>
      <c r="P64" s="876" t="s">
        <v>63</v>
      </c>
      <c r="Q64" s="876" t="s">
        <v>64</v>
      </c>
      <c r="R64" s="876" t="s">
        <v>65</v>
      </c>
      <c r="S64" s="877" t="s">
        <v>27</v>
      </c>
      <c r="T64" s="685" t="s">
        <v>66</v>
      </c>
      <c r="U64" s="687" t="s">
        <v>29</v>
      </c>
      <c r="V64" s="878" t="s">
        <v>30</v>
      </c>
      <c r="W64" s="878" t="s">
        <v>31</v>
      </c>
      <c r="X64" s="879" t="s">
        <v>105</v>
      </c>
      <c r="Y64" s="878" t="s">
        <v>106</v>
      </c>
      <c r="Z64" s="706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874" t="s">
        <v>5</v>
      </c>
      <c r="B69" s="673">
        <f>SUM(B65:B68)</f>
        <v>0</v>
      </c>
      <c r="C69" s="880">
        <f>SUM(C65:C68)</f>
        <v>0</v>
      </c>
      <c r="D69" s="881">
        <f t="shared" ref="D69:Z69" si="31">SUM(D65:D68)</f>
        <v>0</v>
      </c>
      <c r="E69" s="881">
        <f t="shared" si="31"/>
        <v>0</v>
      </c>
      <c r="F69" s="881">
        <f t="shared" si="31"/>
        <v>0</v>
      </c>
      <c r="G69" s="881">
        <f t="shared" si="31"/>
        <v>0</v>
      </c>
      <c r="H69" s="881">
        <f t="shared" si="31"/>
        <v>0</v>
      </c>
      <c r="I69" s="881">
        <f t="shared" si="31"/>
        <v>0</v>
      </c>
      <c r="J69" s="881">
        <f t="shared" si="31"/>
        <v>0</v>
      </c>
      <c r="K69" s="881">
        <f t="shared" si="31"/>
        <v>0</v>
      </c>
      <c r="L69" s="881">
        <f t="shared" si="31"/>
        <v>0</v>
      </c>
      <c r="M69" s="881">
        <f t="shared" si="31"/>
        <v>0</v>
      </c>
      <c r="N69" s="881">
        <f t="shared" si="31"/>
        <v>0</v>
      </c>
      <c r="O69" s="881">
        <f t="shared" si="31"/>
        <v>0</v>
      </c>
      <c r="P69" s="881">
        <f t="shared" si="31"/>
        <v>0</v>
      </c>
      <c r="Q69" s="881">
        <f t="shared" si="31"/>
        <v>0</v>
      </c>
      <c r="R69" s="881">
        <f t="shared" si="31"/>
        <v>0</v>
      </c>
      <c r="S69" s="882">
        <f t="shared" si="31"/>
        <v>0</v>
      </c>
      <c r="T69" s="700">
        <f t="shared" si="31"/>
        <v>0</v>
      </c>
      <c r="U69" s="881">
        <f t="shared" si="31"/>
        <v>0</v>
      </c>
      <c r="V69" s="881">
        <f t="shared" si="31"/>
        <v>0</v>
      </c>
      <c r="W69" s="718">
        <f t="shared" si="31"/>
        <v>0</v>
      </c>
      <c r="X69" s="880">
        <f t="shared" si="31"/>
        <v>0</v>
      </c>
      <c r="Y69" s="881">
        <f t="shared" si="31"/>
        <v>0</v>
      </c>
      <c r="Z69" s="718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287" t="s">
        <v>92</v>
      </c>
      <c r="B71" s="1288" t="s">
        <v>93</v>
      </c>
      <c r="C71" s="1242" t="s">
        <v>103</v>
      </c>
      <c r="D71" s="1242"/>
      <c r="E71" s="1242"/>
      <c r="F71" s="1242"/>
      <c r="G71" s="1242"/>
      <c r="H71" s="1242"/>
      <c r="I71" s="1242"/>
      <c r="J71" s="1242"/>
      <c r="K71" s="1242"/>
      <c r="L71" s="1242"/>
      <c r="M71" s="1242"/>
      <c r="N71" s="1242"/>
      <c r="O71" s="1242"/>
      <c r="P71" s="1242"/>
      <c r="Q71" s="1242"/>
      <c r="R71" s="1242"/>
      <c r="S71" s="1243"/>
      <c r="T71" s="1359" t="s">
        <v>49</v>
      </c>
      <c r="U71" s="1284"/>
      <c r="V71" s="1284"/>
      <c r="W71" s="1291"/>
      <c r="X71" s="1365" t="s">
        <v>104</v>
      </c>
      <c r="Y71" s="1285"/>
      <c r="Z71" s="1286"/>
    </row>
    <row r="72" spans="1:95" ht="31.5" x14ac:dyDescent="0.25">
      <c r="A72" s="984"/>
      <c r="B72" s="976"/>
      <c r="C72" s="875" t="s">
        <v>50</v>
      </c>
      <c r="D72" s="876" t="s">
        <v>51</v>
      </c>
      <c r="E72" s="876" t="s">
        <v>52</v>
      </c>
      <c r="F72" s="876" t="s">
        <v>53</v>
      </c>
      <c r="G72" s="876" t="s">
        <v>54</v>
      </c>
      <c r="H72" s="876" t="s">
        <v>55</v>
      </c>
      <c r="I72" s="876" t="s">
        <v>56</v>
      </c>
      <c r="J72" s="876" t="s">
        <v>57</v>
      </c>
      <c r="K72" s="876" t="s">
        <v>58</v>
      </c>
      <c r="L72" s="876" t="s">
        <v>59</v>
      </c>
      <c r="M72" s="876" t="s">
        <v>60</v>
      </c>
      <c r="N72" s="876" t="s">
        <v>61</v>
      </c>
      <c r="O72" s="876" t="s">
        <v>62</v>
      </c>
      <c r="P72" s="876" t="s">
        <v>63</v>
      </c>
      <c r="Q72" s="876" t="s">
        <v>64</v>
      </c>
      <c r="R72" s="876" t="s">
        <v>65</v>
      </c>
      <c r="S72" s="877" t="s">
        <v>27</v>
      </c>
      <c r="T72" s="685" t="s">
        <v>66</v>
      </c>
      <c r="U72" s="687" t="s">
        <v>29</v>
      </c>
      <c r="V72" s="878" t="s">
        <v>30</v>
      </c>
      <c r="W72" s="878" t="s">
        <v>31</v>
      </c>
      <c r="X72" s="879" t="s">
        <v>105</v>
      </c>
      <c r="Y72" s="878" t="s">
        <v>106</v>
      </c>
      <c r="Z72" s="706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874" t="s">
        <v>5</v>
      </c>
      <c r="B77" s="673">
        <f>SUM(B73:B76)</f>
        <v>0</v>
      </c>
      <c r="C77" s="880">
        <f>SUM(C73:C76)</f>
        <v>0</v>
      </c>
      <c r="D77" s="881">
        <f t="shared" ref="D77:R77" si="35">SUM(D73:D76)</f>
        <v>0</v>
      </c>
      <c r="E77" s="881">
        <f t="shared" si="35"/>
        <v>0</v>
      </c>
      <c r="F77" s="881">
        <f t="shared" si="35"/>
        <v>0</v>
      </c>
      <c r="G77" s="881">
        <f t="shared" si="35"/>
        <v>0</v>
      </c>
      <c r="H77" s="881">
        <f t="shared" si="35"/>
        <v>0</v>
      </c>
      <c r="I77" s="881">
        <f t="shared" si="35"/>
        <v>0</v>
      </c>
      <c r="J77" s="881">
        <f t="shared" si="35"/>
        <v>0</v>
      </c>
      <c r="K77" s="881">
        <f t="shared" si="35"/>
        <v>0</v>
      </c>
      <c r="L77" s="881">
        <f t="shared" si="35"/>
        <v>0</v>
      </c>
      <c r="M77" s="881">
        <f t="shared" si="35"/>
        <v>0</v>
      </c>
      <c r="N77" s="881">
        <f t="shared" si="35"/>
        <v>0</v>
      </c>
      <c r="O77" s="881">
        <f t="shared" si="35"/>
        <v>0</v>
      </c>
      <c r="P77" s="881">
        <f t="shared" si="35"/>
        <v>0</v>
      </c>
      <c r="Q77" s="881">
        <f t="shared" si="35"/>
        <v>0</v>
      </c>
      <c r="R77" s="881">
        <f t="shared" si="35"/>
        <v>0</v>
      </c>
      <c r="S77" s="882">
        <f>SUM(S73:S76)</f>
        <v>0</v>
      </c>
      <c r="T77" s="701">
        <f>SUM(T73:T76)</f>
        <v>0</v>
      </c>
      <c r="U77" s="883">
        <f t="shared" ref="U77:Z77" si="36">SUM(U73:U76)</f>
        <v>0</v>
      </c>
      <c r="V77" s="883">
        <f t="shared" si="36"/>
        <v>0</v>
      </c>
      <c r="W77" s="884">
        <f t="shared" si="36"/>
        <v>0</v>
      </c>
      <c r="X77" s="885">
        <f t="shared" si="36"/>
        <v>0</v>
      </c>
      <c r="Y77" s="883">
        <f t="shared" si="36"/>
        <v>0</v>
      </c>
      <c r="Z77" s="719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658" t="s">
        <v>109</v>
      </c>
      <c r="B79" s="685" t="s">
        <v>66</v>
      </c>
      <c r="C79" s="687" t="s">
        <v>29</v>
      </c>
      <c r="D79" s="878" t="s">
        <v>30</v>
      </c>
      <c r="E79" s="434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658" t="s">
        <v>5</v>
      </c>
      <c r="B97" s="885">
        <f>SUM(B80:B96)</f>
        <v>0</v>
      </c>
      <c r="C97" s="884">
        <f>SUM(C80:C96)</f>
        <v>0</v>
      </c>
      <c r="D97" s="883">
        <f>SUM(D80:D96)</f>
        <v>0</v>
      </c>
      <c r="E97" s="449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680" t="s">
        <v>92</v>
      </c>
      <c r="B99" s="878" t="s">
        <v>66</v>
      </c>
      <c r="C99" s="687" t="s">
        <v>29</v>
      </c>
      <c r="D99" s="878" t="s">
        <v>30</v>
      </c>
      <c r="E99" s="434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656" t="s">
        <v>5</v>
      </c>
      <c r="B105" s="884">
        <f>SUM(B100:B104)</f>
        <v>0</v>
      </c>
      <c r="C105" s="884">
        <f>SUM(C100:C104)</f>
        <v>0</v>
      </c>
      <c r="D105" s="883">
        <f>SUM(D100:D104)</f>
        <v>0</v>
      </c>
      <c r="E105" s="449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680" t="s">
        <v>92</v>
      </c>
      <c r="B107" s="878" t="s">
        <v>66</v>
      </c>
      <c r="C107" s="687" t="s">
        <v>29</v>
      </c>
      <c r="D107" s="878" t="s">
        <v>30</v>
      </c>
      <c r="E107" s="434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656" t="s">
        <v>5</v>
      </c>
      <c r="B113" s="884">
        <f>SUM(B108:B112)</f>
        <v>0</v>
      </c>
      <c r="C113" s="884">
        <f>SUM(C108:C112)</f>
        <v>0</v>
      </c>
      <c r="D113" s="883">
        <f>SUM(D108:D112)</f>
        <v>0</v>
      </c>
      <c r="E113" s="449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282" t="s">
        <v>135</v>
      </c>
      <c r="B115" s="1283" t="s">
        <v>5</v>
      </c>
      <c r="C115" s="1359" t="s">
        <v>49</v>
      </c>
      <c r="D115" s="1284"/>
      <c r="E115" s="1284"/>
      <c r="F115" s="1379"/>
      <c r="G115" s="1285" t="s">
        <v>136</v>
      </c>
      <c r="H115" s="1286"/>
    </row>
    <row r="116" spans="1:93" ht="24.75" customHeight="1" x14ac:dyDescent="0.25">
      <c r="A116" s="1034"/>
      <c r="B116" s="1023"/>
      <c r="C116" s="685" t="s">
        <v>66</v>
      </c>
      <c r="D116" s="687" t="s">
        <v>29</v>
      </c>
      <c r="E116" s="878" t="s">
        <v>30</v>
      </c>
      <c r="F116" s="436" t="s">
        <v>31</v>
      </c>
      <c r="G116" s="703" t="s">
        <v>105</v>
      </c>
      <c r="H116" s="706" t="s">
        <v>106</v>
      </c>
    </row>
    <row r="117" spans="1:93" ht="15" customHeight="1" x14ac:dyDescent="0.25">
      <c r="A117" s="886" t="s">
        <v>137</v>
      </c>
      <c r="B117" s="887">
        <f>SUM(C117:F117)</f>
        <v>0</v>
      </c>
      <c r="C117" s="888"/>
      <c r="D117" s="889"/>
      <c r="E117" s="281"/>
      <c r="F117" s="282"/>
      <c r="G117" s="890"/>
      <c r="H117" s="891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892"/>
      <c r="F119" s="893"/>
      <c r="G119" s="894"/>
      <c r="H119" s="895"/>
      <c r="I119" s="292"/>
      <c r="J119" s="292"/>
      <c r="K119" s="292"/>
    </row>
    <row r="120" spans="1:93" x14ac:dyDescent="0.25">
      <c r="A120" s="1287" t="s">
        <v>140</v>
      </c>
      <c r="B120" s="1288" t="s">
        <v>5</v>
      </c>
      <c r="C120" s="1235" t="s">
        <v>141</v>
      </c>
      <c r="D120" s="1380"/>
      <c r="E120" s="1119"/>
      <c r="F120" s="1237" t="s">
        <v>142</v>
      </c>
      <c r="G120" s="1121" t="s">
        <v>143</v>
      </c>
      <c r="H120" s="1239" t="s">
        <v>49</v>
      </c>
      <c r="I120" s="1284"/>
      <c r="J120" s="1284"/>
      <c r="K120" s="1291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237"/>
      <c r="G121" s="1121"/>
      <c r="H121" s="703" t="s">
        <v>66</v>
      </c>
      <c r="I121" s="878" t="s">
        <v>29</v>
      </c>
      <c r="J121" s="878" t="s">
        <v>30</v>
      </c>
      <c r="K121" s="434" t="s">
        <v>31</v>
      </c>
    </row>
    <row r="122" spans="1:93" ht="15" customHeight="1" x14ac:dyDescent="0.25">
      <c r="A122" s="896" t="s">
        <v>147</v>
      </c>
      <c r="B122" s="897">
        <f>SUM(C122:G122)</f>
        <v>0</v>
      </c>
      <c r="C122" s="888"/>
      <c r="D122" s="281"/>
      <c r="E122" s="299"/>
      <c r="F122" s="889"/>
      <c r="G122" s="282"/>
      <c r="H122" s="890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287" t="s">
        <v>151</v>
      </c>
      <c r="B126" s="1288" t="s">
        <v>152</v>
      </c>
      <c r="C126" s="1369" t="s">
        <v>153</v>
      </c>
      <c r="D126" s="1295"/>
      <c r="E126" s="1369" t="s">
        <v>154</v>
      </c>
      <c r="F126" s="1295"/>
      <c r="G126" s="1369" t="s">
        <v>155</v>
      </c>
      <c r="H126" s="1295"/>
      <c r="I126" s="1369" t="s">
        <v>156</v>
      </c>
      <c r="J126" s="1378"/>
      <c r="K126" s="1374" t="s">
        <v>157</v>
      </c>
      <c r="L126" s="1286"/>
    </row>
    <row r="127" spans="1:93" ht="31.5" x14ac:dyDescent="0.25">
      <c r="A127" s="984"/>
      <c r="B127" s="976"/>
      <c r="C127" s="685" t="s">
        <v>158</v>
      </c>
      <c r="D127" s="706" t="s">
        <v>159</v>
      </c>
      <c r="E127" s="685" t="s">
        <v>158</v>
      </c>
      <c r="F127" s="706" t="s">
        <v>159</v>
      </c>
      <c r="G127" s="685" t="s">
        <v>158</v>
      </c>
      <c r="H127" s="852" t="s">
        <v>159</v>
      </c>
      <c r="I127" s="685" t="s">
        <v>158</v>
      </c>
      <c r="J127" s="854" t="s">
        <v>159</v>
      </c>
      <c r="K127" s="703" t="s">
        <v>105</v>
      </c>
      <c r="L127" s="706" t="s">
        <v>106</v>
      </c>
    </row>
    <row r="128" spans="1:93" x14ac:dyDescent="0.25">
      <c r="A128" s="1375" t="s">
        <v>160</v>
      </c>
      <c r="B128" s="896" t="s">
        <v>161</v>
      </c>
      <c r="C128" s="888"/>
      <c r="D128" s="891"/>
      <c r="E128" s="888"/>
      <c r="F128" s="891"/>
      <c r="G128" s="888"/>
      <c r="H128" s="891"/>
      <c r="I128" s="888"/>
      <c r="J128" s="898"/>
      <c r="K128" s="54"/>
      <c r="L128" s="891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222" t="s">
        <v>165</v>
      </c>
      <c r="B132" s="896" t="s">
        <v>161</v>
      </c>
      <c r="C132" s="888"/>
      <c r="D132" s="891"/>
      <c r="E132" s="888"/>
      <c r="F132" s="891"/>
      <c r="G132" s="888"/>
      <c r="H132" s="891"/>
      <c r="I132" s="888"/>
      <c r="J132" s="898"/>
      <c r="K132" s="890"/>
      <c r="L132" s="891"/>
    </row>
    <row r="133" spans="1:41" ht="21" x14ac:dyDescent="0.25">
      <c r="A133" s="1223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223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223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223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375" t="s">
        <v>169</v>
      </c>
      <c r="B137" s="896" t="s">
        <v>170</v>
      </c>
      <c r="C137" s="888"/>
      <c r="D137" s="891"/>
      <c r="E137" s="888"/>
      <c r="F137" s="891"/>
      <c r="G137" s="888"/>
      <c r="H137" s="891"/>
      <c r="I137" s="888"/>
      <c r="J137" s="898"/>
      <c r="K137" s="890"/>
      <c r="L137" s="891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631" t="s">
        <v>172</v>
      </c>
      <c r="B143" s="631" t="s">
        <v>163</v>
      </c>
      <c r="C143" s="857"/>
      <c r="D143" s="708"/>
      <c r="E143" s="857"/>
      <c r="F143" s="708"/>
      <c r="G143" s="857"/>
      <c r="H143" s="708"/>
      <c r="I143" s="857"/>
      <c r="J143" s="859"/>
      <c r="K143" s="696"/>
      <c r="L143" s="708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283" t="s">
        <v>175</v>
      </c>
      <c r="B146" s="1297" t="s">
        <v>5</v>
      </c>
      <c r="C146" s="1162"/>
      <c r="D146" s="1376"/>
      <c r="E146" s="1377" t="s">
        <v>6</v>
      </c>
      <c r="F146" s="1164"/>
      <c r="G146" s="1164"/>
      <c r="H146" s="1164"/>
      <c r="I146" s="1164"/>
      <c r="J146" s="1164"/>
      <c r="K146" s="1164"/>
      <c r="L146" s="1164"/>
      <c r="M146" s="1164"/>
      <c r="N146" s="1164"/>
      <c r="O146" s="1164"/>
      <c r="P146" s="1164"/>
      <c r="Q146" s="1164"/>
      <c r="R146" s="1164"/>
      <c r="S146" s="1164"/>
      <c r="T146" s="1164"/>
      <c r="U146" s="1164"/>
      <c r="V146" s="1164"/>
      <c r="W146" s="1164"/>
      <c r="X146" s="1164"/>
      <c r="Y146" s="1164"/>
      <c r="Z146" s="1164"/>
      <c r="AA146" s="1164"/>
      <c r="AB146" s="1164"/>
      <c r="AC146" s="1164"/>
      <c r="AD146" s="1164"/>
      <c r="AE146" s="1164"/>
      <c r="AF146" s="1164"/>
      <c r="AG146" s="1164"/>
      <c r="AH146" s="1164"/>
      <c r="AI146" s="1164"/>
      <c r="AJ146" s="1164"/>
      <c r="AK146" s="1164"/>
      <c r="AL146" s="1164"/>
      <c r="AM146" s="1370" t="s">
        <v>176</v>
      </c>
      <c r="AN146" s="1371"/>
      <c r="AO146" s="1372"/>
    </row>
    <row r="147" spans="1:113" x14ac:dyDescent="0.25">
      <c r="A147" s="1022"/>
      <c r="B147" s="1027"/>
      <c r="C147" s="1028"/>
      <c r="D147" s="1029"/>
      <c r="E147" s="1212" t="s">
        <v>11</v>
      </c>
      <c r="F147" s="1212"/>
      <c r="G147" s="1212" t="s">
        <v>12</v>
      </c>
      <c r="H147" s="1212"/>
      <c r="I147" s="1212" t="s">
        <v>13</v>
      </c>
      <c r="J147" s="1212"/>
      <c r="K147" s="1217" t="s">
        <v>14</v>
      </c>
      <c r="L147" s="1217"/>
      <c r="M147" s="1295" t="s">
        <v>15</v>
      </c>
      <c r="N147" s="1369"/>
      <c r="O147" s="1212" t="s">
        <v>16</v>
      </c>
      <c r="P147" s="1212"/>
      <c r="Q147" s="1212" t="s">
        <v>17</v>
      </c>
      <c r="R147" s="1212"/>
      <c r="S147" s="1212" t="s">
        <v>18</v>
      </c>
      <c r="T147" s="1212"/>
      <c r="U147" s="1212" t="s">
        <v>19</v>
      </c>
      <c r="V147" s="1212"/>
      <c r="W147" s="1212" t="s">
        <v>20</v>
      </c>
      <c r="X147" s="1212"/>
      <c r="Y147" s="1212" t="s">
        <v>21</v>
      </c>
      <c r="Z147" s="1212"/>
      <c r="AA147" s="1212" t="s">
        <v>22</v>
      </c>
      <c r="AB147" s="1212"/>
      <c r="AC147" s="1212" t="s">
        <v>23</v>
      </c>
      <c r="AD147" s="1369"/>
      <c r="AE147" s="1212" t="s">
        <v>24</v>
      </c>
      <c r="AF147" s="1212"/>
      <c r="AG147" s="1212" t="s">
        <v>25</v>
      </c>
      <c r="AH147" s="1212"/>
      <c r="AI147" s="1212" t="s">
        <v>26</v>
      </c>
      <c r="AJ147" s="1212"/>
      <c r="AK147" s="1291" t="s">
        <v>27</v>
      </c>
      <c r="AL147" s="1359"/>
      <c r="AM147" s="1373" t="s">
        <v>177</v>
      </c>
      <c r="AN147" s="1011" t="s">
        <v>178</v>
      </c>
      <c r="AO147" s="1012"/>
    </row>
    <row r="148" spans="1:113" ht="31.5" x14ac:dyDescent="0.25">
      <c r="A148" s="1023"/>
      <c r="B148" s="899" t="s">
        <v>32</v>
      </c>
      <c r="C148" s="900" t="s">
        <v>33</v>
      </c>
      <c r="D148" s="706" t="s">
        <v>34</v>
      </c>
      <c r="E148" s="901" t="s">
        <v>33</v>
      </c>
      <c r="F148" s="902" t="s">
        <v>34</v>
      </c>
      <c r="G148" s="901" t="s">
        <v>33</v>
      </c>
      <c r="H148" s="902" t="s">
        <v>34</v>
      </c>
      <c r="I148" s="901" t="s">
        <v>33</v>
      </c>
      <c r="J148" s="902" t="s">
        <v>34</v>
      </c>
      <c r="K148" s="901" t="s">
        <v>33</v>
      </c>
      <c r="L148" s="902" t="s">
        <v>34</v>
      </c>
      <c r="M148" s="903" t="s">
        <v>33</v>
      </c>
      <c r="N148" s="904" t="s">
        <v>34</v>
      </c>
      <c r="O148" s="901" t="s">
        <v>33</v>
      </c>
      <c r="P148" s="902" t="s">
        <v>34</v>
      </c>
      <c r="Q148" s="901" t="s">
        <v>33</v>
      </c>
      <c r="R148" s="902" t="s">
        <v>34</v>
      </c>
      <c r="S148" s="901" t="s">
        <v>33</v>
      </c>
      <c r="T148" s="902" t="s">
        <v>34</v>
      </c>
      <c r="U148" s="901" t="s">
        <v>33</v>
      </c>
      <c r="V148" s="902" t="s">
        <v>34</v>
      </c>
      <c r="W148" s="901" t="s">
        <v>33</v>
      </c>
      <c r="X148" s="902" t="s">
        <v>34</v>
      </c>
      <c r="Y148" s="901" t="s">
        <v>33</v>
      </c>
      <c r="Z148" s="902" t="s">
        <v>34</v>
      </c>
      <c r="AA148" s="901" t="s">
        <v>33</v>
      </c>
      <c r="AB148" s="902" t="s">
        <v>34</v>
      </c>
      <c r="AC148" s="901" t="s">
        <v>33</v>
      </c>
      <c r="AD148" s="904" t="s">
        <v>34</v>
      </c>
      <c r="AE148" s="901" t="s">
        <v>33</v>
      </c>
      <c r="AF148" s="902" t="s">
        <v>34</v>
      </c>
      <c r="AG148" s="901" t="s">
        <v>33</v>
      </c>
      <c r="AH148" s="902" t="s">
        <v>34</v>
      </c>
      <c r="AI148" s="901" t="s">
        <v>33</v>
      </c>
      <c r="AJ148" s="902" t="s">
        <v>34</v>
      </c>
      <c r="AK148" s="903" t="s">
        <v>33</v>
      </c>
      <c r="AL148" s="904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905" t="s">
        <v>181</v>
      </c>
      <c r="B149" s="320">
        <f t="shared" ref="B149:B177" si="38">SUM(C149:D149)</f>
        <v>485</v>
      </c>
      <c r="C149" s="321">
        <f t="shared" ref="C149:D177" si="39">E149+G149+I149+K149+M149+O149+Q149+S149+U149+W149+Y149+AA149+AC149+AE149+AG149+AI149+AK149</f>
        <v>244</v>
      </c>
      <c r="D149" s="906">
        <f t="shared" si="39"/>
        <v>241</v>
      </c>
      <c r="E149" s="888">
        <v>16</v>
      </c>
      <c r="F149" s="299">
        <v>8</v>
      </c>
      <c r="G149" s="888">
        <v>6</v>
      </c>
      <c r="H149" s="299">
        <v>2</v>
      </c>
      <c r="I149" s="888">
        <v>5</v>
      </c>
      <c r="J149" s="299">
        <v>6</v>
      </c>
      <c r="K149" s="888">
        <v>4</v>
      </c>
      <c r="L149" s="299">
        <v>1</v>
      </c>
      <c r="M149" s="889">
        <v>4</v>
      </c>
      <c r="N149" s="907">
        <v>6</v>
      </c>
      <c r="O149" s="888">
        <v>2</v>
      </c>
      <c r="P149" s="299">
        <v>0</v>
      </c>
      <c r="Q149" s="888">
        <v>5</v>
      </c>
      <c r="R149" s="299">
        <v>4</v>
      </c>
      <c r="S149" s="888">
        <v>11</v>
      </c>
      <c r="T149" s="299">
        <v>7</v>
      </c>
      <c r="U149" s="888">
        <v>6</v>
      </c>
      <c r="V149" s="299">
        <v>10</v>
      </c>
      <c r="W149" s="888">
        <v>9</v>
      </c>
      <c r="X149" s="299">
        <v>6</v>
      </c>
      <c r="Y149" s="888">
        <v>9</v>
      </c>
      <c r="Z149" s="299">
        <v>4</v>
      </c>
      <c r="AA149" s="888">
        <v>16</v>
      </c>
      <c r="AB149" s="299">
        <v>9</v>
      </c>
      <c r="AC149" s="888">
        <v>22</v>
      </c>
      <c r="AD149" s="907">
        <v>23</v>
      </c>
      <c r="AE149" s="888">
        <v>28</v>
      </c>
      <c r="AF149" s="299">
        <v>39</v>
      </c>
      <c r="AG149" s="888">
        <v>30</v>
      </c>
      <c r="AH149" s="299">
        <v>43</v>
      </c>
      <c r="AI149" s="888">
        <v>29</v>
      </c>
      <c r="AJ149" s="299">
        <v>30</v>
      </c>
      <c r="AK149" s="889">
        <v>42</v>
      </c>
      <c r="AL149" s="907">
        <v>43</v>
      </c>
      <c r="AM149" s="890">
        <v>157</v>
      </c>
      <c r="AN149" s="281">
        <v>80</v>
      </c>
      <c r="AO149" s="299">
        <v>248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32</v>
      </c>
      <c r="C150" s="321">
        <f t="shared" si="39"/>
        <v>14</v>
      </c>
      <c r="D150" s="324">
        <f t="shared" si="39"/>
        <v>18</v>
      </c>
      <c r="E150" s="51">
        <v>0</v>
      </c>
      <c r="F150" s="52">
        <v>0</v>
      </c>
      <c r="G150" s="51">
        <v>1</v>
      </c>
      <c r="H150" s="52">
        <v>0</v>
      </c>
      <c r="I150" s="51">
        <v>1</v>
      </c>
      <c r="J150" s="52">
        <v>1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1</v>
      </c>
      <c r="R150" s="52">
        <v>1</v>
      </c>
      <c r="S150" s="51">
        <v>1</v>
      </c>
      <c r="T150" s="52">
        <v>0</v>
      </c>
      <c r="U150" s="51">
        <v>0</v>
      </c>
      <c r="V150" s="52">
        <v>1</v>
      </c>
      <c r="W150" s="51">
        <v>0</v>
      </c>
      <c r="X150" s="52">
        <v>2</v>
      </c>
      <c r="Y150" s="51">
        <v>2</v>
      </c>
      <c r="Z150" s="52">
        <v>0</v>
      </c>
      <c r="AA150" s="51">
        <v>1</v>
      </c>
      <c r="AB150" s="52">
        <v>2</v>
      </c>
      <c r="AC150" s="51">
        <v>1</v>
      </c>
      <c r="AD150" s="325">
        <v>2</v>
      </c>
      <c r="AE150" s="51">
        <v>2</v>
      </c>
      <c r="AF150" s="52">
        <v>3</v>
      </c>
      <c r="AG150" s="51">
        <v>3</v>
      </c>
      <c r="AH150" s="52">
        <v>3</v>
      </c>
      <c r="AI150" s="51">
        <v>0</v>
      </c>
      <c r="AJ150" s="52">
        <v>0</v>
      </c>
      <c r="AK150" s="241">
        <v>1</v>
      </c>
      <c r="AL150" s="325">
        <v>3</v>
      </c>
      <c r="AM150" s="54">
        <v>32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79</v>
      </c>
      <c r="C151" s="321">
        <f t="shared" si="39"/>
        <v>46</v>
      </c>
      <c r="D151" s="324">
        <f t="shared" si="39"/>
        <v>33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0</v>
      </c>
      <c r="P151" s="52">
        <v>0</v>
      </c>
      <c r="Q151" s="51">
        <v>0</v>
      </c>
      <c r="R151" s="52">
        <v>0</v>
      </c>
      <c r="S151" s="51">
        <v>1</v>
      </c>
      <c r="T151" s="52">
        <v>0</v>
      </c>
      <c r="U151" s="51">
        <v>1</v>
      </c>
      <c r="V151" s="52">
        <v>1</v>
      </c>
      <c r="W151" s="51">
        <v>2</v>
      </c>
      <c r="X151" s="52">
        <v>0</v>
      </c>
      <c r="Y151" s="51">
        <v>1</v>
      </c>
      <c r="Z151" s="52">
        <v>1</v>
      </c>
      <c r="AA151" s="51">
        <v>2</v>
      </c>
      <c r="AB151" s="52">
        <v>1</v>
      </c>
      <c r="AC151" s="51">
        <v>2</v>
      </c>
      <c r="AD151" s="325">
        <v>1</v>
      </c>
      <c r="AE151" s="51">
        <v>7</v>
      </c>
      <c r="AF151" s="52">
        <v>7</v>
      </c>
      <c r="AG151" s="51">
        <v>13</v>
      </c>
      <c r="AH151" s="52">
        <v>7</v>
      </c>
      <c r="AI151" s="51">
        <v>9</v>
      </c>
      <c r="AJ151" s="52">
        <v>7</v>
      </c>
      <c r="AK151" s="241">
        <v>8</v>
      </c>
      <c r="AL151" s="325">
        <v>8</v>
      </c>
      <c r="AM151" s="54">
        <v>5</v>
      </c>
      <c r="AN151" s="55">
        <v>6</v>
      </c>
      <c r="AO151" s="52">
        <v>68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3</v>
      </c>
      <c r="C152" s="321">
        <f t="shared" si="39"/>
        <v>3</v>
      </c>
      <c r="D152" s="324">
        <f t="shared" si="39"/>
        <v>0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2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0</v>
      </c>
      <c r="AI152" s="51">
        <v>0</v>
      </c>
      <c r="AJ152" s="52">
        <v>0</v>
      </c>
      <c r="AK152" s="241">
        <v>1</v>
      </c>
      <c r="AL152" s="325">
        <v>0</v>
      </c>
      <c r="AM152" s="54">
        <v>0</v>
      </c>
      <c r="AN152" s="55">
        <v>2</v>
      </c>
      <c r="AO152" s="52">
        <v>1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0</v>
      </c>
      <c r="C154" s="321">
        <f t="shared" si="39"/>
        <v>0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5</v>
      </c>
      <c r="C157" s="321">
        <f t="shared" si="39"/>
        <v>1</v>
      </c>
      <c r="D157" s="324">
        <f t="shared" si="39"/>
        <v>4</v>
      </c>
      <c r="E157" s="51">
        <v>0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0</v>
      </c>
      <c r="L157" s="52">
        <v>0</v>
      </c>
      <c r="M157" s="241">
        <v>0</v>
      </c>
      <c r="N157" s="325">
        <v>1</v>
      </c>
      <c r="O157" s="51">
        <v>0</v>
      </c>
      <c r="P157" s="52">
        <v>0</v>
      </c>
      <c r="Q157" s="51">
        <v>0</v>
      </c>
      <c r="R157" s="52">
        <v>0</v>
      </c>
      <c r="S157" s="51">
        <v>0</v>
      </c>
      <c r="T157" s="52">
        <v>0</v>
      </c>
      <c r="U157" s="51">
        <v>0</v>
      </c>
      <c r="V157" s="52">
        <v>0</v>
      </c>
      <c r="W157" s="51">
        <v>0</v>
      </c>
      <c r="X157" s="52">
        <v>0</v>
      </c>
      <c r="Y157" s="51">
        <v>0</v>
      </c>
      <c r="Z157" s="52">
        <v>0</v>
      </c>
      <c r="AA157" s="51">
        <v>0</v>
      </c>
      <c r="AB157" s="52">
        <v>0</v>
      </c>
      <c r="AC157" s="51">
        <v>0</v>
      </c>
      <c r="AD157" s="325">
        <v>0</v>
      </c>
      <c r="AE157" s="51">
        <v>0</v>
      </c>
      <c r="AF157" s="52">
        <v>1</v>
      </c>
      <c r="AG157" s="51">
        <v>0</v>
      </c>
      <c r="AH157" s="52">
        <v>1</v>
      </c>
      <c r="AI157" s="51">
        <v>1</v>
      </c>
      <c r="AJ157" s="52">
        <v>1</v>
      </c>
      <c r="AK157" s="241">
        <v>0</v>
      </c>
      <c r="AL157" s="325">
        <v>0</v>
      </c>
      <c r="AM157" s="54">
        <v>0</v>
      </c>
      <c r="AN157" s="55">
        <v>4</v>
      </c>
      <c r="AO157" s="52">
        <v>1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9</v>
      </c>
      <c r="C158" s="321">
        <f t="shared" si="39"/>
        <v>5</v>
      </c>
      <c r="D158" s="324">
        <f t="shared" si="39"/>
        <v>4</v>
      </c>
      <c r="E158" s="51">
        <v>3</v>
      </c>
      <c r="F158" s="52">
        <v>2</v>
      </c>
      <c r="G158" s="51">
        <v>1</v>
      </c>
      <c r="H158" s="52">
        <v>0</v>
      </c>
      <c r="I158" s="51">
        <v>1</v>
      </c>
      <c r="J158" s="52">
        <v>1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1</v>
      </c>
      <c r="AI158" s="51">
        <v>0</v>
      </c>
      <c r="AJ158" s="52">
        <v>0</v>
      </c>
      <c r="AK158" s="241">
        <v>0</v>
      </c>
      <c r="AL158" s="325">
        <v>0</v>
      </c>
      <c r="AM158" s="54">
        <v>7</v>
      </c>
      <c r="AN158" s="55">
        <v>0</v>
      </c>
      <c r="AO158" s="52">
        <v>2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0</v>
      </c>
      <c r="C159" s="321">
        <f t="shared" si="39"/>
        <v>0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0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0</v>
      </c>
      <c r="C160" s="321">
        <f t="shared" si="39"/>
        <v>0</v>
      </c>
      <c r="D160" s="324">
        <f t="shared" si="39"/>
        <v>0</v>
      </c>
      <c r="E160" s="51">
        <v>0</v>
      </c>
      <c r="F160" s="52">
        <v>0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0</v>
      </c>
      <c r="AO160" s="52">
        <v>0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0</v>
      </c>
      <c r="C161" s="321">
        <f t="shared" si="39"/>
        <v>0</v>
      </c>
      <c r="D161" s="324">
        <f t="shared" si="39"/>
        <v>0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0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107</v>
      </c>
      <c r="C163" s="321">
        <f t="shared" si="39"/>
        <v>54</v>
      </c>
      <c r="D163" s="324">
        <f t="shared" si="39"/>
        <v>53</v>
      </c>
      <c r="E163" s="51">
        <v>10</v>
      </c>
      <c r="F163" s="52">
        <v>5</v>
      </c>
      <c r="G163" s="51">
        <v>3</v>
      </c>
      <c r="H163" s="52">
        <v>2</v>
      </c>
      <c r="I163" s="51">
        <v>2</v>
      </c>
      <c r="J163" s="52">
        <v>0</v>
      </c>
      <c r="K163" s="51">
        <v>0</v>
      </c>
      <c r="L163" s="52">
        <v>0</v>
      </c>
      <c r="M163" s="241">
        <v>3</v>
      </c>
      <c r="N163" s="325">
        <v>1</v>
      </c>
      <c r="O163" s="51">
        <v>0</v>
      </c>
      <c r="P163" s="52">
        <v>0</v>
      </c>
      <c r="Q163" s="51">
        <v>0</v>
      </c>
      <c r="R163" s="52">
        <v>0</v>
      </c>
      <c r="S163" s="51">
        <v>3</v>
      </c>
      <c r="T163" s="52">
        <v>0</v>
      </c>
      <c r="U163" s="51">
        <v>2</v>
      </c>
      <c r="V163" s="52">
        <v>4</v>
      </c>
      <c r="W163" s="51">
        <v>1</v>
      </c>
      <c r="X163" s="52">
        <v>1</v>
      </c>
      <c r="Y163" s="51">
        <v>0</v>
      </c>
      <c r="Z163" s="52">
        <v>0</v>
      </c>
      <c r="AA163" s="51">
        <v>0</v>
      </c>
      <c r="AB163" s="52">
        <v>1</v>
      </c>
      <c r="AC163" s="51">
        <v>4</v>
      </c>
      <c r="AD163" s="325">
        <v>6</v>
      </c>
      <c r="AE163" s="51">
        <v>3</v>
      </c>
      <c r="AF163" s="52">
        <v>10</v>
      </c>
      <c r="AG163" s="51">
        <v>6</v>
      </c>
      <c r="AH163" s="52">
        <v>11</v>
      </c>
      <c r="AI163" s="51">
        <v>9</v>
      </c>
      <c r="AJ163" s="52">
        <v>4</v>
      </c>
      <c r="AK163" s="241">
        <v>8</v>
      </c>
      <c r="AL163" s="325">
        <v>8</v>
      </c>
      <c r="AM163" s="54">
        <v>9</v>
      </c>
      <c r="AN163" s="55">
        <v>30</v>
      </c>
      <c r="AO163" s="52">
        <v>68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15</v>
      </c>
      <c r="C164" s="321">
        <f t="shared" si="39"/>
        <v>10</v>
      </c>
      <c r="D164" s="324">
        <f t="shared" si="39"/>
        <v>5</v>
      </c>
      <c r="E164" s="51">
        <v>0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1</v>
      </c>
      <c r="R164" s="52">
        <v>0</v>
      </c>
      <c r="S164" s="51">
        <v>0</v>
      </c>
      <c r="T164" s="52">
        <v>0</v>
      </c>
      <c r="U164" s="51">
        <v>1</v>
      </c>
      <c r="V164" s="52">
        <v>0</v>
      </c>
      <c r="W164" s="51">
        <v>0</v>
      </c>
      <c r="X164" s="52">
        <v>0</v>
      </c>
      <c r="Y164" s="51">
        <v>0</v>
      </c>
      <c r="Z164" s="52">
        <v>0</v>
      </c>
      <c r="AA164" s="51">
        <v>1</v>
      </c>
      <c r="AB164" s="52">
        <v>0</v>
      </c>
      <c r="AC164" s="51">
        <v>2</v>
      </c>
      <c r="AD164" s="325">
        <v>0</v>
      </c>
      <c r="AE164" s="51">
        <v>1</v>
      </c>
      <c r="AF164" s="52">
        <v>1</v>
      </c>
      <c r="AG164" s="51">
        <v>1</v>
      </c>
      <c r="AH164" s="52">
        <v>0</v>
      </c>
      <c r="AI164" s="51">
        <v>0</v>
      </c>
      <c r="AJ164" s="52">
        <v>2</v>
      </c>
      <c r="AK164" s="241">
        <v>3</v>
      </c>
      <c r="AL164" s="325">
        <v>2</v>
      </c>
      <c r="AM164" s="54">
        <v>1</v>
      </c>
      <c r="AN164" s="55">
        <v>6</v>
      </c>
      <c r="AO164" s="52">
        <v>8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0</v>
      </c>
      <c r="C165" s="321">
        <f t="shared" si="39"/>
        <v>0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0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0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90</v>
      </c>
      <c r="C168" s="321">
        <f t="shared" si="39"/>
        <v>35</v>
      </c>
      <c r="D168" s="324">
        <f t="shared" si="39"/>
        <v>55</v>
      </c>
      <c r="E168" s="51">
        <v>0</v>
      </c>
      <c r="F168" s="52">
        <v>0</v>
      </c>
      <c r="G168" s="51">
        <v>1</v>
      </c>
      <c r="H168" s="52">
        <v>0</v>
      </c>
      <c r="I168" s="51">
        <v>1</v>
      </c>
      <c r="J168" s="52">
        <v>2</v>
      </c>
      <c r="K168" s="51">
        <v>1</v>
      </c>
      <c r="L168" s="52">
        <v>1</v>
      </c>
      <c r="M168" s="241">
        <v>0</v>
      </c>
      <c r="N168" s="325">
        <v>1</v>
      </c>
      <c r="O168" s="51">
        <v>1</v>
      </c>
      <c r="P168" s="52">
        <v>0</v>
      </c>
      <c r="Q168" s="51">
        <v>1</v>
      </c>
      <c r="R168" s="52">
        <v>1</v>
      </c>
      <c r="S168" s="51">
        <v>3</v>
      </c>
      <c r="T168" s="52">
        <v>2</v>
      </c>
      <c r="U168" s="51">
        <v>1</v>
      </c>
      <c r="V168" s="52">
        <v>2</v>
      </c>
      <c r="W168" s="51">
        <v>1</v>
      </c>
      <c r="X168" s="52">
        <v>2</v>
      </c>
      <c r="Y168" s="51">
        <v>3</v>
      </c>
      <c r="Z168" s="52">
        <v>1</v>
      </c>
      <c r="AA168" s="51">
        <v>1</v>
      </c>
      <c r="AB168" s="52">
        <v>3</v>
      </c>
      <c r="AC168" s="51">
        <v>5</v>
      </c>
      <c r="AD168" s="325">
        <v>5</v>
      </c>
      <c r="AE168" s="51">
        <v>4</v>
      </c>
      <c r="AF168" s="52">
        <v>8</v>
      </c>
      <c r="AG168" s="51">
        <v>4</v>
      </c>
      <c r="AH168" s="52">
        <v>8</v>
      </c>
      <c r="AI168" s="51">
        <v>1</v>
      </c>
      <c r="AJ168" s="52">
        <v>7</v>
      </c>
      <c r="AK168" s="241">
        <v>7</v>
      </c>
      <c r="AL168" s="325">
        <v>12</v>
      </c>
      <c r="AM168" s="54">
        <v>61</v>
      </c>
      <c r="AN168" s="55">
        <v>2</v>
      </c>
      <c r="AO168" s="52">
        <v>27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44</v>
      </c>
      <c r="C169" s="321">
        <f t="shared" si="39"/>
        <v>18</v>
      </c>
      <c r="D169" s="324">
        <f t="shared" si="39"/>
        <v>26</v>
      </c>
      <c r="E169" s="51">
        <v>0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1</v>
      </c>
      <c r="L169" s="52">
        <v>0</v>
      </c>
      <c r="M169" s="241">
        <v>0</v>
      </c>
      <c r="N169" s="325">
        <v>2</v>
      </c>
      <c r="O169" s="51">
        <v>1</v>
      </c>
      <c r="P169" s="52">
        <v>0</v>
      </c>
      <c r="Q169" s="51">
        <v>2</v>
      </c>
      <c r="R169" s="52">
        <v>1</v>
      </c>
      <c r="S169" s="51">
        <v>1</v>
      </c>
      <c r="T169" s="52">
        <v>4</v>
      </c>
      <c r="U169" s="51">
        <v>1</v>
      </c>
      <c r="V169" s="52">
        <v>2</v>
      </c>
      <c r="W169" s="51">
        <v>1</v>
      </c>
      <c r="X169" s="52">
        <v>0</v>
      </c>
      <c r="Y169" s="51">
        <v>0</v>
      </c>
      <c r="Z169" s="52">
        <v>2</v>
      </c>
      <c r="AA169" s="51">
        <v>4</v>
      </c>
      <c r="AB169" s="52">
        <v>1</v>
      </c>
      <c r="AC169" s="51">
        <v>2</v>
      </c>
      <c r="AD169" s="325">
        <v>6</v>
      </c>
      <c r="AE169" s="51">
        <v>3</v>
      </c>
      <c r="AF169" s="52">
        <v>1</v>
      </c>
      <c r="AG169" s="51">
        <v>0</v>
      </c>
      <c r="AH169" s="52">
        <v>4</v>
      </c>
      <c r="AI169" s="51">
        <v>1</v>
      </c>
      <c r="AJ169" s="52">
        <v>2</v>
      </c>
      <c r="AK169" s="241">
        <v>1</v>
      </c>
      <c r="AL169" s="325">
        <v>1</v>
      </c>
      <c r="AM169" s="54">
        <v>0</v>
      </c>
      <c r="AN169" s="55">
        <v>11</v>
      </c>
      <c r="AO169" s="52">
        <v>33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9</v>
      </c>
      <c r="C170" s="321">
        <f t="shared" si="39"/>
        <v>3</v>
      </c>
      <c r="D170" s="324">
        <f t="shared" si="39"/>
        <v>6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1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0</v>
      </c>
      <c r="AF170" s="52">
        <v>0</v>
      </c>
      <c r="AG170" s="51">
        <v>0</v>
      </c>
      <c r="AH170" s="52">
        <v>1</v>
      </c>
      <c r="AI170" s="51">
        <v>0</v>
      </c>
      <c r="AJ170" s="52">
        <v>4</v>
      </c>
      <c r="AK170" s="241">
        <v>2</v>
      </c>
      <c r="AL170" s="325">
        <v>1</v>
      </c>
      <c r="AM170" s="54">
        <v>9</v>
      </c>
      <c r="AN170" s="55">
        <v>0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1</v>
      </c>
      <c r="C171" s="321">
        <f t="shared" si="39"/>
        <v>0</v>
      </c>
      <c r="D171" s="324">
        <f t="shared" si="39"/>
        <v>1</v>
      </c>
      <c r="E171" s="51">
        <v>0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0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1</v>
      </c>
      <c r="AM171" s="54">
        <v>0</v>
      </c>
      <c r="AN171" s="55">
        <v>0</v>
      </c>
      <c r="AO171" s="52">
        <v>1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10</v>
      </c>
      <c r="C172" s="321">
        <f t="shared" si="39"/>
        <v>9</v>
      </c>
      <c r="D172" s="324">
        <f t="shared" si="39"/>
        <v>1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2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1</v>
      </c>
      <c r="X172" s="52">
        <v>0</v>
      </c>
      <c r="Y172" s="51">
        <v>0</v>
      </c>
      <c r="Z172" s="52">
        <v>0</v>
      </c>
      <c r="AA172" s="51">
        <v>2</v>
      </c>
      <c r="AB172" s="52">
        <v>0</v>
      </c>
      <c r="AC172" s="51">
        <v>0</v>
      </c>
      <c r="AD172" s="325">
        <v>1</v>
      </c>
      <c r="AE172" s="51">
        <v>1</v>
      </c>
      <c r="AF172" s="52">
        <v>0</v>
      </c>
      <c r="AG172" s="51">
        <v>1</v>
      </c>
      <c r="AH172" s="52">
        <v>0</v>
      </c>
      <c r="AI172" s="51">
        <v>1</v>
      </c>
      <c r="AJ172" s="52">
        <v>0</v>
      </c>
      <c r="AK172" s="241">
        <v>1</v>
      </c>
      <c r="AL172" s="325">
        <v>0</v>
      </c>
      <c r="AM172" s="54">
        <v>5</v>
      </c>
      <c r="AN172" s="55">
        <v>1</v>
      </c>
      <c r="AO172" s="52">
        <v>4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0</v>
      </c>
      <c r="C173" s="321">
        <f t="shared" si="39"/>
        <v>0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0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0</v>
      </c>
      <c r="C174" s="321">
        <f t="shared" si="39"/>
        <v>0</v>
      </c>
      <c r="D174" s="324">
        <f t="shared" si="39"/>
        <v>0</v>
      </c>
      <c r="E174" s="51">
        <v>0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0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81</v>
      </c>
      <c r="C177" s="321">
        <f t="shared" si="39"/>
        <v>46</v>
      </c>
      <c r="D177" s="324">
        <f t="shared" si="39"/>
        <v>35</v>
      </c>
      <c r="E177" s="92">
        <v>3</v>
      </c>
      <c r="F177" s="93">
        <v>1</v>
      </c>
      <c r="G177" s="92">
        <v>0</v>
      </c>
      <c r="H177" s="93">
        <v>0</v>
      </c>
      <c r="I177" s="92">
        <v>0</v>
      </c>
      <c r="J177" s="93">
        <v>2</v>
      </c>
      <c r="K177" s="92">
        <v>0</v>
      </c>
      <c r="L177" s="93">
        <v>0</v>
      </c>
      <c r="M177" s="327">
        <v>1</v>
      </c>
      <c r="N177" s="328">
        <v>1</v>
      </c>
      <c r="O177" s="92">
        <v>0</v>
      </c>
      <c r="P177" s="93">
        <v>0</v>
      </c>
      <c r="Q177" s="92">
        <v>0</v>
      </c>
      <c r="R177" s="93">
        <v>1</v>
      </c>
      <c r="S177" s="92">
        <v>2</v>
      </c>
      <c r="T177" s="93">
        <v>1</v>
      </c>
      <c r="U177" s="92">
        <v>0</v>
      </c>
      <c r="V177" s="93">
        <v>0</v>
      </c>
      <c r="W177" s="92">
        <v>3</v>
      </c>
      <c r="X177" s="93">
        <v>1</v>
      </c>
      <c r="Y177" s="92">
        <v>2</v>
      </c>
      <c r="Z177" s="93">
        <v>0</v>
      </c>
      <c r="AA177" s="92">
        <v>3</v>
      </c>
      <c r="AB177" s="93">
        <v>1</v>
      </c>
      <c r="AC177" s="92">
        <v>6</v>
      </c>
      <c r="AD177" s="328">
        <v>2</v>
      </c>
      <c r="AE177" s="92">
        <v>7</v>
      </c>
      <c r="AF177" s="93">
        <v>8</v>
      </c>
      <c r="AG177" s="92">
        <v>2</v>
      </c>
      <c r="AH177" s="93">
        <v>7</v>
      </c>
      <c r="AI177" s="92">
        <v>7</v>
      </c>
      <c r="AJ177" s="93">
        <v>3</v>
      </c>
      <c r="AK177" s="327">
        <v>10</v>
      </c>
      <c r="AL177" s="328">
        <v>7</v>
      </c>
      <c r="AM177" s="65">
        <v>28</v>
      </c>
      <c r="AN177" s="66">
        <v>18</v>
      </c>
      <c r="AO177" s="93">
        <v>35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641" t="s">
        <v>199</v>
      </c>
      <c r="B178" s="908">
        <f>SUM(B179:B183)</f>
        <v>284</v>
      </c>
      <c r="C178" s="909">
        <f t="shared" ref="C178:AO178" si="43">SUM(C179:C183)</f>
        <v>134</v>
      </c>
      <c r="D178" s="910">
        <f t="shared" si="43"/>
        <v>150</v>
      </c>
      <c r="E178" s="855">
        <f t="shared" si="43"/>
        <v>15</v>
      </c>
      <c r="F178" s="707">
        <f t="shared" si="43"/>
        <v>6</v>
      </c>
      <c r="G178" s="855">
        <f t="shared" si="43"/>
        <v>5</v>
      </c>
      <c r="H178" s="707">
        <f t="shared" si="43"/>
        <v>3</v>
      </c>
      <c r="I178" s="855">
        <f t="shared" si="43"/>
        <v>2</v>
      </c>
      <c r="J178" s="707">
        <f t="shared" si="43"/>
        <v>6</v>
      </c>
      <c r="K178" s="855">
        <f t="shared" si="43"/>
        <v>2</v>
      </c>
      <c r="L178" s="707">
        <f t="shared" si="43"/>
        <v>1</v>
      </c>
      <c r="M178" s="855">
        <f t="shared" si="43"/>
        <v>3</v>
      </c>
      <c r="N178" s="911">
        <f t="shared" si="43"/>
        <v>4</v>
      </c>
      <c r="O178" s="855">
        <f t="shared" si="43"/>
        <v>1</v>
      </c>
      <c r="P178" s="707">
        <f t="shared" si="43"/>
        <v>0</v>
      </c>
      <c r="Q178" s="855">
        <f t="shared" si="43"/>
        <v>4</v>
      </c>
      <c r="R178" s="707">
        <f t="shared" si="43"/>
        <v>1</v>
      </c>
      <c r="S178" s="855">
        <f t="shared" si="43"/>
        <v>6</v>
      </c>
      <c r="T178" s="707">
        <f t="shared" si="43"/>
        <v>7</v>
      </c>
      <c r="U178" s="855">
        <f t="shared" si="43"/>
        <v>6</v>
      </c>
      <c r="V178" s="707">
        <f t="shared" si="43"/>
        <v>7</v>
      </c>
      <c r="W178" s="855">
        <f t="shared" si="43"/>
        <v>7</v>
      </c>
      <c r="X178" s="707">
        <f t="shared" si="43"/>
        <v>1</v>
      </c>
      <c r="Y178" s="855">
        <f t="shared" si="43"/>
        <v>10</v>
      </c>
      <c r="Z178" s="707">
        <f t="shared" si="43"/>
        <v>7</v>
      </c>
      <c r="AA178" s="855">
        <f t="shared" si="43"/>
        <v>2</v>
      </c>
      <c r="AB178" s="707">
        <f t="shared" si="43"/>
        <v>6</v>
      </c>
      <c r="AC178" s="855">
        <f t="shared" si="43"/>
        <v>12</v>
      </c>
      <c r="AD178" s="911">
        <f t="shared" si="43"/>
        <v>17</v>
      </c>
      <c r="AE178" s="855">
        <f t="shared" si="43"/>
        <v>15</v>
      </c>
      <c r="AF178" s="707">
        <f t="shared" si="43"/>
        <v>19</v>
      </c>
      <c r="AG178" s="855">
        <f t="shared" si="43"/>
        <v>10</v>
      </c>
      <c r="AH178" s="707">
        <f t="shared" si="43"/>
        <v>22</v>
      </c>
      <c r="AI178" s="855">
        <f t="shared" si="43"/>
        <v>17</v>
      </c>
      <c r="AJ178" s="707">
        <f t="shared" si="43"/>
        <v>19</v>
      </c>
      <c r="AK178" s="911">
        <f t="shared" si="43"/>
        <v>17</v>
      </c>
      <c r="AL178" s="689">
        <f t="shared" si="43"/>
        <v>24</v>
      </c>
      <c r="AM178" s="690">
        <f t="shared" si="43"/>
        <v>34</v>
      </c>
      <c r="AN178" s="860">
        <f t="shared" si="43"/>
        <v>90</v>
      </c>
      <c r="AO178" s="439">
        <f t="shared" si="43"/>
        <v>160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259</v>
      </c>
      <c r="C179" s="321">
        <f t="shared" ref="C179:D183" si="44">E179+G179+I179+K179+M179+O179+Q179+S179+U179+W179+Y179+AA179+AC179+AE179+AG179+AI179+AK179</f>
        <v>119</v>
      </c>
      <c r="D179" s="324">
        <f t="shared" si="44"/>
        <v>140</v>
      </c>
      <c r="E179" s="37">
        <v>12</v>
      </c>
      <c r="F179" s="39">
        <v>5</v>
      </c>
      <c r="G179" s="37">
        <v>5</v>
      </c>
      <c r="H179" s="39">
        <v>3</v>
      </c>
      <c r="I179" s="37">
        <v>2</v>
      </c>
      <c r="J179" s="39">
        <v>6</v>
      </c>
      <c r="K179" s="37">
        <v>2</v>
      </c>
      <c r="L179" s="39">
        <v>1</v>
      </c>
      <c r="M179" s="238">
        <v>3</v>
      </c>
      <c r="N179" s="338">
        <v>4</v>
      </c>
      <c r="O179" s="37">
        <v>1</v>
      </c>
      <c r="P179" s="39">
        <v>0</v>
      </c>
      <c r="Q179" s="37">
        <v>3</v>
      </c>
      <c r="R179" s="39">
        <v>1</v>
      </c>
      <c r="S179" s="37">
        <v>4</v>
      </c>
      <c r="T179" s="39">
        <v>7</v>
      </c>
      <c r="U179" s="37">
        <v>5</v>
      </c>
      <c r="V179" s="39">
        <v>7</v>
      </c>
      <c r="W179" s="37">
        <v>7</v>
      </c>
      <c r="X179" s="39">
        <v>1</v>
      </c>
      <c r="Y179" s="37">
        <v>9</v>
      </c>
      <c r="Z179" s="39">
        <v>6</v>
      </c>
      <c r="AA179" s="37">
        <v>2</v>
      </c>
      <c r="AB179" s="39">
        <v>6</v>
      </c>
      <c r="AC179" s="37">
        <v>12</v>
      </c>
      <c r="AD179" s="338">
        <v>14</v>
      </c>
      <c r="AE179" s="37">
        <v>13</v>
      </c>
      <c r="AF179" s="39">
        <v>18</v>
      </c>
      <c r="AG179" s="37">
        <v>8</v>
      </c>
      <c r="AH179" s="39">
        <v>22</v>
      </c>
      <c r="AI179" s="37">
        <v>17</v>
      </c>
      <c r="AJ179" s="39">
        <v>17</v>
      </c>
      <c r="AK179" s="238">
        <v>14</v>
      </c>
      <c r="AL179" s="338">
        <v>22</v>
      </c>
      <c r="AM179" s="41">
        <v>27</v>
      </c>
      <c r="AN179" s="42">
        <v>81</v>
      </c>
      <c r="AO179" s="39">
        <v>151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9</v>
      </c>
      <c r="C180" s="321">
        <f t="shared" si="44"/>
        <v>5</v>
      </c>
      <c r="D180" s="324">
        <f t="shared" si="44"/>
        <v>4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0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1</v>
      </c>
      <c r="T180" s="52">
        <v>0</v>
      </c>
      <c r="U180" s="51">
        <v>1</v>
      </c>
      <c r="V180" s="52">
        <v>0</v>
      </c>
      <c r="W180" s="51">
        <v>0</v>
      </c>
      <c r="X180" s="52">
        <v>0</v>
      </c>
      <c r="Y180" s="51">
        <v>1</v>
      </c>
      <c r="Z180" s="52">
        <v>0</v>
      </c>
      <c r="AA180" s="51">
        <v>0</v>
      </c>
      <c r="AB180" s="52">
        <v>0</v>
      </c>
      <c r="AC180" s="51">
        <v>0</v>
      </c>
      <c r="AD180" s="325">
        <v>2</v>
      </c>
      <c r="AE180" s="51">
        <v>1</v>
      </c>
      <c r="AF180" s="52">
        <v>0</v>
      </c>
      <c r="AG180" s="51">
        <v>0</v>
      </c>
      <c r="AH180" s="52">
        <v>0</v>
      </c>
      <c r="AI180" s="51">
        <v>0</v>
      </c>
      <c r="AJ180" s="52">
        <v>1</v>
      </c>
      <c r="AK180" s="241">
        <v>1</v>
      </c>
      <c r="AL180" s="325">
        <v>1</v>
      </c>
      <c r="AM180" s="54">
        <v>6</v>
      </c>
      <c r="AN180" s="55">
        <v>1</v>
      </c>
      <c r="AO180" s="52">
        <v>2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4</v>
      </c>
      <c r="C181" s="321">
        <f t="shared" si="44"/>
        <v>3</v>
      </c>
      <c r="D181" s="324">
        <f t="shared" si="44"/>
        <v>1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0</v>
      </c>
      <c r="O181" s="51">
        <v>0</v>
      </c>
      <c r="P181" s="52">
        <v>0</v>
      </c>
      <c r="Q181" s="51">
        <v>1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0</v>
      </c>
      <c r="Z181" s="52">
        <v>0</v>
      </c>
      <c r="AA181" s="51">
        <v>0</v>
      </c>
      <c r="AB181" s="52">
        <v>0</v>
      </c>
      <c r="AC181" s="51">
        <v>0</v>
      </c>
      <c r="AD181" s="325">
        <v>0</v>
      </c>
      <c r="AE181" s="51">
        <v>0</v>
      </c>
      <c r="AF181" s="52">
        <v>0</v>
      </c>
      <c r="AG181" s="51">
        <v>0</v>
      </c>
      <c r="AH181" s="52">
        <v>0</v>
      </c>
      <c r="AI181" s="51">
        <v>0</v>
      </c>
      <c r="AJ181" s="52">
        <v>1</v>
      </c>
      <c r="AK181" s="241">
        <v>2</v>
      </c>
      <c r="AL181" s="325">
        <v>0</v>
      </c>
      <c r="AM181" s="54">
        <v>0</v>
      </c>
      <c r="AN181" s="55">
        <v>2</v>
      </c>
      <c r="AO181" s="52">
        <v>2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1</v>
      </c>
      <c r="C182" s="321">
        <f t="shared" si="44"/>
        <v>0</v>
      </c>
      <c r="D182" s="324">
        <f t="shared" si="44"/>
        <v>1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1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0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1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11</v>
      </c>
      <c r="C183" s="342">
        <f t="shared" si="44"/>
        <v>7</v>
      </c>
      <c r="D183" s="343">
        <f t="shared" si="44"/>
        <v>4</v>
      </c>
      <c r="E183" s="244">
        <v>3</v>
      </c>
      <c r="F183" s="272">
        <v>1</v>
      </c>
      <c r="G183" s="244">
        <v>0</v>
      </c>
      <c r="H183" s="272">
        <v>0</v>
      </c>
      <c r="I183" s="244">
        <v>0</v>
      </c>
      <c r="J183" s="272">
        <v>0</v>
      </c>
      <c r="K183" s="244">
        <v>0</v>
      </c>
      <c r="L183" s="272">
        <v>0</v>
      </c>
      <c r="M183" s="243">
        <v>0</v>
      </c>
      <c r="N183" s="344">
        <v>0</v>
      </c>
      <c r="O183" s="244">
        <v>0</v>
      </c>
      <c r="P183" s="272">
        <v>0</v>
      </c>
      <c r="Q183" s="244">
        <v>0</v>
      </c>
      <c r="R183" s="272">
        <v>0</v>
      </c>
      <c r="S183" s="244">
        <v>1</v>
      </c>
      <c r="T183" s="272">
        <v>0</v>
      </c>
      <c r="U183" s="244">
        <v>0</v>
      </c>
      <c r="V183" s="272">
        <v>0</v>
      </c>
      <c r="W183" s="244">
        <v>0</v>
      </c>
      <c r="X183" s="272">
        <v>0</v>
      </c>
      <c r="Y183" s="244">
        <v>0</v>
      </c>
      <c r="Z183" s="272">
        <v>0</v>
      </c>
      <c r="AA183" s="244">
        <v>0</v>
      </c>
      <c r="AB183" s="272">
        <v>0</v>
      </c>
      <c r="AC183" s="244">
        <v>0</v>
      </c>
      <c r="AD183" s="344">
        <v>1</v>
      </c>
      <c r="AE183" s="244">
        <v>1</v>
      </c>
      <c r="AF183" s="272">
        <v>1</v>
      </c>
      <c r="AG183" s="244">
        <v>2</v>
      </c>
      <c r="AH183" s="272">
        <v>0</v>
      </c>
      <c r="AI183" s="244">
        <v>0</v>
      </c>
      <c r="AJ183" s="272">
        <v>0</v>
      </c>
      <c r="AK183" s="243">
        <v>0</v>
      </c>
      <c r="AL183" s="344">
        <v>1</v>
      </c>
      <c r="AM183" s="78">
        <v>0</v>
      </c>
      <c r="AN183" s="81">
        <v>6</v>
      </c>
      <c r="AO183" s="272">
        <v>5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287" t="s">
        <v>92</v>
      </c>
      <c r="B185" s="1360" t="s">
        <v>5</v>
      </c>
      <c r="C185" s="1361" t="s">
        <v>103</v>
      </c>
      <c r="D185" s="1138"/>
      <c r="E185" s="1138"/>
      <c r="F185" s="1138"/>
      <c r="G185" s="1138"/>
      <c r="H185" s="1138"/>
      <c r="I185" s="1138"/>
      <c r="J185" s="1138"/>
      <c r="K185" s="1138"/>
      <c r="L185" s="1138"/>
      <c r="M185" s="1138"/>
      <c r="N185" s="1138"/>
      <c r="O185" s="1138"/>
      <c r="P185" s="1138"/>
      <c r="Q185" s="1138"/>
      <c r="R185" s="1138"/>
      <c r="S185" s="1362"/>
      <c r="T185" s="1293" t="s">
        <v>176</v>
      </c>
      <c r="U185" s="1208"/>
      <c r="V185" s="1208"/>
      <c r="W185" s="1208"/>
      <c r="X185" s="1208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366" t="s">
        <v>177</v>
      </c>
      <c r="U186" s="1367"/>
      <c r="V186" s="1368"/>
      <c r="W186" s="1365" t="s">
        <v>202</v>
      </c>
      <c r="X186" s="1286"/>
      <c r="CE186"/>
      <c r="CK186" s="2"/>
      <c r="DI186"/>
    </row>
    <row r="187" spans="1:113" ht="31.5" x14ac:dyDescent="0.25">
      <c r="A187" s="984"/>
      <c r="B187" s="987"/>
      <c r="C187" s="875" t="s">
        <v>11</v>
      </c>
      <c r="D187" s="876" t="s">
        <v>12</v>
      </c>
      <c r="E187" s="876" t="s">
        <v>13</v>
      </c>
      <c r="F187" s="876" t="s">
        <v>14</v>
      </c>
      <c r="G187" s="876" t="s">
        <v>15</v>
      </c>
      <c r="H187" s="876" t="s">
        <v>16</v>
      </c>
      <c r="I187" s="876" t="s">
        <v>17</v>
      </c>
      <c r="J187" s="876" t="s">
        <v>18</v>
      </c>
      <c r="K187" s="876" t="s">
        <v>19</v>
      </c>
      <c r="L187" s="876" t="s">
        <v>20</v>
      </c>
      <c r="M187" s="876" t="s">
        <v>21</v>
      </c>
      <c r="N187" s="876" t="s">
        <v>22</v>
      </c>
      <c r="O187" s="876" t="s">
        <v>23</v>
      </c>
      <c r="P187" s="876" t="s">
        <v>24</v>
      </c>
      <c r="Q187" s="876" t="s">
        <v>25</v>
      </c>
      <c r="R187" s="876" t="s">
        <v>26</v>
      </c>
      <c r="S187" s="877" t="s">
        <v>27</v>
      </c>
      <c r="T187" s="692" t="s">
        <v>203</v>
      </c>
      <c r="U187" s="912" t="s">
        <v>204</v>
      </c>
      <c r="V187" s="441" t="s">
        <v>205</v>
      </c>
      <c r="W187" s="879" t="s">
        <v>179</v>
      </c>
      <c r="X187" s="441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361</v>
      </c>
      <c r="C188" s="51">
        <v>20</v>
      </c>
      <c r="D188" s="55">
        <v>7</v>
      </c>
      <c r="E188" s="55">
        <v>7</v>
      </c>
      <c r="F188" s="55">
        <v>3</v>
      </c>
      <c r="G188" s="55">
        <v>7</v>
      </c>
      <c r="H188" s="55">
        <v>2</v>
      </c>
      <c r="I188" s="55">
        <v>7</v>
      </c>
      <c r="J188" s="55">
        <v>15</v>
      </c>
      <c r="K188" s="55">
        <v>11</v>
      </c>
      <c r="L188" s="55">
        <v>13</v>
      </c>
      <c r="M188" s="55">
        <v>11</v>
      </c>
      <c r="N188" s="55">
        <v>17</v>
      </c>
      <c r="O188" s="55">
        <v>34</v>
      </c>
      <c r="P188" s="55">
        <v>47</v>
      </c>
      <c r="Q188" s="55">
        <v>52</v>
      </c>
      <c r="R188" s="55">
        <v>42</v>
      </c>
      <c r="S188" s="56">
        <v>66</v>
      </c>
      <c r="T188" s="54">
        <v>140</v>
      </c>
      <c r="U188" s="55">
        <v>0</v>
      </c>
      <c r="V188" s="52">
        <v>0</v>
      </c>
      <c r="W188" s="51">
        <v>13</v>
      </c>
      <c r="X188" s="52">
        <v>208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50</v>
      </c>
      <c r="C189" s="51">
        <v>0</v>
      </c>
      <c r="D189" s="55">
        <v>0</v>
      </c>
      <c r="E189" s="55">
        <v>2</v>
      </c>
      <c r="F189" s="55">
        <v>2</v>
      </c>
      <c r="G189" s="55">
        <v>1</v>
      </c>
      <c r="H189" s="55">
        <v>0</v>
      </c>
      <c r="I189" s="55">
        <v>2</v>
      </c>
      <c r="J189" s="55">
        <v>1</v>
      </c>
      <c r="K189" s="55">
        <v>2</v>
      </c>
      <c r="L189" s="55">
        <v>2</v>
      </c>
      <c r="M189" s="55">
        <v>1</v>
      </c>
      <c r="N189" s="55">
        <v>4</v>
      </c>
      <c r="O189" s="55">
        <v>6</v>
      </c>
      <c r="P189" s="55">
        <v>10</v>
      </c>
      <c r="Q189" s="55">
        <v>5</v>
      </c>
      <c r="R189" s="55">
        <v>7</v>
      </c>
      <c r="S189" s="56">
        <v>5</v>
      </c>
      <c r="T189" s="54">
        <v>10</v>
      </c>
      <c r="U189" s="55">
        <v>0</v>
      </c>
      <c r="V189" s="52">
        <v>0</v>
      </c>
      <c r="W189" s="51">
        <v>40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74</v>
      </c>
      <c r="C190" s="51">
        <v>4</v>
      </c>
      <c r="D190" s="55">
        <v>1</v>
      </c>
      <c r="E190" s="55">
        <v>2</v>
      </c>
      <c r="F190" s="55">
        <v>0</v>
      </c>
      <c r="G190" s="55">
        <v>2</v>
      </c>
      <c r="H190" s="55">
        <v>0</v>
      </c>
      <c r="I190" s="55">
        <v>0</v>
      </c>
      <c r="J190" s="55">
        <v>2</v>
      </c>
      <c r="K190" s="55">
        <v>3</v>
      </c>
      <c r="L190" s="55">
        <v>0</v>
      </c>
      <c r="M190" s="55">
        <v>1</v>
      </c>
      <c r="N190" s="55">
        <v>4</v>
      </c>
      <c r="O190" s="55">
        <v>5</v>
      </c>
      <c r="P190" s="55">
        <v>10</v>
      </c>
      <c r="Q190" s="55">
        <v>16</v>
      </c>
      <c r="R190" s="55">
        <v>10</v>
      </c>
      <c r="S190" s="56">
        <v>14</v>
      </c>
      <c r="T190" s="54">
        <v>7</v>
      </c>
      <c r="U190" s="55">
        <v>0</v>
      </c>
      <c r="V190" s="52">
        <v>0</v>
      </c>
      <c r="W190" s="51">
        <v>27</v>
      </c>
      <c r="X190" s="52">
        <v>40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653">
        <f t="shared" ref="B195:X195" si="50">SUM(B188:B194)</f>
        <v>485</v>
      </c>
      <c r="C195" s="880">
        <f t="shared" si="50"/>
        <v>24</v>
      </c>
      <c r="D195" s="881">
        <f t="shared" si="50"/>
        <v>8</v>
      </c>
      <c r="E195" s="881">
        <f t="shared" si="50"/>
        <v>11</v>
      </c>
      <c r="F195" s="881">
        <f t="shared" si="50"/>
        <v>5</v>
      </c>
      <c r="G195" s="881">
        <f t="shared" si="50"/>
        <v>10</v>
      </c>
      <c r="H195" s="881">
        <f t="shared" si="50"/>
        <v>2</v>
      </c>
      <c r="I195" s="881">
        <f t="shared" si="50"/>
        <v>9</v>
      </c>
      <c r="J195" s="881">
        <f t="shared" si="50"/>
        <v>18</v>
      </c>
      <c r="K195" s="881">
        <f t="shared" si="50"/>
        <v>16</v>
      </c>
      <c r="L195" s="881">
        <f t="shared" si="50"/>
        <v>15</v>
      </c>
      <c r="M195" s="881">
        <f t="shared" si="50"/>
        <v>13</v>
      </c>
      <c r="N195" s="881">
        <f t="shared" si="50"/>
        <v>25</v>
      </c>
      <c r="O195" s="881">
        <f t="shared" si="50"/>
        <v>45</v>
      </c>
      <c r="P195" s="881">
        <f t="shared" si="50"/>
        <v>67</v>
      </c>
      <c r="Q195" s="881">
        <f t="shared" si="50"/>
        <v>73</v>
      </c>
      <c r="R195" s="881">
        <f t="shared" si="50"/>
        <v>59</v>
      </c>
      <c r="S195" s="882">
        <f t="shared" si="50"/>
        <v>85</v>
      </c>
      <c r="T195" s="355">
        <f t="shared" si="50"/>
        <v>157</v>
      </c>
      <c r="U195" s="356">
        <f t="shared" si="50"/>
        <v>0</v>
      </c>
      <c r="V195" s="357">
        <f t="shared" si="50"/>
        <v>0</v>
      </c>
      <c r="W195" s="358">
        <f t="shared" si="50"/>
        <v>80</v>
      </c>
      <c r="X195" s="357">
        <f t="shared" si="50"/>
        <v>248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287" t="s">
        <v>92</v>
      </c>
      <c r="B197" s="1360" t="s">
        <v>5</v>
      </c>
      <c r="C197" s="1361" t="s">
        <v>103</v>
      </c>
      <c r="D197" s="1138"/>
      <c r="E197" s="1138"/>
      <c r="F197" s="1138"/>
      <c r="G197" s="1138"/>
      <c r="H197" s="1138"/>
      <c r="I197" s="1138"/>
      <c r="J197" s="1138"/>
      <c r="K197" s="1138"/>
      <c r="L197" s="1138"/>
      <c r="M197" s="1138"/>
      <c r="N197" s="1138"/>
      <c r="O197" s="1138"/>
      <c r="P197" s="1138"/>
      <c r="Q197" s="1138"/>
      <c r="R197" s="1138"/>
      <c r="S197" s="1362"/>
      <c r="T197" s="1363" t="s">
        <v>176</v>
      </c>
      <c r="U197" s="1363"/>
      <c r="V197" s="1363"/>
      <c r="W197" s="1363"/>
      <c r="X197" s="1293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141" t="s">
        <v>177</v>
      </c>
      <c r="U198" s="1141"/>
      <c r="V198" s="1364"/>
      <c r="W198" s="1365" t="s">
        <v>202</v>
      </c>
      <c r="X198" s="1286"/>
      <c r="CE198"/>
      <c r="CK198" s="2"/>
      <c r="DI198"/>
    </row>
    <row r="199" spans="1:113" ht="31.5" x14ac:dyDescent="0.25">
      <c r="A199" s="984"/>
      <c r="B199" s="987"/>
      <c r="C199" s="875" t="s">
        <v>11</v>
      </c>
      <c r="D199" s="876" t="s">
        <v>12</v>
      </c>
      <c r="E199" s="876" t="s">
        <v>13</v>
      </c>
      <c r="F199" s="876" t="s">
        <v>14</v>
      </c>
      <c r="G199" s="876" t="s">
        <v>15</v>
      </c>
      <c r="H199" s="876" t="s">
        <v>16</v>
      </c>
      <c r="I199" s="876" t="s">
        <v>17</v>
      </c>
      <c r="J199" s="876" t="s">
        <v>18</v>
      </c>
      <c r="K199" s="876" t="s">
        <v>19</v>
      </c>
      <c r="L199" s="876" t="s">
        <v>20</v>
      </c>
      <c r="M199" s="876" t="s">
        <v>21</v>
      </c>
      <c r="N199" s="876" t="s">
        <v>22</v>
      </c>
      <c r="O199" s="876" t="s">
        <v>23</v>
      </c>
      <c r="P199" s="876" t="s">
        <v>24</v>
      </c>
      <c r="Q199" s="876" t="s">
        <v>25</v>
      </c>
      <c r="R199" s="876" t="s">
        <v>26</v>
      </c>
      <c r="S199" s="877" t="s">
        <v>27</v>
      </c>
      <c r="T199" s="692" t="s">
        <v>203</v>
      </c>
      <c r="U199" s="912" t="s">
        <v>204</v>
      </c>
      <c r="V199" s="441" t="s">
        <v>205</v>
      </c>
      <c r="W199" s="879" t="s">
        <v>179</v>
      </c>
      <c r="X199" s="441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241</v>
      </c>
      <c r="C200" s="51">
        <v>0</v>
      </c>
      <c r="D200" s="55">
        <v>0</v>
      </c>
      <c r="E200" s="55">
        <v>2</v>
      </c>
      <c r="F200" s="55">
        <v>1</v>
      </c>
      <c r="G200" s="55">
        <v>2</v>
      </c>
      <c r="H200" s="55">
        <v>6</v>
      </c>
      <c r="I200" s="55">
        <v>0</v>
      </c>
      <c r="J200" s="55">
        <v>1</v>
      </c>
      <c r="K200" s="55">
        <v>9</v>
      </c>
      <c r="L200" s="55">
        <v>17</v>
      </c>
      <c r="M200" s="55">
        <v>26</v>
      </c>
      <c r="N200" s="55">
        <v>38</v>
      </c>
      <c r="O200" s="55">
        <v>34</v>
      </c>
      <c r="P200" s="55">
        <v>59</v>
      </c>
      <c r="Q200" s="55">
        <v>21</v>
      </c>
      <c r="R200" s="55">
        <v>16</v>
      </c>
      <c r="S200" s="56">
        <v>9</v>
      </c>
      <c r="T200" s="890">
        <v>241</v>
      </c>
      <c r="U200" s="281">
        <v>0</v>
      </c>
      <c r="V200" s="299">
        <v>0</v>
      </c>
      <c r="W200" s="888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5</v>
      </c>
      <c r="C201" s="51">
        <v>0</v>
      </c>
      <c r="D201" s="55">
        <v>0</v>
      </c>
      <c r="E201" s="55">
        <v>1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2</v>
      </c>
      <c r="O201" s="55">
        <v>0</v>
      </c>
      <c r="P201" s="55">
        <v>0</v>
      </c>
      <c r="Q201" s="55">
        <v>0</v>
      </c>
      <c r="R201" s="55">
        <v>1</v>
      </c>
      <c r="S201" s="56">
        <v>1</v>
      </c>
      <c r="T201" s="54">
        <v>5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656" t="s">
        <v>5</v>
      </c>
      <c r="B206" s="653">
        <f t="shared" ref="B206:X206" si="55">SUM(B200:B205)</f>
        <v>246</v>
      </c>
      <c r="C206" s="880">
        <f t="shared" si="55"/>
        <v>0</v>
      </c>
      <c r="D206" s="881">
        <f t="shared" si="55"/>
        <v>0</v>
      </c>
      <c r="E206" s="881">
        <f t="shared" si="55"/>
        <v>3</v>
      </c>
      <c r="F206" s="881">
        <f t="shared" si="55"/>
        <v>1</v>
      </c>
      <c r="G206" s="881">
        <f t="shared" si="55"/>
        <v>2</v>
      </c>
      <c r="H206" s="881">
        <f t="shared" si="55"/>
        <v>6</v>
      </c>
      <c r="I206" s="881">
        <f t="shared" si="55"/>
        <v>0</v>
      </c>
      <c r="J206" s="881">
        <f t="shared" si="55"/>
        <v>1</v>
      </c>
      <c r="K206" s="881">
        <f t="shared" si="55"/>
        <v>9</v>
      </c>
      <c r="L206" s="881">
        <f t="shared" si="55"/>
        <v>17</v>
      </c>
      <c r="M206" s="881">
        <f t="shared" si="55"/>
        <v>26</v>
      </c>
      <c r="N206" s="881">
        <f t="shared" si="55"/>
        <v>40</v>
      </c>
      <c r="O206" s="881">
        <f t="shared" si="55"/>
        <v>34</v>
      </c>
      <c r="P206" s="881">
        <f t="shared" si="55"/>
        <v>59</v>
      </c>
      <c r="Q206" s="881">
        <f t="shared" si="55"/>
        <v>21</v>
      </c>
      <c r="R206" s="881">
        <f t="shared" si="55"/>
        <v>17</v>
      </c>
      <c r="S206" s="882">
        <f t="shared" si="55"/>
        <v>10</v>
      </c>
      <c r="T206" s="360">
        <f t="shared" si="55"/>
        <v>246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287" t="s">
        <v>92</v>
      </c>
      <c r="B208" s="1360" t="s">
        <v>5</v>
      </c>
      <c r="C208" s="1361" t="s">
        <v>103</v>
      </c>
      <c r="D208" s="1138"/>
      <c r="E208" s="1138"/>
      <c r="F208" s="1138"/>
      <c r="G208" s="1138"/>
      <c r="H208" s="1138"/>
      <c r="I208" s="1138"/>
      <c r="J208" s="1138"/>
      <c r="K208" s="1138"/>
      <c r="L208" s="1138"/>
      <c r="M208" s="1138"/>
      <c r="N208" s="1138"/>
      <c r="O208" s="1138"/>
      <c r="P208" s="1138"/>
      <c r="Q208" s="1138"/>
      <c r="R208" s="1138"/>
      <c r="S208" s="1362"/>
      <c r="T208" s="1363" t="s">
        <v>176</v>
      </c>
      <c r="U208" s="1363"/>
      <c r="V208" s="1363"/>
      <c r="W208" s="1363"/>
      <c r="X208" s="1293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141" t="s">
        <v>177</v>
      </c>
      <c r="U209" s="1141"/>
      <c r="V209" s="1364"/>
      <c r="W209" s="1365" t="s">
        <v>202</v>
      </c>
      <c r="X209" s="1286"/>
      <c r="CE209"/>
      <c r="CK209" s="2"/>
      <c r="DI209"/>
    </row>
    <row r="210" spans="1:113" ht="31.5" x14ac:dyDescent="0.25">
      <c r="A210" s="984"/>
      <c r="B210" s="987"/>
      <c r="C210" s="875" t="s">
        <v>11</v>
      </c>
      <c r="D210" s="876" t="s">
        <v>12</v>
      </c>
      <c r="E210" s="876" t="s">
        <v>13</v>
      </c>
      <c r="F210" s="876" t="s">
        <v>14</v>
      </c>
      <c r="G210" s="876" t="s">
        <v>15</v>
      </c>
      <c r="H210" s="876" t="s">
        <v>16</v>
      </c>
      <c r="I210" s="876" t="s">
        <v>17</v>
      </c>
      <c r="J210" s="876" t="s">
        <v>18</v>
      </c>
      <c r="K210" s="876" t="s">
        <v>19</v>
      </c>
      <c r="L210" s="876" t="s">
        <v>20</v>
      </c>
      <c r="M210" s="876" t="s">
        <v>21</v>
      </c>
      <c r="N210" s="876" t="s">
        <v>22</v>
      </c>
      <c r="O210" s="876" t="s">
        <v>23</v>
      </c>
      <c r="P210" s="876" t="s">
        <v>24</v>
      </c>
      <c r="Q210" s="876" t="s">
        <v>25</v>
      </c>
      <c r="R210" s="876" t="s">
        <v>26</v>
      </c>
      <c r="S210" s="877" t="s">
        <v>27</v>
      </c>
      <c r="T210" s="692" t="s">
        <v>203</v>
      </c>
      <c r="U210" s="912" t="s">
        <v>204</v>
      </c>
      <c r="V210" s="441" t="s">
        <v>205</v>
      </c>
      <c r="W210" s="879" t="s">
        <v>179</v>
      </c>
      <c r="X210" s="441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3418</v>
      </c>
      <c r="C211" s="51">
        <v>252</v>
      </c>
      <c r="D211" s="55">
        <v>79</v>
      </c>
      <c r="E211" s="55">
        <v>85</v>
      </c>
      <c r="F211" s="55">
        <v>18</v>
      </c>
      <c r="G211" s="55">
        <v>48</v>
      </c>
      <c r="H211" s="55">
        <v>29</v>
      </c>
      <c r="I211" s="55">
        <v>65</v>
      </c>
      <c r="J211" s="55">
        <v>244</v>
      </c>
      <c r="K211" s="55">
        <v>94</v>
      </c>
      <c r="L211" s="55">
        <v>67</v>
      </c>
      <c r="M211" s="55">
        <v>94</v>
      </c>
      <c r="N211" s="55">
        <v>215</v>
      </c>
      <c r="O211" s="55">
        <v>595</v>
      </c>
      <c r="P211" s="55">
        <v>404</v>
      </c>
      <c r="Q211" s="55">
        <v>399</v>
      </c>
      <c r="R211" s="55">
        <v>327</v>
      </c>
      <c r="S211" s="56">
        <v>403</v>
      </c>
      <c r="T211" s="41">
        <v>387</v>
      </c>
      <c r="U211" s="42">
        <v>0</v>
      </c>
      <c r="V211" s="39">
        <v>0</v>
      </c>
      <c r="W211" s="37">
        <v>649</v>
      </c>
      <c r="X211" s="39">
        <v>2382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392</v>
      </c>
      <c r="C212" s="51">
        <v>0</v>
      </c>
      <c r="D212" s="55">
        <v>0</v>
      </c>
      <c r="E212" s="55">
        <v>4</v>
      </c>
      <c r="F212" s="55">
        <v>10</v>
      </c>
      <c r="G212" s="55">
        <v>3</v>
      </c>
      <c r="H212" s="55">
        <v>4</v>
      </c>
      <c r="I212" s="55">
        <v>9</v>
      </c>
      <c r="J212" s="55">
        <v>10</v>
      </c>
      <c r="K212" s="55">
        <v>10</v>
      </c>
      <c r="L212" s="55">
        <v>2</v>
      </c>
      <c r="M212" s="55">
        <v>3</v>
      </c>
      <c r="N212" s="55">
        <v>51</v>
      </c>
      <c r="O212" s="55">
        <v>81</v>
      </c>
      <c r="P212" s="55">
        <v>52</v>
      </c>
      <c r="Q212" s="55">
        <v>64</v>
      </c>
      <c r="R212" s="55">
        <v>34</v>
      </c>
      <c r="S212" s="56">
        <v>55</v>
      </c>
      <c r="T212" s="54">
        <v>143</v>
      </c>
      <c r="U212" s="55">
        <v>0</v>
      </c>
      <c r="V212" s="52">
        <v>0</v>
      </c>
      <c r="W212" s="51">
        <v>249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387</v>
      </c>
      <c r="C213" s="51">
        <v>16</v>
      </c>
      <c r="D213" s="55">
        <v>26</v>
      </c>
      <c r="E213" s="55">
        <v>8</v>
      </c>
      <c r="F213" s="55">
        <v>0</v>
      </c>
      <c r="G213" s="55">
        <v>8</v>
      </c>
      <c r="H213" s="55">
        <v>0</v>
      </c>
      <c r="I213" s="55">
        <v>4</v>
      </c>
      <c r="J213" s="55">
        <v>5</v>
      </c>
      <c r="K213" s="55">
        <v>5</v>
      </c>
      <c r="L213" s="55">
        <v>1</v>
      </c>
      <c r="M213" s="55">
        <v>1</v>
      </c>
      <c r="N213" s="55">
        <v>15</v>
      </c>
      <c r="O213" s="55">
        <v>73</v>
      </c>
      <c r="P213" s="55">
        <v>28</v>
      </c>
      <c r="Q213" s="55">
        <v>49</v>
      </c>
      <c r="R213" s="55">
        <v>76</v>
      </c>
      <c r="S213" s="56">
        <v>72</v>
      </c>
      <c r="T213" s="54">
        <v>50</v>
      </c>
      <c r="U213" s="55">
        <v>0</v>
      </c>
      <c r="V213" s="52">
        <v>0</v>
      </c>
      <c r="W213" s="51">
        <v>147</v>
      </c>
      <c r="X213" s="52">
        <v>190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874" t="s">
        <v>5</v>
      </c>
      <c r="B215" s="352">
        <f>SUM(B211:B214)</f>
        <v>4197</v>
      </c>
      <c r="C215" s="364">
        <f t="shared" ref="C215:X215" si="58">SUM(C211:C214)</f>
        <v>268</v>
      </c>
      <c r="D215" s="365">
        <f t="shared" si="58"/>
        <v>105</v>
      </c>
      <c r="E215" s="365">
        <f t="shared" si="58"/>
        <v>97</v>
      </c>
      <c r="F215" s="365">
        <f t="shared" si="58"/>
        <v>28</v>
      </c>
      <c r="G215" s="365">
        <f t="shared" si="58"/>
        <v>59</v>
      </c>
      <c r="H215" s="365">
        <f t="shared" si="58"/>
        <v>33</v>
      </c>
      <c r="I215" s="365">
        <f t="shared" si="58"/>
        <v>78</v>
      </c>
      <c r="J215" s="365">
        <f t="shared" si="58"/>
        <v>259</v>
      </c>
      <c r="K215" s="365">
        <f t="shared" si="58"/>
        <v>109</v>
      </c>
      <c r="L215" s="365">
        <f t="shared" si="58"/>
        <v>70</v>
      </c>
      <c r="M215" s="365">
        <f t="shared" si="58"/>
        <v>98</v>
      </c>
      <c r="N215" s="365">
        <f t="shared" si="58"/>
        <v>281</v>
      </c>
      <c r="O215" s="365">
        <f t="shared" si="58"/>
        <v>749</v>
      </c>
      <c r="P215" s="365">
        <f t="shared" si="58"/>
        <v>484</v>
      </c>
      <c r="Q215" s="365">
        <f t="shared" si="58"/>
        <v>512</v>
      </c>
      <c r="R215" s="365">
        <f t="shared" si="58"/>
        <v>437</v>
      </c>
      <c r="S215" s="366">
        <f t="shared" si="58"/>
        <v>530</v>
      </c>
      <c r="T215" s="360">
        <f t="shared" si="58"/>
        <v>580</v>
      </c>
      <c r="U215" s="361">
        <f t="shared" si="58"/>
        <v>0</v>
      </c>
      <c r="V215" s="362">
        <f t="shared" si="58"/>
        <v>0</v>
      </c>
      <c r="W215" s="363">
        <f t="shared" si="58"/>
        <v>1045</v>
      </c>
      <c r="X215" s="362">
        <f t="shared" si="58"/>
        <v>2572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658" t="s">
        <v>214</v>
      </c>
      <c r="B217" s="636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853" t="s">
        <v>109</v>
      </c>
      <c r="B223" s="636" t="s">
        <v>5</v>
      </c>
    </row>
    <row r="224" spans="1:113" x14ac:dyDescent="0.25">
      <c r="A224" s="370" t="s">
        <v>220</v>
      </c>
      <c r="B224" s="371">
        <v>4</v>
      </c>
    </row>
    <row r="225" spans="1:2" x14ac:dyDescent="0.25">
      <c r="A225" s="370" t="s">
        <v>221</v>
      </c>
      <c r="B225" s="371">
        <v>228</v>
      </c>
    </row>
    <row r="226" spans="1:2" x14ac:dyDescent="0.25">
      <c r="A226" s="370" t="s">
        <v>222</v>
      </c>
      <c r="B226" s="371">
        <v>4496</v>
      </c>
    </row>
    <row r="227" spans="1:2" ht="24" customHeight="1" x14ac:dyDescent="0.25">
      <c r="A227" s="375" t="s">
        <v>223</v>
      </c>
      <c r="B227" s="371">
        <v>845</v>
      </c>
    </row>
    <row r="228" spans="1:2" x14ac:dyDescent="0.25">
      <c r="A228" s="370" t="s">
        <v>224</v>
      </c>
      <c r="B228" s="371">
        <v>0</v>
      </c>
    </row>
    <row r="229" spans="1:2" x14ac:dyDescent="0.25">
      <c r="A229" s="370" t="s">
        <v>225</v>
      </c>
      <c r="B229" s="371">
        <v>137</v>
      </c>
    </row>
    <row r="230" spans="1:2" x14ac:dyDescent="0.25">
      <c r="A230" s="370" t="s">
        <v>226</v>
      </c>
      <c r="B230" s="371">
        <v>0</v>
      </c>
    </row>
    <row r="231" spans="1:2" x14ac:dyDescent="0.25">
      <c r="A231" s="370" t="s">
        <v>227</v>
      </c>
      <c r="B231" s="371">
        <v>11</v>
      </c>
    </row>
    <row r="232" spans="1:2" x14ac:dyDescent="0.25">
      <c r="A232" s="370" t="s">
        <v>228</v>
      </c>
      <c r="B232" s="371">
        <v>275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80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364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256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1797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8493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288" t="s">
        <v>246</v>
      </c>
      <c r="B252" s="1358" t="s">
        <v>5</v>
      </c>
      <c r="C252" s="1359" t="s">
        <v>103</v>
      </c>
      <c r="D252" s="1284"/>
      <c r="E252" s="1284"/>
      <c r="F252" s="1284"/>
      <c r="G252" s="1284"/>
      <c r="H252" s="1284"/>
      <c r="I252" s="1284"/>
      <c r="J252" s="1284"/>
      <c r="K252" s="1284"/>
      <c r="L252" s="1284"/>
      <c r="M252" s="1284"/>
      <c r="N252" s="1284"/>
      <c r="O252" s="1284"/>
      <c r="P252" s="1284"/>
      <c r="Q252" s="1284"/>
      <c r="R252" s="1284"/>
      <c r="S252" s="1291"/>
    </row>
    <row r="253" spans="1:19" x14ac:dyDescent="0.25">
      <c r="A253" s="976"/>
      <c r="B253" s="978"/>
      <c r="C253" s="875" t="s">
        <v>11</v>
      </c>
      <c r="D253" s="876" t="s">
        <v>12</v>
      </c>
      <c r="E253" s="876" t="s">
        <v>13</v>
      </c>
      <c r="F253" s="876" t="s">
        <v>14</v>
      </c>
      <c r="G253" s="876" t="s">
        <v>15</v>
      </c>
      <c r="H253" s="876" t="s">
        <v>16</v>
      </c>
      <c r="I253" s="876" t="s">
        <v>17</v>
      </c>
      <c r="J253" s="876" t="s">
        <v>18</v>
      </c>
      <c r="K253" s="876" t="s">
        <v>19</v>
      </c>
      <c r="L253" s="876" t="s">
        <v>20</v>
      </c>
      <c r="M253" s="876" t="s">
        <v>21</v>
      </c>
      <c r="N253" s="876" t="s">
        <v>22</v>
      </c>
      <c r="O253" s="876" t="s">
        <v>23</v>
      </c>
      <c r="P253" s="876" t="s">
        <v>24</v>
      </c>
      <c r="Q253" s="876" t="s">
        <v>25</v>
      </c>
      <c r="R253" s="876" t="s">
        <v>26</v>
      </c>
      <c r="S253" s="705" t="s">
        <v>27</v>
      </c>
    </row>
    <row r="254" spans="1:19" x14ac:dyDescent="0.25">
      <c r="A254" s="913" t="s">
        <v>247</v>
      </c>
      <c r="B254" s="914">
        <f>SUM(C254:S254)</f>
        <v>205</v>
      </c>
      <c r="C254" s="888">
        <v>1</v>
      </c>
      <c r="D254" s="281">
        <v>7</v>
      </c>
      <c r="E254" s="281">
        <v>9</v>
      </c>
      <c r="F254" s="281">
        <v>4</v>
      </c>
      <c r="G254" s="281">
        <v>0</v>
      </c>
      <c r="H254" s="281">
        <v>0</v>
      </c>
      <c r="I254" s="281">
        <v>0</v>
      </c>
      <c r="J254" s="281">
        <v>1</v>
      </c>
      <c r="K254" s="281">
        <v>0</v>
      </c>
      <c r="L254" s="281">
        <v>1</v>
      </c>
      <c r="M254" s="281">
        <v>5</v>
      </c>
      <c r="N254" s="281">
        <v>6</v>
      </c>
      <c r="O254" s="281">
        <v>8</v>
      </c>
      <c r="P254" s="281">
        <v>38</v>
      </c>
      <c r="Q254" s="281">
        <v>45</v>
      </c>
      <c r="R254" s="281">
        <v>40</v>
      </c>
      <c r="S254" s="299">
        <v>40</v>
      </c>
    </row>
    <row r="255" spans="1:19" x14ac:dyDescent="0.25">
      <c r="A255" s="381" t="s">
        <v>248</v>
      </c>
      <c r="B255" s="382">
        <f>SUM(C255:S255)</f>
        <v>205</v>
      </c>
      <c r="C255" s="51">
        <v>1</v>
      </c>
      <c r="D255" s="55">
        <v>7</v>
      </c>
      <c r="E255" s="55">
        <v>9</v>
      </c>
      <c r="F255" s="55">
        <v>4</v>
      </c>
      <c r="G255" s="55">
        <v>0</v>
      </c>
      <c r="H255" s="55">
        <v>0</v>
      </c>
      <c r="I255" s="55">
        <v>0</v>
      </c>
      <c r="J255" s="55">
        <v>1</v>
      </c>
      <c r="K255" s="55">
        <v>0</v>
      </c>
      <c r="L255" s="55">
        <v>1</v>
      </c>
      <c r="M255" s="55">
        <v>5</v>
      </c>
      <c r="N255" s="55">
        <v>6</v>
      </c>
      <c r="O255" s="55">
        <v>8</v>
      </c>
      <c r="P255" s="55">
        <v>38</v>
      </c>
      <c r="Q255" s="55">
        <v>45</v>
      </c>
      <c r="R255" s="55">
        <v>40</v>
      </c>
      <c r="S255" s="57">
        <v>40</v>
      </c>
    </row>
    <row r="256" spans="1:19" x14ac:dyDescent="0.25">
      <c r="A256" s="383" t="s">
        <v>249</v>
      </c>
      <c r="B256" s="384">
        <f>SUM(C256:S256)</f>
        <v>205</v>
      </c>
      <c r="C256" s="75">
        <v>1</v>
      </c>
      <c r="D256" s="79">
        <v>7</v>
      </c>
      <c r="E256" s="79">
        <v>9</v>
      </c>
      <c r="F256" s="79">
        <v>4</v>
      </c>
      <c r="G256" s="79">
        <v>0</v>
      </c>
      <c r="H256" s="79">
        <v>0</v>
      </c>
      <c r="I256" s="79">
        <v>0</v>
      </c>
      <c r="J256" s="79">
        <v>1</v>
      </c>
      <c r="K256" s="79">
        <v>0</v>
      </c>
      <c r="L256" s="79">
        <v>1</v>
      </c>
      <c r="M256" s="79">
        <v>4</v>
      </c>
      <c r="N256" s="79">
        <v>6</v>
      </c>
      <c r="O256" s="79">
        <v>8</v>
      </c>
      <c r="P256" s="79">
        <v>38</v>
      </c>
      <c r="Q256" s="79">
        <v>46</v>
      </c>
      <c r="R256" s="79">
        <v>40</v>
      </c>
      <c r="S256" s="112">
        <v>40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288" t="s">
        <v>251</v>
      </c>
      <c r="B258" s="1358" t="s">
        <v>252</v>
      </c>
      <c r="C258" s="1359" t="s">
        <v>103</v>
      </c>
      <c r="D258" s="1284"/>
      <c r="E258" s="1284"/>
      <c r="F258" s="1284"/>
      <c r="G258" s="1284"/>
      <c r="H258" s="1284"/>
      <c r="I258" s="1284"/>
      <c r="J258" s="1284"/>
      <c r="K258" s="1284"/>
      <c r="L258" s="1284"/>
      <c r="M258" s="1284"/>
      <c r="N258" s="1284"/>
      <c r="O258" s="1284"/>
      <c r="P258" s="1284"/>
      <c r="Q258" s="1284"/>
      <c r="R258" s="1284"/>
      <c r="S258" s="1291"/>
    </row>
    <row r="259" spans="1:19" x14ac:dyDescent="0.25">
      <c r="A259" s="976"/>
      <c r="B259" s="978"/>
      <c r="C259" s="875" t="s">
        <v>11</v>
      </c>
      <c r="D259" s="876" t="s">
        <v>12</v>
      </c>
      <c r="E259" s="876" t="s">
        <v>13</v>
      </c>
      <c r="F259" s="876" t="s">
        <v>14</v>
      </c>
      <c r="G259" s="876" t="s">
        <v>15</v>
      </c>
      <c r="H259" s="876" t="s">
        <v>16</v>
      </c>
      <c r="I259" s="876" t="s">
        <v>17</v>
      </c>
      <c r="J259" s="876" t="s">
        <v>18</v>
      </c>
      <c r="K259" s="876" t="s">
        <v>19</v>
      </c>
      <c r="L259" s="876" t="s">
        <v>20</v>
      </c>
      <c r="M259" s="876" t="s">
        <v>21</v>
      </c>
      <c r="N259" s="876" t="s">
        <v>22</v>
      </c>
      <c r="O259" s="876" t="s">
        <v>23</v>
      </c>
      <c r="P259" s="876" t="s">
        <v>24</v>
      </c>
      <c r="Q259" s="876" t="s">
        <v>25</v>
      </c>
      <c r="R259" s="876" t="s">
        <v>26</v>
      </c>
      <c r="S259" s="705" t="s">
        <v>27</v>
      </c>
    </row>
    <row r="260" spans="1:19" x14ac:dyDescent="0.25">
      <c r="A260" s="386" t="s">
        <v>253</v>
      </c>
      <c r="B260" s="386">
        <f t="shared" ref="B260:B286" si="59">SUM(C260:S260)</f>
        <v>17</v>
      </c>
      <c r="C260" s="888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1</v>
      </c>
      <c r="M260" s="281">
        <v>0</v>
      </c>
      <c r="N260" s="281">
        <v>2</v>
      </c>
      <c r="O260" s="281">
        <v>0</v>
      </c>
      <c r="P260" s="281">
        <v>0</v>
      </c>
      <c r="Q260" s="281">
        <v>1</v>
      </c>
      <c r="R260" s="281">
        <v>7</v>
      </c>
      <c r="S260" s="891">
        <v>6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7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1</v>
      </c>
      <c r="Q262" s="55">
        <v>0</v>
      </c>
      <c r="R262" s="55">
        <v>3</v>
      </c>
      <c r="S262" s="57">
        <v>3</v>
      </c>
    </row>
    <row r="263" spans="1:19" x14ac:dyDescent="0.25">
      <c r="A263" s="300" t="s">
        <v>256</v>
      </c>
      <c r="B263" s="300">
        <f t="shared" si="59"/>
        <v>9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1</v>
      </c>
      <c r="N263" s="55">
        <v>0</v>
      </c>
      <c r="O263" s="55">
        <v>0</v>
      </c>
      <c r="P263" s="55">
        <v>0</v>
      </c>
      <c r="Q263" s="55">
        <v>0</v>
      </c>
      <c r="R263" s="55">
        <v>2</v>
      </c>
      <c r="S263" s="57">
        <v>6</v>
      </c>
    </row>
    <row r="264" spans="1:19" x14ac:dyDescent="0.25">
      <c r="A264" s="300" t="s">
        <v>257</v>
      </c>
      <c r="B264" s="300">
        <f t="shared" si="59"/>
        <v>40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2</v>
      </c>
      <c r="M264" s="55">
        <v>2</v>
      </c>
      <c r="N264" s="55">
        <v>0</v>
      </c>
      <c r="O264" s="55">
        <v>2</v>
      </c>
      <c r="P264" s="55">
        <v>14</v>
      </c>
      <c r="Q264" s="55">
        <v>7</v>
      </c>
      <c r="R264" s="55">
        <v>3</v>
      </c>
      <c r="S264" s="57">
        <v>10</v>
      </c>
    </row>
    <row r="265" spans="1:19" x14ac:dyDescent="0.25">
      <c r="A265" s="300" t="s">
        <v>258</v>
      </c>
      <c r="B265" s="300">
        <f t="shared" si="59"/>
        <v>31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1</v>
      </c>
      <c r="M265" s="55">
        <v>1</v>
      </c>
      <c r="N265" s="55">
        <v>0</v>
      </c>
      <c r="O265" s="55">
        <v>1</v>
      </c>
      <c r="P265" s="55">
        <v>7</v>
      </c>
      <c r="Q265" s="55">
        <v>6</v>
      </c>
      <c r="R265" s="55">
        <v>7</v>
      </c>
      <c r="S265" s="57">
        <v>8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0</v>
      </c>
      <c r="C277" s="51">
        <v>0</v>
      </c>
      <c r="D277" s="55">
        <v>0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5">
        <v>0</v>
      </c>
      <c r="S277" s="57">
        <v>0</v>
      </c>
    </row>
    <row r="278" spans="1:19" x14ac:dyDescent="0.25">
      <c r="A278" s="300" t="s">
        <v>271</v>
      </c>
      <c r="B278" s="300">
        <f t="shared" si="59"/>
        <v>280</v>
      </c>
      <c r="C278" s="51">
        <v>1</v>
      </c>
      <c r="D278" s="55">
        <v>7</v>
      </c>
      <c r="E278" s="55">
        <v>9</v>
      </c>
      <c r="F278" s="55">
        <v>4</v>
      </c>
      <c r="G278" s="55">
        <v>0</v>
      </c>
      <c r="H278" s="55">
        <v>0</v>
      </c>
      <c r="I278" s="55">
        <v>0</v>
      </c>
      <c r="J278" s="55">
        <v>1</v>
      </c>
      <c r="K278" s="55">
        <v>0</v>
      </c>
      <c r="L278" s="55">
        <v>0</v>
      </c>
      <c r="M278" s="55">
        <v>4</v>
      </c>
      <c r="N278" s="55">
        <v>8</v>
      </c>
      <c r="O278" s="55">
        <v>14</v>
      </c>
      <c r="P278" s="55">
        <v>56</v>
      </c>
      <c r="Q278" s="55">
        <v>74</v>
      </c>
      <c r="R278" s="55">
        <v>56</v>
      </c>
      <c r="S278" s="57">
        <v>46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288" t="s">
        <v>281</v>
      </c>
      <c r="B288" s="1358" t="s">
        <v>5</v>
      </c>
      <c r="C288" s="1359" t="s">
        <v>282</v>
      </c>
      <c r="D288" s="1284"/>
      <c r="E288" s="1284"/>
      <c r="F288" s="1284"/>
      <c r="G288" s="1284"/>
      <c r="H288" s="1284"/>
      <c r="I288" s="1284"/>
      <c r="J288" s="1284"/>
      <c r="K288" s="1284"/>
      <c r="L288" s="1284"/>
      <c r="M288" s="1284"/>
      <c r="N288" s="1284"/>
      <c r="O288" s="1284"/>
      <c r="P288" s="1284"/>
      <c r="Q288" s="1284"/>
      <c r="R288" s="1284"/>
      <c r="S288" s="1291"/>
    </row>
    <row r="289" spans="1:19" x14ac:dyDescent="0.25">
      <c r="A289" s="976"/>
      <c r="B289" s="978"/>
      <c r="C289" s="875" t="s">
        <v>11</v>
      </c>
      <c r="D289" s="876" t="s">
        <v>12</v>
      </c>
      <c r="E289" s="876" t="s">
        <v>13</v>
      </c>
      <c r="F289" s="876" t="s">
        <v>14</v>
      </c>
      <c r="G289" s="876" t="s">
        <v>15</v>
      </c>
      <c r="H289" s="876" t="s">
        <v>16</v>
      </c>
      <c r="I289" s="876" t="s">
        <v>17</v>
      </c>
      <c r="J289" s="876" t="s">
        <v>18</v>
      </c>
      <c r="K289" s="876" t="s">
        <v>19</v>
      </c>
      <c r="L289" s="876" t="s">
        <v>20</v>
      </c>
      <c r="M289" s="876" t="s">
        <v>21</v>
      </c>
      <c r="N289" s="876" t="s">
        <v>22</v>
      </c>
      <c r="O289" s="876" t="s">
        <v>23</v>
      </c>
      <c r="P289" s="876" t="s">
        <v>24</v>
      </c>
      <c r="Q289" s="876" t="s">
        <v>25</v>
      </c>
      <c r="R289" s="876" t="s">
        <v>26</v>
      </c>
      <c r="S289" s="705" t="s">
        <v>27</v>
      </c>
    </row>
    <row r="290" spans="1:19" x14ac:dyDescent="0.25">
      <c r="A290" s="915" t="s">
        <v>76</v>
      </c>
      <c r="B290" s="382">
        <f t="shared" ref="B290:B310" si="60">SUM(C290:S290)</f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3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0</v>
      </c>
      <c r="Q293" s="55">
        <v>1</v>
      </c>
      <c r="R293" s="55">
        <v>1</v>
      </c>
      <c r="S293" s="57">
        <v>1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0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5">
        <v>0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5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2</v>
      </c>
      <c r="O300" s="55">
        <v>0</v>
      </c>
      <c r="P300" s="55">
        <v>1</v>
      </c>
      <c r="Q300" s="55">
        <v>0</v>
      </c>
      <c r="R300" s="55">
        <v>1</v>
      </c>
      <c r="S300" s="57">
        <v>1</v>
      </c>
    </row>
    <row r="301" spans="1:19" x14ac:dyDescent="0.25">
      <c r="A301" s="165" t="s">
        <v>195</v>
      </c>
      <c r="B301" s="382">
        <f t="shared" si="60"/>
        <v>8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1</v>
      </c>
      <c r="N301" s="55">
        <v>0</v>
      </c>
      <c r="O301" s="55">
        <v>0</v>
      </c>
      <c r="P301" s="55">
        <v>0</v>
      </c>
      <c r="Q301" s="55">
        <v>0</v>
      </c>
      <c r="R301" s="55">
        <v>4</v>
      </c>
      <c r="S301" s="57">
        <v>3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38">
        <v>0</v>
      </c>
    </row>
    <row r="304" spans="1:19" x14ac:dyDescent="0.25">
      <c r="A304" s="165" t="s">
        <v>286</v>
      </c>
      <c r="B304" s="382">
        <f t="shared" si="60"/>
        <v>280</v>
      </c>
      <c r="C304" s="42">
        <v>1</v>
      </c>
      <c r="D304" s="42">
        <v>7</v>
      </c>
      <c r="E304" s="42">
        <v>9</v>
      </c>
      <c r="F304" s="42">
        <v>4</v>
      </c>
      <c r="G304" s="42">
        <v>0</v>
      </c>
      <c r="H304" s="42">
        <v>0</v>
      </c>
      <c r="I304" s="42">
        <v>0</v>
      </c>
      <c r="J304" s="42">
        <v>1</v>
      </c>
      <c r="K304" s="42">
        <v>0</v>
      </c>
      <c r="L304" s="42">
        <v>0</v>
      </c>
      <c r="M304" s="42">
        <v>4</v>
      </c>
      <c r="N304" s="42">
        <v>8</v>
      </c>
      <c r="O304" s="42">
        <v>14</v>
      </c>
      <c r="P304" s="42">
        <v>56</v>
      </c>
      <c r="Q304" s="42">
        <v>74</v>
      </c>
      <c r="R304" s="42">
        <v>56</v>
      </c>
      <c r="S304" s="38">
        <v>46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0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1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1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35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1</v>
      </c>
      <c r="M310" s="81">
        <v>1</v>
      </c>
      <c r="N310" s="81">
        <v>0</v>
      </c>
      <c r="O310" s="81">
        <v>1</v>
      </c>
      <c r="P310" s="81">
        <v>9</v>
      </c>
      <c r="Q310" s="81">
        <v>6</v>
      </c>
      <c r="R310" s="81">
        <v>5</v>
      </c>
      <c r="S310" s="82">
        <v>12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16006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24C125EB-CEDB-44EC-9FC4-A0691E9AE316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882ABA37-1464-4AFC-B425-F73B00EEF1DB}">
      <formula1>0</formula1>
      <formula2>1E+30</formula2>
    </dataValidation>
    <dataValidation allowBlank="1" sqref="CA6:CE6 CL53 CA53:CE53 CL6 CA29:CF52" xr:uid="{D9ECC747-FAF4-4D43-94B6-6041D1501428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E99CCD39-7D51-4177-ADAB-312767CF046B}">
      <formula1>0</formula1>
    </dataValidation>
    <dataValidation allowBlank="1" showInputMessage="1" showErrorMessage="1" error="Valor no Permitido" sqref="T64 T72" xr:uid="{85B4CA98-35D7-47A6-B4A2-8D5220CF1BAC}"/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351"/>
  <sheetViews>
    <sheetView topLeftCell="A184" workbookViewId="0">
      <pane xSplit="2" ySplit="4" topLeftCell="T188" activePane="bottomRight" state="frozen"/>
      <selection activeCell="A184" sqref="A184"/>
      <selection pane="topRight" activeCell="C184" sqref="C184"/>
      <selection pane="bottomLeft" activeCell="A188" sqref="A188"/>
      <selection pane="bottomRight" activeCell="T215" activeCellId="2" sqref="T195 T206 T215"/>
    </sheetView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74" max="77" width="11" customWidth="1"/>
    <col min="78" max="78" width="13.28515625" customWidth="1"/>
    <col min="79" max="83" width="11.42578125" style="2" hidden="1" customWidth="1"/>
    <col min="84" max="89" width="11.42578125" hidden="1" customWidth="1"/>
    <col min="90" max="95" width="11.42578125" style="2" hidden="1" customWidth="1"/>
    <col min="96" max="105" width="11.42578125" style="2" customWidth="1"/>
    <col min="106" max="113" width="11.42578125" style="2"/>
  </cols>
  <sheetData>
    <row r="1" spans="1:95" x14ac:dyDescent="0.25">
      <c r="A1" s="1" t="s">
        <v>0</v>
      </c>
    </row>
    <row r="2" spans="1:95" x14ac:dyDescent="0.25">
      <c r="A2" s="1" t="str">
        <f>CONCATENATE("COMUNA: ",[13]NOMBRE!B2, " (",[13]NOMBRE!C2,[13]NOMBRE!D2,[13]NOMBRE!E2,[13]NOMBRE!F2,[13]NOMBRE!G2,")")</f>
        <v>COMUNA: LINARES (07401)</v>
      </c>
    </row>
    <row r="3" spans="1:95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5" x14ac:dyDescent="0.25">
      <c r="A4" s="1" t="str">
        <f>CONCATENATE("MES: ",[13]NOMBRE!B6, " (",[13]NOMBRE!C6,[13]NOMBRE!D6,")")</f>
        <v>MES: DICIEMBRE (12)</v>
      </c>
    </row>
    <row r="5" spans="1:95" x14ac:dyDescent="0.25">
      <c r="A5" s="1" t="str">
        <f>CONCATENATE("AÑO: ",[13]NOMBRE!B7)</f>
        <v>AÑO: 2025</v>
      </c>
    </row>
    <row r="6" spans="1:95" s="7" customFormat="1" ht="18" customHeight="1" x14ac:dyDescent="0.25">
      <c r="A6" s="1070" t="s">
        <v>1</v>
      </c>
      <c r="B6" s="1070"/>
      <c r="C6" s="1070"/>
      <c r="D6" s="1070"/>
      <c r="E6" s="1070"/>
      <c r="F6" s="1070"/>
      <c r="G6" s="1070"/>
      <c r="H6" s="1070"/>
      <c r="I6" s="1070"/>
      <c r="J6" s="1070"/>
      <c r="K6" s="1070"/>
      <c r="L6" s="1070"/>
      <c r="M6" s="1070"/>
      <c r="N6" s="1070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5"/>
      <c r="BV6" s="5"/>
      <c r="BW6" s="5"/>
      <c r="BX6" s="5"/>
      <c r="BY6" s="5"/>
      <c r="BZ6" s="5"/>
      <c r="CA6" s="6"/>
      <c r="CB6" s="6"/>
      <c r="CC6" s="6"/>
      <c r="CD6" s="6"/>
      <c r="CE6" s="6"/>
      <c r="CL6" s="6"/>
      <c r="CM6" s="6"/>
      <c r="CN6" s="6"/>
      <c r="CO6" s="6"/>
      <c r="CP6" s="6"/>
      <c r="CQ6" s="6"/>
    </row>
    <row r="8" spans="1:95" ht="18" customHeigh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95" ht="18" customHeight="1" x14ac:dyDescent="0.25">
      <c r="A9" s="10" t="s">
        <v>3</v>
      </c>
      <c r="B9" s="11"/>
      <c r="C9" s="9"/>
      <c r="D9" s="1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95" x14ac:dyDescent="0.25">
      <c r="A10" s="1130" t="s">
        <v>4</v>
      </c>
      <c r="B10" s="1161" t="s">
        <v>5</v>
      </c>
      <c r="C10" s="1162"/>
      <c r="D10" s="1110"/>
      <c r="E10" s="1132" t="s">
        <v>6</v>
      </c>
      <c r="F10" s="1177"/>
      <c r="G10" s="1177"/>
      <c r="H10" s="1177"/>
      <c r="I10" s="1177"/>
      <c r="J10" s="1177"/>
      <c r="K10" s="1177"/>
      <c r="L10" s="1177"/>
      <c r="M10" s="1177"/>
      <c r="N10" s="1177"/>
      <c r="O10" s="1177"/>
      <c r="P10" s="1177"/>
      <c r="Q10" s="1177"/>
      <c r="R10" s="1177"/>
      <c r="S10" s="1177"/>
      <c r="T10" s="1177"/>
      <c r="U10" s="1177"/>
      <c r="V10" s="1177"/>
      <c r="W10" s="1177"/>
      <c r="X10" s="1177"/>
      <c r="Y10" s="1177"/>
      <c r="Z10" s="1177"/>
      <c r="AA10" s="1177"/>
      <c r="AB10" s="1177"/>
      <c r="AC10" s="1177"/>
      <c r="AD10" s="1177"/>
      <c r="AE10" s="1177"/>
      <c r="AF10" s="1177"/>
      <c r="AG10" s="1177"/>
      <c r="AH10" s="1177"/>
      <c r="AI10" s="1177"/>
      <c r="AJ10" s="1177"/>
      <c r="AK10" s="1177"/>
      <c r="AL10" s="1167"/>
      <c r="AM10" s="1122" t="s">
        <v>7</v>
      </c>
      <c r="AN10" s="1177"/>
      <c r="AO10" s="1177"/>
      <c r="AP10" s="1167"/>
      <c r="AQ10" s="1183" t="s">
        <v>8</v>
      </c>
      <c r="AR10" s="1184" t="s">
        <v>9</v>
      </c>
      <c r="AS10" s="1110" t="s">
        <v>10</v>
      </c>
    </row>
    <row r="11" spans="1:95" ht="15" customHeight="1" x14ac:dyDescent="0.25">
      <c r="A11" s="1071"/>
      <c r="B11" s="1072"/>
      <c r="C11" s="1073"/>
      <c r="D11" s="1069"/>
      <c r="E11" s="1149" t="s">
        <v>11</v>
      </c>
      <c r="F11" s="1388"/>
      <c r="G11" s="1149" t="s">
        <v>12</v>
      </c>
      <c r="H11" s="1388"/>
      <c r="I11" s="1149" t="s">
        <v>13</v>
      </c>
      <c r="J11" s="1388"/>
      <c r="K11" s="1149" t="s">
        <v>14</v>
      </c>
      <c r="L11" s="1388"/>
      <c r="M11" s="1149" t="s">
        <v>15</v>
      </c>
      <c r="N11" s="1388"/>
      <c r="O11" s="1149" t="s">
        <v>16</v>
      </c>
      <c r="P11" s="1388"/>
      <c r="Q11" s="1149" t="s">
        <v>17</v>
      </c>
      <c r="R11" s="1388"/>
      <c r="S11" s="1149" t="s">
        <v>18</v>
      </c>
      <c r="T11" s="1388"/>
      <c r="U11" s="1149" t="s">
        <v>19</v>
      </c>
      <c r="V11" s="1388"/>
      <c r="W11" s="1149" t="s">
        <v>20</v>
      </c>
      <c r="X11" s="1388"/>
      <c r="Y11" s="1149" t="s">
        <v>21</v>
      </c>
      <c r="Z11" s="1388"/>
      <c r="AA11" s="1149" t="s">
        <v>22</v>
      </c>
      <c r="AB11" s="1388"/>
      <c r="AC11" s="1149" t="s">
        <v>23</v>
      </c>
      <c r="AD11" s="1388"/>
      <c r="AE11" s="1149" t="s">
        <v>24</v>
      </c>
      <c r="AF11" s="1388"/>
      <c r="AG11" s="1149" t="s">
        <v>25</v>
      </c>
      <c r="AH11" s="1388"/>
      <c r="AI11" s="1149" t="s">
        <v>26</v>
      </c>
      <c r="AJ11" s="1388"/>
      <c r="AK11" s="1132" t="s">
        <v>27</v>
      </c>
      <c r="AL11" s="1167"/>
      <c r="AM11" s="1183" t="s">
        <v>28</v>
      </c>
      <c r="AN11" s="1054" t="s">
        <v>29</v>
      </c>
      <c r="AO11" s="1056" t="s">
        <v>30</v>
      </c>
      <c r="AP11" s="1066" t="s">
        <v>31</v>
      </c>
      <c r="AQ11" s="1074"/>
      <c r="AR11" s="1056"/>
      <c r="AS11" s="1069"/>
    </row>
    <row r="12" spans="1:95" x14ac:dyDescent="0.25">
      <c r="A12" s="976"/>
      <c r="B12" s="850" t="s">
        <v>32</v>
      </c>
      <c r="C12" s="851" t="s">
        <v>33</v>
      </c>
      <c r="D12" s="921" t="s">
        <v>34</v>
      </c>
      <c r="E12" s="850" t="s">
        <v>33</v>
      </c>
      <c r="F12" s="921" t="s">
        <v>34</v>
      </c>
      <c r="G12" s="850" t="s">
        <v>33</v>
      </c>
      <c r="H12" s="921" t="s">
        <v>34</v>
      </c>
      <c r="I12" s="850" t="s">
        <v>33</v>
      </c>
      <c r="J12" s="921" t="s">
        <v>34</v>
      </c>
      <c r="K12" s="850" t="s">
        <v>33</v>
      </c>
      <c r="L12" s="921" t="s">
        <v>34</v>
      </c>
      <c r="M12" s="850" t="s">
        <v>33</v>
      </c>
      <c r="N12" s="921" t="s">
        <v>34</v>
      </c>
      <c r="O12" s="850" t="s">
        <v>33</v>
      </c>
      <c r="P12" s="921" t="s">
        <v>34</v>
      </c>
      <c r="Q12" s="850" t="s">
        <v>33</v>
      </c>
      <c r="R12" s="921" t="s">
        <v>34</v>
      </c>
      <c r="S12" s="850" t="s">
        <v>33</v>
      </c>
      <c r="T12" s="921" t="s">
        <v>34</v>
      </c>
      <c r="U12" s="850" t="s">
        <v>33</v>
      </c>
      <c r="V12" s="921" t="s">
        <v>34</v>
      </c>
      <c r="W12" s="850" t="s">
        <v>33</v>
      </c>
      <c r="X12" s="921" t="s">
        <v>34</v>
      </c>
      <c r="Y12" s="850" t="s">
        <v>33</v>
      </c>
      <c r="Z12" s="921" t="s">
        <v>34</v>
      </c>
      <c r="AA12" s="850" t="s">
        <v>33</v>
      </c>
      <c r="AB12" s="921" t="s">
        <v>34</v>
      </c>
      <c r="AC12" s="850" t="s">
        <v>33</v>
      </c>
      <c r="AD12" s="921" t="s">
        <v>34</v>
      </c>
      <c r="AE12" s="850" t="s">
        <v>33</v>
      </c>
      <c r="AF12" s="921" t="s">
        <v>34</v>
      </c>
      <c r="AG12" s="850" t="s">
        <v>33</v>
      </c>
      <c r="AH12" s="921" t="s">
        <v>34</v>
      </c>
      <c r="AI12" s="850" t="s">
        <v>33</v>
      </c>
      <c r="AJ12" s="921" t="s">
        <v>34</v>
      </c>
      <c r="AK12" s="850" t="s">
        <v>33</v>
      </c>
      <c r="AL12" s="524" t="s">
        <v>34</v>
      </c>
      <c r="AM12" s="1065"/>
      <c r="AN12" s="1055"/>
      <c r="AO12" s="1057"/>
      <c r="AP12" s="1067"/>
      <c r="AQ12" s="1065"/>
      <c r="AR12" s="1057"/>
      <c r="AS12" s="1029"/>
    </row>
    <row r="13" spans="1:95" ht="15" customHeight="1" x14ac:dyDescent="0.25">
      <c r="A13" s="556" t="s">
        <v>35</v>
      </c>
      <c r="B13" s="918">
        <f t="shared" ref="B13:B24" si="0">SUM(C13:D13)</f>
        <v>0</v>
      </c>
      <c r="C13" s="970">
        <f t="shared" ref="C13:D24" si="1">SUM(E13,G13,I13,K13,M13,O13,Q13,S13,U13,W13,Y13,AA13,AC13,AE13,AG13,AI13,AK13)</f>
        <v>0</v>
      </c>
      <c r="D13" s="917">
        <f t="shared" si="1"/>
        <v>0</v>
      </c>
      <c r="E13" s="955"/>
      <c r="F13" s="956"/>
      <c r="G13" s="955"/>
      <c r="H13" s="444"/>
      <c r="I13" s="955"/>
      <c r="J13" s="444"/>
      <c r="K13" s="955"/>
      <c r="L13" s="444"/>
      <c r="M13" s="955"/>
      <c r="N13" s="444"/>
      <c r="O13" s="955"/>
      <c r="P13" s="444"/>
      <c r="Q13" s="955"/>
      <c r="R13" s="444"/>
      <c r="S13" s="955"/>
      <c r="T13" s="444"/>
      <c r="U13" s="955"/>
      <c r="V13" s="444"/>
      <c r="W13" s="955"/>
      <c r="X13" s="444"/>
      <c r="Y13" s="955"/>
      <c r="Z13" s="444"/>
      <c r="AA13" s="955"/>
      <c r="AB13" s="444"/>
      <c r="AC13" s="955"/>
      <c r="AD13" s="444"/>
      <c r="AE13" s="955"/>
      <c r="AF13" s="444"/>
      <c r="AG13" s="955"/>
      <c r="AH13" s="444"/>
      <c r="AI13" s="955"/>
      <c r="AJ13" s="444"/>
      <c r="AK13" s="955"/>
      <c r="AL13" s="445"/>
      <c r="AM13" s="446"/>
      <c r="AN13" s="916"/>
      <c r="AO13" s="916"/>
      <c r="AP13" s="531"/>
      <c r="AQ13" s="446"/>
      <c r="AR13" s="916"/>
      <c r="AS13" s="956"/>
      <c r="AT13" s="28" t="str">
        <f>CA13&amp;CB13&amp;CC13&amp;CD13</f>
        <v/>
      </c>
      <c r="BY13" s="29"/>
      <c r="BZ13" s="29"/>
      <c r="CA13" s="30" t="str">
        <f>IF(AM13+AN13+AO13+AP13&lt;&gt;$B13,"* La suma de "&amp;AM$10&amp;""&amp;" no puede ser distinto del Total Ambos Sexos. ","")</f>
        <v/>
      </c>
      <c r="CB13" s="30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30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30" t="str">
        <f>IF(AND($B13&lt;&gt;0,AS13=""),"* No olvide ingresar la variable Migrantes. Digite CERO si no tiene.  ",IF(AS13&gt;$B13,"* La variable Migrantes no puede superar el Total Ambos Sexos. ",""))</f>
        <v/>
      </c>
      <c r="CE13" s="29"/>
      <c r="CL13" s="29"/>
      <c r="CM13" s="31">
        <f>IF(AM13+AN13+AO13+AP13&lt;&gt;$B13,1,0)</f>
        <v>0</v>
      </c>
      <c r="CN13" s="32">
        <f>IF(AND($B13&lt;&gt;0,AQ13=""),1,IF(AQ13&gt;$B13,1,0))</f>
        <v>0</v>
      </c>
      <c r="CO13" s="32">
        <f>IF(AND($B13&lt;&gt;0,AR13=""),1,IF(AR13&gt;$B13,1,0))</f>
        <v>0</v>
      </c>
      <c r="CP13" s="32">
        <f>IF(AND($B13&lt;&gt;0,AS13=""),1,IF(AS13&gt;$B13,1,0))</f>
        <v>0</v>
      </c>
      <c r="CQ13"/>
    </row>
    <row r="14" spans="1:95" ht="15" customHeight="1" x14ac:dyDescent="0.25">
      <c r="A14" s="33" t="s">
        <v>36</v>
      </c>
      <c r="B14" s="34">
        <f t="shared" si="0"/>
        <v>0</v>
      </c>
      <c r="C14" s="35">
        <f t="shared" si="1"/>
        <v>0</v>
      </c>
      <c r="D14" s="36">
        <f t="shared" si="1"/>
        <v>0</v>
      </c>
      <c r="E14" s="37"/>
      <c r="F14" s="38"/>
      <c r="G14" s="37"/>
      <c r="H14" s="39"/>
      <c r="I14" s="37"/>
      <c r="J14" s="39"/>
      <c r="K14" s="37"/>
      <c r="L14" s="39"/>
      <c r="M14" s="37"/>
      <c r="N14" s="39"/>
      <c r="O14" s="37"/>
      <c r="P14" s="39"/>
      <c r="Q14" s="37"/>
      <c r="R14" s="39"/>
      <c r="S14" s="37"/>
      <c r="T14" s="39"/>
      <c r="U14" s="37"/>
      <c r="V14" s="39"/>
      <c r="W14" s="37"/>
      <c r="X14" s="39"/>
      <c r="Y14" s="37"/>
      <c r="Z14" s="39"/>
      <c r="AA14" s="37"/>
      <c r="AB14" s="39"/>
      <c r="AC14" s="37"/>
      <c r="AD14" s="39"/>
      <c r="AE14" s="37"/>
      <c r="AF14" s="39"/>
      <c r="AG14" s="37"/>
      <c r="AH14" s="39"/>
      <c r="AI14" s="37"/>
      <c r="AJ14" s="39"/>
      <c r="AK14" s="37"/>
      <c r="AL14" s="40"/>
      <c r="AM14" s="41"/>
      <c r="AN14" s="42"/>
      <c r="AO14" s="42"/>
      <c r="AP14" s="43"/>
      <c r="AQ14" s="41"/>
      <c r="AR14" s="42"/>
      <c r="AS14" s="38"/>
      <c r="AT14" s="28" t="str">
        <f t="shared" ref="AT14:AT18" si="2">CA14&amp;CB14&amp;CC14&amp;CD14</f>
        <v/>
      </c>
      <c r="BY14" s="29"/>
      <c r="BZ14" s="29"/>
      <c r="CA14" s="30" t="str">
        <f t="shared" ref="CA14:CA24" si="3">IF(AM14+AN14+AO14+AP14&lt;&gt;$B14,"* La suma de "&amp;AM$10&amp;""&amp;" no puede ser distinto del Total Ambos Sexos. ","")</f>
        <v/>
      </c>
      <c r="CB14" s="30" t="str">
        <f t="shared" ref="CB14:CB24" si="4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30" t="str">
        <f t="shared" ref="CC14:CC24" si="5">IF(AND($B14&lt;&gt;0,AR14=""),"* No olvide ingresar la variable Pueblos Originarios. Digite CERO si no tiene. ",IF(AR14&gt;$B14,"* La variable Pueblos Originarios no puede superar el Total Ambos Sexos. ",""))</f>
        <v/>
      </c>
      <c r="CD14" s="30" t="str">
        <f t="shared" ref="CD14:CD24" si="6">IF(AND($B14&lt;&gt;0,AS14=""),"* No olvide ingresar la variable Migrantes. Digite CERO si no tiene.  ",IF(AS14&gt;$B14,"* La variable Migrantes no puede superar el Total Ambos Sexos. ",""))</f>
        <v/>
      </c>
      <c r="CE14" s="29"/>
      <c r="CL14" s="29"/>
      <c r="CM14" s="31">
        <f t="shared" ref="CM14:CM17" si="7">IF(AM14+AN14+AO14+AP14&lt;&gt;$B14,1,0)</f>
        <v>0</v>
      </c>
      <c r="CN14" s="32">
        <f t="shared" ref="CN14:CP18" si="8">IF(AND($B14&lt;&gt;0,AQ14=""),1,IF(AQ14&gt;$B14,1,0))</f>
        <v>0</v>
      </c>
      <c r="CO14" s="32">
        <f t="shared" si="8"/>
        <v>0</v>
      </c>
      <c r="CP14" s="32">
        <f t="shared" si="8"/>
        <v>0</v>
      </c>
      <c r="CQ14"/>
    </row>
    <row r="15" spans="1:95" ht="19.5" customHeight="1" x14ac:dyDescent="0.25">
      <c r="A15" s="44" t="s">
        <v>37</v>
      </c>
      <c r="B15" s="45">
        <f t="shared" si="0"/>
        <v>0</v>
      </c>
      <c r="C15" s="46">
        <f t="shared" si="1"/>
        <v>0</v>
      </c>
      <c r="D15" s="47">
        <f t="shared" si="1"/>
        <v>0</v>
      </c>
      <c r="E15" s="48"/>
      <c r="F15" s="49"/>
      <c r="G15" s="48"/>
      <c r="H15" s="50"/>
      <c r="I15" s="48"/>
      <c r="J15" s="50"/>
      <c r="K15" s="48"/>
      <c r="L15" s="50"/>
      <c r="M15" s="37"/>
      <c r="N15" s="39"/>
      <c r="O15" s="37"/>
      <c r="P15" s="39"/>
      <c r="Q15" s="51"/>
      <c r="R15" s="52"/>
      <c r="S15" s="51"/>
      <c r="T15" s="52"/>
      <c r="U15" s="51"/>
      <c r="V15" s="52"/>
      <c r="W15" s="51"/>
      <c r="X15" s="52"/>
      <c r="Y15" s="51"/>
      <c r="Z15" s="52"/>
      <c r="AA15" s="51"/>
      <c r="AB15" s="52"/>
      <c r="AC15" s="51"/>
      <c r="AD15" s="52"/>
      <c r="AE15" s="51"/>
      <c r="AF15" s="52"/>
      <c r="AG15" s="51"/>
      <c r="AH15" s="52"/>
      <c r="AI15" s="51"/>
      <c r="AJ15" s="52"/>
      <c r="AK15" s="51"/>
      <c r="AL15" s="53"/>
      <c r="AM15" s="54"/>
      <c r="AN15" s="55"/>
      <c r="AO15" s="55"/>
      <c r="AP15" s="56"/>
      <c r="AQ15" s="54"/>
      <c r="AR15" s="55"/>
      <c r="AS15" s="57"/>
      <c r="AT15" s="28" t="str">
        <f>CA15&amp;CB15&amp;CC15&amp;CD15</f>
        <v/>
      </c>
      <c r="BY15" s="29"/>
      <c r="BZ15" s="29"/>
      <c r="CA15" s="30" t="str">
        <f t="shared" si="3"/>
        <v/>
      </c>
      <c r="CB15" s="30" t="str">
        <f t="shared" si="4"/>
        <v/>
      </c>
      <c r="CC15" s="30" t="str">
        <f t="shared" si="5"/>
        <v/>
      </c>
      <c r="CD15" s="30" t="str">
        <f t="shared" si="6"/>
        <v/>
      </c>
      <c r="CE15" s="29"/>
      <c r="CL15" s="29"/>
      <c r="CM15" s="31">
        <f t="shared" si="7"/>
        <v>0</v>
      </c>
      <c r="CN15" s="32">
        <f t="shared" si="8"/>
        <v>0</v>
      </c>
      <c r="CO15" s="32">
        <f t="shared" si="8"/>
        <v>0</v>
      </c>
      <c r="CP15" s="32">
        <f t="shared" si="8"/>
        <v>0</v>
      </c>
      <c r="CQ15"/>
    </row>
    <row r="16" spans="1:95" ht="15" customHeight="1" x14ac:dyDescent="0.25">
      <c r="A16" s="58" t="s">
        <v>38</v>
      </c>
      <c r="B16" s="59">
        <f t="shared" si="0"/>
        <v>0</v>
      </c>
      <c r="C16" s="60">
        <f t="shared" si="1"/>
        <v>0</v>
      </c>
      <c r="D16" s="61">
        <f t="shared" si="1"/>
        <v>0</v>
      </c>
      <c r="E16" s="51"/>
      <c r="F16" s="57"/>
      <c r="G16" s="51"/>
      <c r="H16" s="52"/>
      <c r="I16" s="51"/>
      <c r="J16" s="52"/>
      <c r="K16" s="51"/>
      <c r="L16" s="52"/>
      <c r="M16" s="51"/>
      <c r="N16" s="52"/>
      <c r="O16" s="51"/>
      <c r="P16" s="52"/>
      <c r="Q16" s="51"/>
      <c r="R16" s="52"/>
      <c r="S16" s="51"/>
      <c r="T16" s="52"/>
      <c r="U16" s="51"/>
      <c r="V16" s="52"/>
      <c r="W16" s="51"/>
      <c r="X16" s="52"/>
      <c r="Y16" s="51"/>
      <c r="Z16" s="52"/>
      <c r="AA16" s="51"/>
      <c r="AB16" s="52"/>
      <c r="AC16" s="51"/>
      <c r="AD16" s="52"/>
      <c r="AE16" s="51"/>
      <c r="AF16" s="52"/>
      <c r="AG16" s="51"/>
      <c r="AH16" s="52"/>
      <c r="AI16" s="51"/>
      <c r="AJ16" s="52"/>
      <c r="AK16" s="51"/>
      <c r="AL16" s="53"/>
      <c r="AM16" s="54"/>
      <c r="AN16" s="55"/>
      <c r="AO16" s="55"/>
      <c r="AP16" s="56"/>
      <c r="AQ16" s="54"/>
      <c r="AR16" s="55"/>
      <c r="AS16" s="57"/>
      <c r="AT16" s="28" t="str">
        <f t="shared" si="2"/>
        <v/>
      </c>
      <c r="BY16" s="29"/>
      <c r="BZ16" s="29"/>
      <c r="CA16" s="30" t="str">
        <f t="shared" si="3"/>
        <v/>
      </c>
      <c r="CB16" s="30" t="str">
        <f t="shared" si="4"/>
        <v/>
      </c>
      <c r="CC16" s="30" t="str">
        <f t="shared" si="5"/>
        <v/>
      </c>
      <c r="CD16" s="30" t="str">
        <f t="shared" si="6"/>
        <v/>
      </c>
      <c r="CE16" s="29"/>
      <c r="CL16" s="29"/>
      <c r="CM16" s="31">
        <f t="shared" si="7"/>
        <v>0</v>
      </c>
      <c r="CN16" s="32">
        <f t="shared" si="8"/>
        <v>0</v>
      </c>
      <c r="CO16" s="32">
        <f t="shared" si="8"/>
        <v>0</v>
      </c>
      <c r="CP16" s="32">
        <f t="shared" si="8"/>
        <v>0</v>
      </c>
      <c r="CQ16"/>
    </row>
    <row r="17" spans="1:113" ht="15" customHeight="1" x14ac:dyDescent="0.25">
      <c r="A17" s="44" t="s">
        <v>39</v>
      </c>
      <c r="B17" s="62">
        <f t="shared" si="0"/>
        <v>0</v>
      </c>
      <c r="C17" s="63">
        <f t="shared" si="1"/>
        <v>0</v>
      </c>
      <c r="D17" s="61">
        <f t="shared" si="1"/>
        <v>0</v>
      </c>
      <c r="E17" s="64"/>
      <c r="F17" s="52"/>
      <c r="G17" s="51"/>
      <c r="H17" s="52"/>
      <c r="I17" s="51"/>
      <c r="J17" s="52"/>
      <c r="K17" s="51"/>
      <c r="L17" s="52"/>
      <c r="M17" s="51"/>
      <c r="N17" s="52"/>
      <c r="O17" s="51"/>
      <c r="P17" s="52"/>
      <c r="Q17" s="51"/>
      <c r="R17" s="52"/>
      <c r="S17" s="51"/>
      <c r="T17" s="52"/>
      <c r="U17" s="51"/>
      <c r="V17" s="52"/>
      <c r="W17" s="51"/>
      <c r="X17" s="52"/>
      <c r="Y17" s="51"/>
      <c r="Z17" s="52"/>
      <c r="AA17" s="51"/>
      <c r="AB17" s="52"/>
      <c r="AC17" s="51"/>
      <c r="AD17" s="52"/>
      <c r="AE17" s="51"/>
      <c r="AF17" s="52"/>
      <c r="AG17" s="51"/>
      <c r="AH17" s="52"/>
      <c r="AI17" s="51"/>
      <c r="AJ17" s="52"/>
      <c r="AK17" s="51"/>
      <c r="AL17" s="53"/>
      <c r="AM17" s="65"/>
      <c r="AN17" s="55"/>
      <c r="AO17" s="55"/>
      <c r="AP17" s="56"/>
      <c r="AQ17" s="65"/>
      <c r="AR17" s="66"/>
      <c r="AS17" s="67"/>
      <c r="AT17" s="28" t="str">
        <f t="shared" si="2"/>
        <v/>
      </c>
      <c r="BY17" s="29"/>
      <c r="BZ17" s="29"/>
      <c r="CA17" s="30" t="str">
        <f t="shared" si="3"/>
        <v/>
      </c>
      <c r="CB17" s="30" t="str">
        <f t="shared" si="4"/>
        <v/>
      </c>
      <c r="CC17" s="30" t="str">
        <f t="shared" si="5"/>
        <v/>
      </c>
      <c r="CD17" s="30" t="str">
        <f t="shared" si="6"/>
        <v/>
      </c>
      <c r="CE17" s="29"/>
      <c r="CL17" s="29"/>
      <c r="CM17" s="31">
        <f t="shared" si="7"/>
        <v>0</v>
      </c>
      <c r="CN17" s="32">
        <f t="shared" si="8"/>
        <v>0</v>
      </c>
      <c r="CO17" s="32">
        <f t="shared" si="8"/>
        <v>0</v>
      </c>
      <c r="CP17" s="32">
        <f t="shared" si="8"/>
        <v>0</v>
      </c>
      <c r="CQ17"/>
    </row>
    <row r="18" spans="1:113" ht="15" customHeight="1" x14ac:dyDescent="0.25">
      <c r="A18" s="44" t="s">
        <v>40</v>
      </c>
      <c r="B18" s="68">
        <f t="shared" si="0"/>
        <v>0</v>
      </c>
      <c r="C18" s="69">
        <f t="shared" si="1"/>
        <v>0</v>
      </c>
      <c r="D18" s="70">
        <f t="shared" si="1"/>
        <v>0</v>
      </c>
      <c r="E18" s="71"/>
      <c r="F18" s="72"/>
      <c r="G18" s="73"/>
      <c r="H18" s="74"/>
      <c r="I18" s="73"/>
      <c r="J18" s="74"/>
      <c r="K18" s="51"/>
      <c r="L18" s="52"/>
      <c r="M18" s="51"/>
      <c r="N18" s="52"/>
      <c r="O18" s="75"/>
      <c r="P18" s="76"/>
      <c r="Q18" s="75"/>
      <c r="R18" s="76"/>
      <c r="S18" s="75"/>
      <c r="T18" s="76"/>
      <c r="U18" s="75"/>
      <c r="V18" s="76"/>
      <c r="W18" s="75"/>
      <c r="X18" s="76"/>
      <c r="Y18" s="75"/>
      <c r="Z18" s="76"/>
      <c r="AA18" s="75"/>
      <c r="AB18" s="76"/>
      <c r="AC18" s="75"/>
      <c r="AD18" s="76"/>
      <c r="AE18" s="75"/>
      <c r="AF18" s="76"/>
      <c r="AG18" s="75"/>
      <c r="AH18" s="76"/>
      <c r="AI18" s="75"/>
      <c r="AJ18" s="76"/>
      <c r="AK18" s="75"/>
      <c r="AL18" s="77"/>
      <c r="AM18" s="78"/>
      <c r="AN18" s="79"/>
      <c r="AO18" s="79"/>
      <c r="AP18" s="80"/>
      <c r="AQ18" s="78"/>
      <c r="AR18" s="81"/>
      <c r="AS18" s="82"/>
      <c r="AT18" s="28" t="str">
        <f t="shared" si="2"/>
        <v/>
      </c>
      <c r="BY18" s="29"/>
      <c r="BZ18" s="29"/>
      <c r="CA18" s="30" t="str">
        <f t="shared" si="3"/>
        <v/>
      </c>
      <c r="CB18" s="30" t="str">
        <f t="shared" si="4"/>
        <v/>
      </c>
      <c r="CC18" s="30" t="str">
        <f t="shared" si="5"/>
        <v/>
      </c>
      <c r="CD18" s="30" t="str">
        <f t="shared" si="6"/>
        <v/>
      </c>
      <c r="CE18" s="29"/>
      <c r="CL18" s="29"/>
      <c r="CM18" s="31">
        <f>IF(AM18+AN18+AO18+AP18&lt;&gt;$B18,1,0)</f>
        <v>0</v>
      </c>
      <c r="CN18" s="32">
        <f t="shared" si="8"/>
        <v>0</v>
      </c>
      <c r="CO18" s="32">
        <f t="shared" si="8"/>
        <v>0</v>
      </c>
      <c r="CP18" s="32">
        <f t="shared" si="8"/>
        <v>0</v>
      </c>
      <c r="CQ18"/>
    </row>
    <row r="19" spans="1:113" ht="15" customHeight="1" x14ac:dyDescent="0.25">
      <c r="A19" s="556" t="s">
        <v>41</v>
      </c>
      <c r="B19" s="68">
        <f t="shared" si="0"/>
        <v>0</v>
      </c>
      <c r="C19" s="83">
        <f t="shared" si="1"/>
        <v>0</v>
      </c>
      <c r="D19" s="917">
        <f t="shared" si="1"/>
        <v>0</v>
      </c>
      <c r="E19" s="918">
        <f t="shared" ref="E19:AS19" si="9">SUM(E20:E24)</f>
        <v>0</v>
      </c>
      <c r="F19" s="917">
        <f t="shared" si="9"/>
        <v>0</v>
      </c>
      <c r="G19" s="918">
        <f t="shared" si="9"/>
        <v>0</v>
      </c>
      <c r="H19" s="439">
        <f t="shared" si="9"/>
        <v>0</v>
      </c>
      <c r="I19" s="918">
        <f t="shared" si="9"/>
        <v>0</v>
      </c>
      <c r="J19" s="439">
        <f t="shared" si="9"/>
        <v>0</v>
      </c>
      <c r="K19" s="918">
        <f t="shared" si="9"/>
        <v>0</v>
      </c>
      <c r="L19" s="439">
        <f t="shared" si="9"/>
        <v>0</v>
      </c>
      <c r="M19" s="918">
        <f t="shared" si="9"/>
        <v>0</v>
      </c>
      <c r="N19" s="439">
        <f t="shared" si="9"/>
        <v>0</v>
      </c>
      <c r="O19" s="918">
        <f t="shared" si="9"/>
        <v>0</v>
      </c>
      <c r="P19" s="439">
        <f t="shared" si="9"/>
        <v>0</v>
      </c>
      <c r="Q19" s="918">
        <f t="shared" si="9"/>
        <v>0</v>
      </c>
      <c r="R19" s="439">
        <f t="shared" si="9"/>
        <v>0</v>
      </c>
      <c r="S19" s="918">
        <f t="shared" si="9"/>
        <v>0</v>
      </c>
      <c r="T19" s="439">
        <f t="shared" si="9"/>
        <v>0</v>
      </c>
      <c r="U19" s="918">
        <f t="shared" si="9"/>
        <v>0</v>
      </c>
      <c r="V19" s="439">
        <f t="shared" si="9"/>
        <v>0</v>
      </c>
      <c r="W19" s="918">
        <f t="shared" si="9"/>
        <v>0</v>
      </c>
      <c r="X19" s="439">
        <f t="shared" si="9"/>
        <v>0</v>
      </c>
      <c r="Y19" s="918">
        <f t="shared" si="9"/>
        <v>0</v>
      </c>
      <c r="Z19" s="439">
        <f t="shared" si="9"/>
        <v>0</v>
      </c>
      <c r="AA19" s="918">
        <f t="shared" si="9"/>
        <v>0</v>
      </c>
      <c r="AB19" s="439">
        <f t="shared" si="9"/>
        <v>0</v>
      </c>
      <c r="AC19" s="918">
        <f t="shared" si="9"/>
        <v>0</v>
      </c>
      <c r="AD19" s="439">
        <f t="shared" si="9"/>
        <v>0</v>
      </c>
      <c r="AE19" s="918">
        <f t="shared" si="9"/>
        <v>0</v>
      </c>
      <c r="AF19" s="439">
        <f t="shared" si="9"/>
        <v>0</v>
      </c>
      <c r="AG19" s="918">
        <f t="shared" si="9"/>
        <v>0</v>
      </c>
      <c r="AH19" s="439">
        <f t="shared" si="9"/>
        <v>0</v>
      </c>
      <c r="AI19" s="918">
        <f t="shared" si="9"/>
        <v>0</v>
      </c>
      <c r="AJ19" s="439">
        <f t="shared" si="9"/>
        <v>0</v>
      </c>
      <c r="AK19" s="918">
        <f t="shared" si="9"/>
        <v>0</v>
      </c>
      <c r="AL19" s="447">
        <f t="shared" si="9"/>
        <v>0</v>
      </c>
      <c r="AM19" s="438">
        <f t="shared" si="9"/>
        <v>0</v>
      </c>
      <c r="AN19" s="919">
        <f t="shared" si="9"/>
        <v>0</v>
      </c>
      <c r="AO19" s="919">
        <f t="shared" si="9"/>
        <v>0</v>
      </c>
      <c r="AP19" s="558">
        <f t="shared" si="9"/>
        <v>0</v>
      </c>
      <c r="AQ19" s="438">
        <f t="shared" si="9"/>
        <v>0</v>
      </c>
      <c r="AR19" s="919">
        <f t="shared" si="9"/>
        <v>0</v>
      </c>
      <c r="AS19" s="917">
        <f t="shared" si="9"/>
        <v>0</v>
      </c>
      <c r="AT19" s="89"/>
      <c r="BY19" s="29"/>
      <c r="BZ19" s="29"/>
      <c r="CA19" s="29"/>
      <c r="CB19" s="29"/>
      <c r="CC19" s="29"/>
      <c r="CD19" s="29"/>
      <c r="CE19" s="29"/>
      <c r="CL19" s="29"/>
      <c r="CM19"/>
      <c r="CN19"/>
      <c r="CO19"/>
      <c r="CP19"/>
      <c r="CQ19"/>
    </row>
    <row r="20" spans="1:113" ht="15" customHeight="1" x14ac:dyDescent="0.25">
      <c r="A20" s="920" t="s">
        <v>42</v>
      </c>
      <c r="B20" s="62">
        <f t="shared" si="0"/>
        <v>0</v>
      </c>
      <c r="C20" s="60">
        <f t="shared" si="1"/>
        <v>0</v>
      </c>
      <c r="D20" s="395">
        <f t="shared" si="1"/>
        <v>0</v>
      </c>
      <c r="E20" s="92"/>
      <c r="F20" s="67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2"/>
      <c r="T20" s="93"/>
      <c r="U20" s="92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4"/>
      <c r="AM20" s="559"/>
      <c r="AN20" s="66"/>
      <c r="AO20" s="66"/>
      <c r="AP20" s="96"/>
      <c r="AQ20" s="559"/>
      <c r="AR20" s="560"/>
      <c r="AS20" s="397"/>
      <c r="AT20" s="28" t="str">
        <f>CA20&amp;CB20&amp;CC20&amp;CD20</f>
        <v/>
      </c>
      <c r="BY20" s="29"/>
      <c r="BZ20" s="29"/>
      <c r="CA20" s="30" t="str">
        <f>IF(AM20+AN20+AO20+AP20&lt;&gt;$B20,"* La suma de "&amp;AM$10&amp;""&amp;" no puede ser distinto del Total Ambos Sexos. ","")</f>
        <v/>
      </c>
      <c r="CB20" s="30" t="str">
        <f t="shared" si="4"/>
        <v/>
      </c>
      <c r="CC20" s="30" t="str">
        <f t="shared" si="5"/>
        <v/>
      </c>
      <c r="CD20" s="30" t="str">
        <f t="shared" si="6"/>
        <v/>
      </c>
      <c r="CE20" s="29"/>
      <c r="CL20" s="29"/>
      <c r="CM20" s="31">
        <f t="shared" ref="CM20:CM24" si="10">IF(AM20+AN20+AO20+AP20&lt;&gt;$B20,1,0)</f>
        <v>0</v>
      </c>
      <c r="CN20" s="32">
        <f t="shared" ref="CN20:CP24" si="11">IF(AND($B20&lt;&gt;0,AQ20=""),1,IF(AQ20&gt;$B20,1,0))</f>
        <v>0</v>
      </c>
      <c r="CO20" s="32">
        <f t="shared" si="11"/>
        <v>0</v>
      </c>
      <c r="CP20" s="32">
        <f t="shared" si="11"/>
        <v>0</v>
      </c>
      <c r="CQ20"/>
    </row>
    <row r="21" spans="1:113" ht="15" customHeight="1" x14ac:dyDescent="0.25">
      <c r="A21" s="44" t="s">
        <v>43</v>
      </c>
      <c r="B21" s="59">
        <f t="shared" si="0"/>
        <v>0</v>
      </c>
      <c r="C21" s="63">
        <f t="shared" si="1"/>
        <v>0</v>
      </c>
      <c r="D21" s="47">
        <f t="shared" si="1"/>
        <v>0</v>
      </c>
      <c r="E21" s="51"/>
      <c r="F21" s="57"/>
      <c r="G21" s="51"/>
      <c r="H21" s="52"/>
      <c r="I21" s="51"/>
      <c r="J21" s="52"/>
      <c r="K21" s="51"/>
      <c r="L21" s="52"/>
      <c r="M21" s="51"/>
      <c r="N21" s="52"/>
      <c r="O21" s="51"/>
      <c r="P21" s="52"/>
      <c r="Q21" s="51"/>
      <c r="R21" s="52"/>
      <c r="S21" s="51"/>
      <c r="T21" s="52"/>
      <c r="U21" s="51"/>
      <c r="V21" s="52"/>
      <c r="W21" s="51"/>
      <c r="X21" s="52"/>
      <c r="Y21" s="51"/>
      <c r="Z21" s="52"/>
      <c r="AA21" s="51"/>
      <c r="AB21" s="52"/>
      <c r="AC21" s="51"/>
      <c r="AD21" s="52"/>
      <c r="AE21" s="51"/>
      <c r="AF21" s="52"/>
      <c r="AG21" s="51"/>
      <c r="AH21" s="52"/>
      <c r="AI21" s="51"/>
      <c r="AJ21" s="52"/>
      <c r="AK21" s="51"/>
      <c r="AL21" s="53"/>
      <c r="AM21" s="54"/>
      <c r="AN21" s="55"/>
      <c r="AO21" s="55"/>
      <c r="AP21" s="56"/>
      <c r="AQ21" s="54"/>
      <c r="AR21" s="55"/>
      <c r="AS21" s="57"/>
      <c r="AT21" s="28" t="str">
        <f>CA21&amp;CB21&amp;CC21&amp;CD21</f>
        <v/>
      </c>
      <c r="BY21" s="29"/>
      <c r="BZ21" s="29"/>
      <c r="CA21" s="30" t="str">
        <f t="shared" si="3"/>
        <v/>
      </c>
      <c r="CB21" s="30" t="str">
        <f t="shared" si="4"/>
        <v/>
      </c>
      <c r="CC21" s="30" t="str">
        <f t="shared" si="5"/>
        <v/>
      </c>
      <c r="CD21" s="30" t="str">
        <f t="shared" si="6"/>
        <v/>
      </c>
      <c r="CE21" s="29"/>
      <c r="CL21" s="29"/>
      <c r="CM21" s="31">
        <f t="shared" si="10"/>
        <v>0</v>
      </c>
      <c r="CN21" s="32">
        <f t="shared" si="11"/>
        <v>0</v>
      </c>
      <c r="CO21" s="32">
        <f t="shared" si="11"/>
        <v>0</v>
      </c>
      <c r="CP21" s="32">
        <f t="shared" si="11"/>
        <v>0</v>
      </c>
      <c r="CQ21"/>
    </row>
    <row r="22" spans="1:113" ht="15" customHeight="1" x14ac:dyDescent="0.25">
      <c r="A22" s="99" t="s">
        <v>44</v>
      </c>
      <c r="B22" s="100">
        <f t="shared" si="0"/>
        <v>0</v>
      </c>
      <c r="C22" s="101">
        <f t="shared" si="1"/>
        <v>0</v>
      </c>
      <c r="D22" s="102">
        <f t="shared" si="1"/>
        <v>0</v>
      </c>
      <c r="E22" s="64"/>
      <c r="F22" s="103"/>
      <c r="G22" s="64"/>
      <c r="H22" s="104"/>
      <c r="I22" s="64"/>
      <c r="J22" s="104"/>
      <c r="K22" s="64"/>
      <c r="L22" s="104"/>
      <c r="M22" s="64"/>
      <c r="N22" s="104"/>
      <c r="O22" s="64"/>
      <c r="P22" s="104"/>
      <c r="Q22" s="64"/>
      <c r="R22" s="104"/>
      <c r="S22" s="64"/>
      <c r="T22" s="104"/>
      <c r="U22" s="64"/>
      <c r="V22" s="104"/>
      <c r="W22" s="64"/>
      <c r="X22" s="104"/>
      <c r="Y22" s="64"/>
      <c r="Z22" s="104"/>
      <c r="AA22" s="64"/>
      <c r="AB22" s="104"/>
      <c r="AC22" s="64"/>
      <c r="AD22" s="104"/>
      <c r="AE22" s="64"/>
      <c r="AF22" s="104"/>
      <c r="AG22" s="64"/>
      <c r="AH22" s="104"/>
      <c r="AI22" s="64"/>
      <c r="AJ22" s="104"/>
      <c r="AK22" s="64"/>
      <c r="AL22" s="105"/>
      <c r="AM22" s="106"/>
      <c r="AN22" s="107"/>
      <c r="AO22" s="107"/>
      <c r="AP22" s="108"/>
      <c r="AQ22" s="106"/>
      <c r="AR22" s="107"/>
      <c r="AS22" s="103"/>
      <c r="AT22" s="28" t="str">
        <f>CA22&amp;CB22&amp;CC22&amp;CD22</f>
        <v/>
      </c>
      <c r="BY22" s="29"/>
      <c r="BZ22" s="29"/>
      <c r="CA22" s="30" t="str">
        <f t="shared" si="3"/>
        <v/>
      </c>
      <c r="CB22" s="30" t="str">
        <f t="shared" si="4"/>
        <v/>
      </c>
      <c r="CC22" s="30" t="str">
        <f t="shared" si="5"/>
        <v/>
      </c>
      <c r="CD22" s="30" t="str">
        <f t="shared" si="6"/>
        <v/>
      </c>
      <c r="CE22" s="29"/>
      <c r="CL22" s="29"/>
      <c r="CM22" s="31">
        <f t="shared" si="10"/>
        <v>0</v>
      </c>
      <c r="CN22" s="32">
        <f t="shared" si="11"/>
        <v>0</v>
      </c>
      <c r="CO22" s="32">
        <f t="shared" si="11"/>
        <v>0</v>
      </c>
      <c r="CP22" s="32">
        <f t="shared" si="11"/>
        <v>0</v>
      </c>
      <c r="CQ22"/>
    </row>
    <row r="23" spans="1:113" ht="15" customHeight="1" x14ac:dyDescent="0.25">
      <c r="A23" s="109" t="s">
        <v>45</v>
      </c>
      <c r="B23" s="59">
        <f t="shared" si="0"/>
        <v>0</v>
      </c>
      <c r="C23" s="63">
        <f t="shared" si="1"/>
        <v>0</v>
      </c>
      <c r="D23" s="47">
        <f t="shared" si="1"/>
        <v>0</v>
      </c>
      <c r="E23" s="51"/>
      <c r="F23" s="57"/>
      <c r="G23" s="51"/>
      <c r="H23" s="52"/>
      <c r="I23" s="51"/>
      <c r="J23" s="52"/>
      <c r="K23" s="51"/>
      <c r="L23" s="52"/>
      <c r="M23" s="51"/>
      <c r="N23" s="52"/>
      <c r="O23" s="51"/>
      <c r="P23" s="52"/>
      <c r="Q23" s="51"/>
      <c r="R23" s="52"/>
      <c r="S23" s="51"/>
      <c r="T23" s="52"/>
      <c r="U23" s="51"/>
      <c r="V23" s="52"/>
      <c r="W23" s="51"/>
      <c r="X23" s="52"/>
      <c r="Y23" s="51"/>
      <c r="Z23" s="52"/>
      <c r="AA23" s="51"/>
      <c r="AB23" s="52"/>
      <c r="AC23" s="51"/>
      <c r="AD23" s="52"/>
      <c r="AE23" s="51"/>
      <c r="AF23" s="52"/>
      <c r="AG23" s="51"/>
      <c r="AH23" s="52"/>
      <c r="AI23" s="51"/>
      <c r="AJ23" s="52"/>
      <c r="AK23" s="51"/>
      <c r="AL23" s="53"/>
      <c r="AM23" s="54"/>
      <c r="AN23" s="55"/>
      <c r="AO23" s="55"/>
      <c r="AP23" s="56"/>
      <c r="AQ23" s="54"/>
      <c r="AR23" s="55"/>
      <c r="AS23" s="57"/>
      <c r="AT23" s="28" t="str">
        <f>CA23&amp;CB23&amp;CC23&amp;CD23</f>
        <v/>
      </c>
      <c r="BY23" s="29"/>
      <c r="BZ23" s="29"/>
      <c r="CA23" s="30" t="str">
        <f t="shared" si="3"/>
        <v/>
      </c>
      <c r="CB23" s="30" t="str">
        <f t="shared" si="4"/>
        <v/>
      </c>
      <c r="CC23" s="30" t="str">
        <f t="shared" si="5"/>
        <v/>
      </c>
      <c r="CD23" s="30" t="str">
        <f t="shared" si="6"/>
        <v/>
      </c>
      <c r="CE23" s="29"/>
      <c r="CL23" s="29"/>
      <c r="CM23" s="31">
        <f t="shared" si="10"/>
        <v>0</v>
      </c>
      <c r="CN23" s="32">
        <f t="shared" si="11"/>
        <v>0</v>
      </c>
      <c r="CO23" s="32">
        <f t="shared" si="11"/>
        <v>0</v>
      </c>
      <c r="CP23" s="32">
        <f t="shared" si="11"/>
        <v>0</v>
      </c>
      <c r="CQ23"/>
    </row>
    <row r="24" spans="1:113" ht="15" customHeight="1" x14ac:dyDescent="0.25">
      <c r="A24" s="110" t="s">
        <v>46</v>
      </c>
      <c r="B24" s="68">
        <f t="shared" si="0"/>
        <v>0</v>
      </c>
      <c r="C24" s="83">
        <f t="shared" si="1"/>
        <v>0</v>
      </c>
      <c r="D24" s="111">
        <f t="shared" si="1"/>
        <v>0</v>
      </c>
      <c r="E24" s="75"/>
      <c r="F24" s="112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  <c r="X24" s="76"/>
      <c r="Y24" s="75"/>
      <c r="Z24" s="76"/>
      <c r="AA24" s="75"/>
      <c r="AB24" s="76"/>
      <c r="AC24" s="75"/>
      <c r="AD24" s="76"/>
      <c r="AE24" s="75"/>
      <c r="AF24" s="76"/>
      <c r="AG24" s="75"/>
      <c r="AH24" s="76"/>
      <c r="AI24" s="75"/>
      <c r="AJ24" s="76"/>
      <c r="AK24" s="75"/>
      <c r="AL24" s="77"/>
      <c r="AM24" s="113"/>
      <c r="AN24" s="79"/>
      <c r="AO24" s="79"/>
      <c r="AP24" s="114"/>
      <c r="AQ24" s="113"/>
      <c r="AR24" s="79"/>
      <c r="AS24" s="112"/>
      <c r="AT24" s="28" t="str">
        <f>CA24&amp;CB24&amp;CC24&amp;CD24</f>
        <v/>
      </c>
      <c r="BY24" s="29"/>
      <c r="BZ24" s="29"/>
      <c r="CA24" s="30" t="str">
        <f t="shared" si="3"/>
        <v/>
      </c>
      <c r="CB24" s="30" t="str">
        <f t="shared" si="4"/>
        <v/>
      </c>
      <c r="CC24" s="30" t="str">
        <f t="shared" si="5"/>
        <v/>
      </c>
      <c r="CD24" s="30" t="str">
        <f t="shared" si="6"/>
        <v/>
      </c>
      <c r="CE24" s="29"/>
      <c r="CL24" s="29"/>
      <c r="CM24" s="31">
        <f t="shared" si="10"/>
        <v>0</v>
      </c>
      <c r="CN24" s="32">
        <f t="shared" si="11"/>
        <v>0</v>
      </c>
      <c r="CO24" s="32">
        <f>IF(AND($B24&lt;&gt;0,AR24=""),1,IF(AR24&gt;$B24,1,0))</f>
        <v>0</v>
      </c>
      <c r="CP24" s="32">
        <f t="shared" si="11"/>
        <v>0</v>
      </c>
      <c r="CQ24"/>
    </row>
    <row r="25" spans="1:113" ht="18" customHeight="1" x14ac:dyDescent="0.25">
      <c r="A25" s="10" t="s">
        <v>47</v>
      </c>
      <c r="B25" s="11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113" x14ac:dyDescent="0.25">
      <c r="A26" s="1126" t="s">
        <v>48</v>
      </c>
      <c r="B26" s="1161" t="s">
        <v>5</v>
      </c>
      <c r="C26" s="1162"/>
      <c r="D26" s="1110"/>
      <c r="E26" s="1132" t="s">
        <v>6</v>
      </c>
      <c r="F26" s="1177"/>
      <c r="G26" s="1177"/>
      <c r="H26" s="1177"/>
      <c r="I26" s="1177"/>
      <c r="J26" s="1177"/>
      <c r="K26" s="1177"/>
      <c r="L26" s="1177"/>
      <c r="M26" s="1177"/>
      <c r="N26" s="1177"/>
      <c r="O26" s="1177"/>
      <c r="P26" s="1177"/>
      <c r="Q26" s="1177"/>
      <c r="R26" s="1177"/>
      <c r="S26" s="1177"/>
      <c r="T26" s="1177"/>
      <c r="U26" s="1177"/>
      <c r="V26" s="1177"/>
      <c r="W26" s="1177"/>
      <c r="X26" s="1177"/>
      <c r="Y26" s="1177"/>
      <c r="Z26" s="1177"/>
      <c r="AA26" s="1177"/>
      <c r="AB26" s="1177"/>
      <c r="AC26" s="1177"/>
      <c r="AD26" s="1177"/>
      <c r="AE26" s="1177"/>
      <c r="AF26" s="1177"/>
      <c r="AG26" s="1177"/>
      <c r="AH26" s="1177"/>
      <c r="AI26" s="1177"/>
      <c r="AJ26" s="1177"/>
      <c r="AK26" s="1177"/>
      <c r="AL26" s="1167"/>
      <c r="AM26" s="1122" t="s">
        <v>49</v>
      </c>
      <c r="AN26" s="1177"/>
      <c r="AO26" s="1177"/>
      <c r="AP26" s="1178"/>
      <c r="BZ26" s="2"/>
      <c r="DI26"/>
    </row>
    <row r="27" spans="1:113" ht="15" customHeight="1" x14ac:dyDescent="0.25">
      <c r="A27" s="1061"/>
      <c r="B27" s="1027"/>
      <c r="C27" s="1028"/>
      <c r="D27" s="1029"/>
      <c r="E27" s="1149" t="s">
        <v>50</v>
      </c>
      <c r="F27" s="1388"/>
      <c r="G27" s="1149" t="s">
        <v>51</v>
      </c>
      <c r="H27" s="1388"/>
      <c r="I27" s="1149" t="s">
        <v>52</v>
      </c>
      <c r="J27" s="1388"/>
      <c r="K27" s="1149" t="s">
        <v>53</v>
      </c>
      <c r="L27" s="1388"/>
      <c r="M27" s="1149" t="s">
        <v>54</v>
      </c>
      <c r="N27" s="1388"/>
      <c r="O27" s="1149" t="s">
        <v>55</v>
      </c>
      <c r="P27" s="1388"/>
      <c r="Q27" s="1149" t="s">
        <v>56</v>
      </c>
      <c r="R27" s="1388"/>
      <c r="S27" s="1149" t="s">
        <v>57</v>
      </c>
      <c r="T27" s="1388"/>
      <c r="U27" s="1149" t="s">
        <v>58</v>
      </c>
      <c r="V27" s="1388"/>
      <c r="W27" s="1149" t="s">
        <v>59</v>
      </c>
      <c r="X27" s="1388"/>
      <c r="Y27" s="1149" t="s">
        <v>60</v>
      </c>
      <c r="Z27" s="1388"/>
      <c r="AA27" s="1149" t="s">
        <v>61</v>
      </c>
      <c r="AB27" s="1388"/>
      <c r="AC27" s="1149" t="s">
        <v>62</v>
      </c>
      <c r="AD27" s="1388"/>
      <c r="AE27" s="1149" t="s">
        <v>63</v>
      </c>
      <c r="AF27" s="1388"/>
      <c r="AG27" s="1149" t="s">
        <v>64</v>
      </c>
      <c r="AH27" s="1388"/>
      <c r="AI27" s="1149" t="s">
        <v>65</v>
      </c>
      <c r="AJ27" s="1388"/>
      <c r="AK27" s="1132" t="s">
        <v>27</v>
      </c>
      <c r="AL27" s="1177"/>
      <c r="AM27" s="1052" t="s">
        <v>66</v>
      </c>
      <c r="AN27" s="1054" t="s">
        <v>29</v>
      </c>
      <c r="AO27" s="1056" t="s">
        <v>30</v>
      </c>
      <c r="AP27" s="1058" t="s">
        <v>31</v>
      </c>
      <c r="BZ27" s="2"/>
      <c r="DI27"/>
    </row>
    <row r="28" spans="1:113" x14ac:dyDescent="0.25">
      <c r="A28" s="1062"/>
      <c r="B28" s="850" t="s">
        <v>32</v>
      </c>
      <c r="C28" s="851" t="s">
        <v>33</v>
      </c>
      <c r="D28" s="921" t="s">
        <v>34</v>
      </c>
      <c r="E28" s="850" t="s">
        <v>33</v>
      </c>
      <c r="F28" s="921" t="s">
        <v>34</v>
      </c>
      <c r="G28" s="850" t="s">
        <v>33</v>
      </c>
      <c r="H28" s="921" t="s">
        <v>34</v>
      </c>
      <c r="I28" s="850" t="s">
        <v>33</v>
      </c>
      <c r="J28" s="921" t="s">
        <v>34</v>
      </c>
      <c r="K28" s="850" t="s">
        <v>33</v>
      </c>
      <c r="L28" s="921" t="s">
        <v>34</v>
      </c>
      <c r="M28" s="851" t="s">
        <v>33</v>
      </c>
      <c r="N28" s="921" t="s">
        <v>34</v>
      </c>
      <c r="O28" s="850" t="s">
        <v>33</v>
      </c>
      <c r="P28" s="921" t="s">
        <v>34</v>
      </c>
      <c r="Q28" s="850" t="s">
        <v>33</v>
      </c>
      <c r="R28" s="921" t="s">
        <v>34</v>
      </c>
      <c r="S28" s="850" t="s">
        <v>33</v>
      </c>
      <c r="T28" s="921" t="s">
        <v>34</v>
      </c>
      <c r="U28" s="850" t="s">
        <v>33</v>
      </c>
      <c r="V28" s="921" t="s">
        <v>34</v>
      </c>
      <c r="W28" s="850" t="s">
        <v>33</v>
      </c>
      <c r="X28" s="921" t="s">
        <v>34</v>
      </c>
      <c r="Y28" s="850" t="s">
        <v>33</v>
      </c>
      <c r="Z28" s="921" t="s">
        <v>34</v>
      </c>
      <c r="AA28" s="850" t="s">
        <v>33</v>
      </c>
      <c r="AB28" s="921" t="s">
        <v>34</v>
      </c>
      <c r="AC28" s="850" t="s">
        <v>33</v>
      </c>
      <c r="AD28" s="921" t="s">
        <v>34</v>
      </c>
      <c r="AE28" s="850" t="s">
        <v>33</v>
      </c>
      <c r="AF28" s="921" t="s">
        <v>34</v>
      </c>
      <c r="AG28" s="850" t="s">
        <v>33</v>
      </c>
      <c r="AH28" s="921" t="s">
        <v>34</v>
      </c>
      <c r="AI28" s="850" t="s">
        <v>33</v>
      </c>
      <c r="AJ28" s="921" t="s">
        <v>34</v>
      </c>
      <c r="AK28" s="850" t="s">
        <v>33</v>
      </c>
      <c r="AL28" s="922" t="s">
        <v>34</v>
      </c>
      <c r="AM28" s="1053"/>
      <c r="AN28" s="1055"/>
      <c r="AO28" s="1057"/>
      <c r="AP28" s="1059"/>
      <c r="BZ28" s="2"/>
      <c r="CM28" s="116">
        <f>IF(B29&lt;&gt;SUM(B30:B50),1,0)</f>
        <v>0</v>
      </c>
      <c r="DI28"/>
    </row>
    <row r="29" spans="1:113" x14ac:dyDescent="0.25">
      <c r="A29" s="562" t="s">
        <v>67</v>
      </c>
      <c r="B29" s="923">
        <f>SUM(C29:D29)</f>
        <v>0</v>
      </c>
      <c r="C29" s="398">
        <f>+E29+G29+I29+K29+M29+O29+Q29+S29+U29+W29+Y29+AA29+AC29+AE29+AG29+AI29+AK29</f>
        <v>0</v>
      </c>
      <c r="D29" s="399">
        <f>+F29+H29+J29+L29+N29+P29+R29+T29+V29+X29+Z29+AB29+AD29+AF29+AH29+AJ29+AL29</f>
        <v>0</v>
      </c>
      <c r="E29" s="924"/>
      <c r="F29" s="448"/>
      <c r="G29" s="924"/>
      <c r="H29" s="925"/>
      <c r="I29" s="924"/>
      <c r="J29" s="925"/>
      <c r="K29" s="924"/>
      <c r="L29" s="448"/>
      <c r="M29" s="926"/>
      <c r="N29" s="925"/>
      <c r="O29" s="926"/>
      <c r="P29" s="925"/>
      <c r="Q29" s="926"/>
      <c r="R29" s="925"/>
      <c r="S29" s="926"/>
      <c r="T29" s="925"/>
      <c r="U29" s="926"/>
      <c r="V29" s="925"/>
      <c r="W29" s="926"/>
      <c r="X29" s="925"/>
      <c r="Y29" s="926"/>
      <c r="Z29" s="925"/>
      <c r="AA29" s="926"/>
      <c r="AB29" s="925"/>
      <c r="AC29" s="926"/>
      <c r="AD29" s="925"/>
      <c r="AE29" s="926"/>
      <c r="AF29" s="925"/>
      <c r="AG29" s="926"/>
      <c r="AH29" s="925"/>
      <c r="AI29" s="926"/>
      <c r="AJ29" s="925"/>
      <c r="AK29" s="926"/>
      <c r="AL29" s="927"/>
      <c r="AM29" s="928"/>
      <c r="AN29" s="926"/>
      <c r="AO29" s="926"/>
      <c r="AP29" s="925"/>
      <c r="AQ29" s="28" t="str">
        <f>CB29&amp;CA29&amp;CC29&amp;CD29&amp;CE29&amp;CF29</f>
        <v/>
      </c>
      <c r="BV29" s="29"/>
      <c r="BW29" s="29"/>
      <c r="BX29" s="29"/>
      <c r="BY29" s="29"/>
      <c r="CA29" s="127" t="str">
        <f>IF(CM28=1,"* Existen Condiciones de Salud que son mayores al Total de Ingreso (N° Personas). ","")</f>
        <v/>
      </c>
      <c r="CB29" s="127" t="str">
        <f>IF(CM29=1," * El total de Ingresos debe ser igual a la suma de los Tipos de Estrategia. ","")</f>
        <v/>
      </c>
      <c r="CC29" s="128" t="str">
        <f>IF(CN29=1,"* Existen Condiciones de Salud en la variable Rehabilitación NNA que son Mayores a los Ingreso (N° Personas). ","")</f>
        <v/>
      </c>
      <c r="CD29" s="128" t="str">
        <f>IF(CO29=1,"* Existen Condiciones de Salud en la variable Rehabilitación Integral APS que son Mayores a los Ingreso (N° Personas). ","")</f>
        <v/>
      </c>
      <c r="CE29" s="128" t="str">
        <f>IF(CP29=1,"* Existen Condiciones de Salud en la variable Otros Rehabilitación que son Mayores a los Ingreso (N° Personas). ","")</f>
        <v/>
      </c>
      <c r="CF29" s="128" t="str">
        <f>IF(CQ29=1,"* Existen Condiciones de Salud en la variable Rehabilitación móvil (rural) que son Mayores a los Ingreso (N° Personas). ","")</f>
        <v/>
      </c>
      <c r="CL29"/>
      <c r="CM29" s="32">
        <f>IF(SUM(AM29:AP29)=B29,0,1)</f>
        <v>0</v>
      </c>
      <c r="CN29" s="32">
        <f>IF($AM29&lt;MAX($AM30:$AM50),1,0)</f>
        <v>0</v>
      </c>
      <c r="CO29" s="32">
        <f>IF(AN29&lt;MAX(AN30:AN50),1,0)</f>
        <v>0</v>
      </c>
      <c r="CP29" s="32">
        <f>IF(AO29&lt;MAX(AO30:AO50),1,0)</f>
        <v>0</v>
      </c>
      <c r="CQ29" s="32">
        <f>IF(AP29&lt;MAX(AP30:AP50),1,0)</f>
        <v>0</v>
      </c>
      <c r="DH29"/>
      <c r="DI29"/>
    </row>
    <row r="30" spans="1:113" x14ac:dyDescent="0.25">
      <c r="A30" s="129" t="s">
        <v>68</v>
      </c>
      <c r="B30" s="130">
        <f>SUM(C30:D30)</f>
        <v>0</v>
      </c>
      <c r="C30" s="929">
        <f t="shared" ref="C30:D51" si="12">+E30+G30+I30+K30+M30+O30+Q30+S30+U30+W30+Y30+AA30+AC30+AE30+AG30+AI30+AK30</f>
        <v>0</v>
      </c>
      <c r="D30" s="930">
        <f t="shared" si="12"/>
        <v>0</v>
      </c>
      <c r="E30" s="133"/>
      <c r="F30" s="134"/>
      <c r="G30" s="133"/>
      <c r="H30" s="135"/>
      <c r="I30" s="133"/>
      <c r="J30" s="135"/>
      <c r="K30" s="133"/>
      <c r="L30" s="134"/>
      <c r="M30" s="136"/>
      <c r="N30" s="135"/>
      <c r="O30" s="136"/>
      <c r="P30" s="135"/>
      <c r="Q30" s="136"/>
      <c r="R30" s="135"/>
      <c r="S30" s="136"/>
      <c r="T30" s="135"/>
      <c r="U30" s="136"/>
      <c r="V30" s="135"/>
      <c r="W30" s="136"/>
      <c r="X30" s="135"/>
      <c r="Y30" s="136"/>
      <c r="Z30" s="135"/>
      <c r="AA30" s="136"/>
      <c r="AB30" s="135"/>
      <c r="AC30" s="136"/>
      <c r="AD30" s="135"/>
      <c r="AE30" s="136"/>
      <c r="AF30" s="135"/>
      <c r="AG30" s="136"/>
      <c r="AH30" s="135"/>
      <c r="AI30" s="136"/>
      <c r="AJ30" s="135"/>
      <c r="AK30" s="136"/>
      <c r="AL30" s="137"/>
      <c r="AM30" s="138"/>
      <c r="AN30" s="136"/>
      <c r="AO30" s="136"/>
      <c r="AP30" s="135"/>
      <c r="AQ30" s="28" t="str">
        <f>CA30&amp;CB30&amp;CC30&amp;CD30&amp;CE30&amp;CF30</f>
        <v/>
      </c>
      <c r="BV30" s="29"/>
      <c r="BW30" s="29"/>
      <c r="BX30" s="29"/>
      <c r="BY30" s="29"/>
      <c r="CA30" s="29"/>
      <c r="CB30" s="127" t="str">
        <f>IF(CM30=1," * El total de Ingresos debe ser igual a la suma de los Tipos de Estrategia. ","")</f>
        <v/>
      </c>
      <c r="CC30" s="139"/>
      <c r="CD30" s="139"/>
      <c r="CE30" s="139"/>
      <c r="CF30" s="139"/>
      <c r="CL30"/>
      <c r="CM30" s="32">
        <f t="shared" ref="CM30:CM51" si="13">IF(SUM(AM30:AP30)=B30,0,1)</f>
        <v>0</v>
      </c>
      <c r="CN30" s="29"/>
      <c r="CO30" s="29"/>
      <c r="CP30" s="29"/>
      <c r="DH30"/>
      <c r="DI30"/>
    </row>
    <row r="31" spans="1:113" x14ac:dyDescent="0.25">
      <c r="A31" s="129" t="s">
        <v>69</v>
      </c>
      <c r="B31" s="140">
        <f t="shared" ref="B31:B50" si="14">SUM(C31:D31)</f>
        <v>0</v>
      </c>
      <c r="C31" s="141">
        <f t="shared" si="12"/>
        <v>0</v>
      </c>
      <c r="D31" s="142">
        <f t="shared" si="12"/>
        <v>0</v>
      </c>
      <c r="E31" s="143"/>
      <c r="F31" s="144"/>
      <c r="G31" s="143"/>
      <c r="H31" s="145"/>
      <c r="I31" s="143"/>
      <c r="J31" s="145"/>
      <c r="K31" s="143"/>
      <c r="L31" s="144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/>
      <c r="AA31" s="146"/>
      <c r="AB31" s="145"/>
      <c r="AC31" s="146"/>
      <c r="AD31" s="145"/>
      <c r="AE31" s="146"/>
      <c r="AF31" s="145"/>
      <c r="AG31" s="146"/>
      <c r="AH31" s="145"/>
      <c r="AI31" s="146"/>
      <c r="AJ31" s="145"/>
      <c r="AK31" s="146"/>
      <c r="AL31" s="147"/>
      <c r="AM31" s="148"/>
      <c r="AN31" s="146"/>
      <c r="AO31" s="146"/>
      <c r="AP31" s="145"/>
      <c r="AQ31" s="28" t="str">
        <f t="shared" ref="AQ31:AQ48" si="15">CA31&amp;CB31</f>
        <v/>
      </c>
      <c r="BV31" s="29"/>
      <c r="BW31" s="29"/>
      <c r="BX31" s="29"/>
      <c r="BY31" s="29"/>
      <c r="CA31" s="29"/>
      <c r="CB31" s="127" t="str">
        <f t="shared" ref="CB31:CB51" si="16">IF(CM31=1," * El total de Ingresos debe ser igual a la suma de los Tipos de Estrategia. ","")</f>
        <v/>
      </c>
      <c r="CC31" s="139"/>
      <c r="CD31" s="139"/>
      <c r="CE31" s="139"/>
      <c r="CF31" s="139"/>
      <c r="CL31"/>
      <c r="CM31" s="32">
        <f t="shared" si="13"/>
        <v>0</v>
      </c>
      <c r="CN31" s="149"/>
      <c r="CO31" s="149"/>
      <c r="CP31" s="149"/>
      <c r="DH31"/>
      <c r="DI31"/>
    </row>
    <row r="32" spans="1:113" x14ac:dyDescent="0.25">
      <c r="A32" s="150" t="s">
        <v>70</v>
      </c>
      <c r="B32" s="151">
        <f t="shared" si="14"/>
        <v>0</v>
      </c>
      <c r="C32" s="141">
        <f t="shared" si="12"/>
        <v>0</v>
      </c>
      <c r="D32" s="142">
        <f t="shared" si="12"/>
        <v>0</v>
      </c>
      <c r="E32" s="143"/>
      <c r="F32" s="144"/>
      <c r="G32" s="143"/>
      <c r="H32" s="145"/>
      <c r="I32" s="143"/>
      <c r="J32" s="145"/>
      <c r="K32" s="143"/>
      <c r="L32" s="144"/>
      <c r="M32" s="146"/>
      <c r="N32" s="145"/>
      <c r="O32" s="146"/>
      <c r="P32" s="145"/>
      <c r="Q32" s="146"/>
      <c r="R32" s="145"/>
      <c r="S32" s="146"/>
      <c r="T32" s="145"/>
      <c r="U32" s="146"/>
      <c r="V32" s="145"/>
      <c r="W32" s="146"/>
      <c r="X32" s="145"/>
      <c r="Y32" s="146"/>
      <c r="Z32" s="145"/>
      <c r="AA32" s="146"/>
      <c r="AB32" s="145"/>
      <c r="AC32" s="146"/>
      <c r="AD32" s="145"/>
      <c r="AE32" s="146"/>
      <c r="AF32" s="145"/>
      <c r="AG32" s="146"/>
      <c r="AH32" s="145"/>
      <c r="AI32" s="146"/>
      <c r="AJ32" s="145"/>
      <c r="AK32" s="146"/>
      <c r="AL32" s="147"/>
      <c r="AM32" s="148"/>
      <c r="AN32" s="146"/>
      <c r="AO32" s="146"/>
      <c r="AP32" s="145"/>
      <c r="AQ32" s="28" t="str">
        <f t="shared" si="15"/>
        <v/>
      </c>
      <c r="BV32" s="29"/>
      <c r="BW32" s="29"/>
      <c r="BX32" s="29"/>
      <c r="BY32" s="29"/>
      <c r="CA32" s="29"/>
      <c r="CB32" s="127" t="str">
        <f t="shared" si="16"/>
        <v/>
      </c>
      <c r="CC32" s="139"/>
      <c r="CD32" s="139"/>
      <c r="CE32" s="139"/>
      <c r="CF32" s="139"/>
      <c r="CL32"/>
      <c r="CM32" s="32">
        <f t="shared" si="13"/>
        <v>0</v>
      </c>
      <c r="CN32" s="149"/>
      <c r="CO32" s="149"/>
      <c r="CP32" s="149"/>
      <c r="DH32"/>
      <c r="DI32"/>
    </row>
    <row r="33" spans="1:113" x14ac:dyDescent="0.25">
      <c r="A33" s="150" t="s">
        <v>71</v>
      </c>
      <c r="B33" s="151">
        <f t="shared" si="14"/>
        <v>0</v>
      </c>
      <c r="C33" s="141">
        <f t="shared" si="12"/>
        <v>0</v>
      </c>
      <c r="D33" s="142">
        <f t="shared" si="12"/>
        <v>0</v>
      </c>
      <c r="E33" s="143"/>
      <c r="F33" s="144"/>
      <c r="G33" s="143"/>
      <c r="H33" s="145"/>
      <c r="I33" s="143"/>
      <c r="J33" s="145"/>
      <c r="K33" s="143"/>
      <c r="L33" s="144"/>
      <c r="M33" s="146"/>
      <c r="N33" s="145"/>
      <c r="O33" s="146"/>
      <c r="P33" s="145"/>
      <c r="Q33" s="146"/>
      <c r="R33" s="145"/>
      <c r="S33" s="146"/>
      <c r="T33" s="145"/>
      <c r="U33" s="146"/>
      <c r="V33" s="145"/>
      <c r="W33" s="146"/>
      <c r="X33" s="145"/>
      <c r="Y33" s="146"/>
      <c r="Z33" s="145"/>
      <c r="AA33" s="146"/>
      <c r="AB33" s="145"/>
      <c r="AC33" s="146"/>
      <c r="AD33" s="145"/>
      <c r="AE33" s="146"/>
      <c r="AF33" s="145"/>
      <c r="AG33" s="146"/>
      <c r="AH33" s="145"/>
      <c r="AI33" s="146"/>
      <c r="AJ33" s="145"/>
      <c r="AK33" s="146"/>
      <c r="AL33" s="147"/>
      <c r="AM33" s="148"/>
      <c r="AN33" s="146"/>
      <c r="AO33" s="146"/>
      <c r="AP33" s="145"/>
      <c r="AQ33" s="28" t="str">
        <f t="shared" si="15"/>
        <v/>
      </c>
      <c r="BV33" s="29"/>
      <c r="BW33" s="29"/>
      <c r="BX33" s="29"/>
      <c r="BY33" s="29"/>
      <c r="CA33" s="29"/>
      <c r="CB33" s="127" t="str">
        <f t="shared" si="16"/>
        <v/>
      </c>
      <c r="CC33" s="139"/>
      <c r="CD33" s="139"/>
      <c r="CE33" s="139"/>
      <c r="CF33" s="139"/>
      <c r="CL33"/>
      <c r="CM33" s="32">
        <f t="shared" si="13"/>
        <v>0</v>
      </c>
      <c r="CN33" s="149"/>
      <c r="CO33" s="149"/>
      <c r="CP33" s="149"/>
      <c r="DH33"/>
      <c r="DI33"/>
    </row>
    <row r="34" spans="1:113" x14ac:dyDescent="0.25">
      <c r="A34" s="150" t="s">
        <v>72</v>
      </c>
      <c r="B34" s="151">
        <f t="shared" si="14"/>
        <v>0</v>
      </c>
      <c r="C34" s="141">
        <f t="shared" si="12"/>
        <v>0</v>
      </c>
      <c r="D34" s="142">
        <f t="shared" si="12"/>
        <v>0</v>
      </c>
      <c r="E34" s="143"/>
      <c r="F34" s="144"/>
      <c r="G34" s="143"/>
      <c r="H34" s="145"/>
      <c r="I34" s="143"/>
      <c r="J34" s="145"/>
      <c r="K34" s="143"/>
      <c r="L34" s="144"/>
      <c r="M34" s="146"/>
      <c r="N34" s="145"/>
      <c r="O34" s="146"/>
      <c r="P34" s="145"/>
      <c r="Q34" s="146"/>
      <c r="R34" s="145"/>
      <c r="S34" s="146"/>
      <c r="T34" s="145"/>
      <c r="U34" s="146"/>
      <c r="V34" s="145"/>
      <c r="W34" s="146"/>
      <c r="X34" s="145"/>
      <c r="Y34" s="146"/>
      <c r="Z34" s="145"/>
      <c r="AA34" s="146"/>
      <c r="AB34" s="145"/>
      <c r="AC34" s="146"/>
      <c r="AD34" s="145"/>
      <c r="AE34" s="146"/>
      <c r="AF34" s="145"/>
      <c r="AG34" s="146"/>
      <c r="AH34" s="145"/>
      <c r="AI34" s="146"/>
      <c r="AJ34" s="145"/>
      <c r="AK34" s="146"/>
      <c r="AL34" s="147"/>
      <c r="AM34" s="148"/>
      <c r="AN34" s="146"/>
      <c r="AO34" s="146"/>
      <c r="AP34" s="145"/>
      <c r="AQ34" s="28" t="str">
        <f t="shared" si="15"/>
        <v/>
      </c>
      <c r="BV34" s="29"/>
      <c r="BW34" s="29"/>
      <c r="BX34" s="29"/>
      <c r="BY34" s="29"/>
      <c r="CA34" s="29"/>
      <c r="CB34" s="127" t="str">
        <f t="shared" si="16"/>
        <v/>
      </c>
      <c r="CC34" s="139"/>
      <c r="CD34" s="139"/>
      <c r="CE34" s="139"/>
      <c r="CF34" s="139"/>
      <c r="CL34"/>
      <c r="CM34" s="32">
        <f t="shared" si="13"/>
        <v>0</v>
      </c>
      <c r="CN34" s="149"/>
      <c r="CO34" s="149"/>
      <c r="CP34" s="149"/>
      <c r="DH34"/>
      <c r="DI34"/>
    </row>
    <row r="35" spans="1:113" x14ac:dyDescent="0.25">
      <c r="A35" s="150" t="s">
        <v>73</v>
      </c>
      <c r="B35" s="151">
        <f t="shared" si="14"/>
        <v>0</v>
      </c>
      <c r="C35" s="141">
        <f t="shared" si="12"/>
        <v>0</v>
      </c>
      <c r="D35" s="142">
        <f t="shared" si="12"/>
        <v>0</v>
      </c>
      <c r="E35" s="143"/>
      <c r="F35" s="144"/>
      <c r="G35" s="143"/>
      <c r="H35" s="145"/>
      <c r="I35" s="143"/>
      <c r="J35" s="145"/>
      <c r="K35" s="143"/>
      <c r="L35" s="144"/>
      <c r="M35" s="146"/>
      <c r="N35" s="145"/>
      <c r="O35" s="146"/>
      <c r="P35" s="145"/>
      <c r="Q35" s="146"/>
      <c r="R35" s="145"/>
      <c r="S35" s="146"/>
      <c r="T35" s="145"/>
      <c r="U35" s="146"/>
      <c r="V35" s="145"/>
      <c r="W35" s="146"/>
      <c r="X35" s="145"/>
      <c r="Y35" s="146"/>
      <c r="Z35" s="145"/>
      <c r="AA35" s="146"/>
      <c r="AB35" s="145"/>
      <c r="AC35" s="146"/>
      <c r="AD35" s="145"/>
      <c r="AE35" s="146"/>
      <c r="AF35" s="145"/>
      <c r="AG35" s="146"/>
      <c r="AH35" s="145"/>
      <c r="AI35" s="146"/>
      <c r="AJ35" s="145"/>
      <c r="AK35" s="146"/>
      <c r="AL35" s="147"/>
      <c r="AM35" s="148"/>
      <c r="AN35" s="146"/>
      <c r="AO35" s="146"/>
      <c r="AP35" s="145"/>
      <c r="AQ35" s="28" t="str">
        <f t="shared" si="15"/>
        <v/>
      </c>
      <c r="BV35" s="29"/>
      <c r="BW35" s="29"/>
      <c r="BX35" s="29"/>
      <c r="BY35" s="29"/>
      <c r="CA35" s="29"/>
      <c r="CB35" s="127" t="str">
        <f t="shared" si="16"/>
        <v/>
      </c>
      <c r="CC35" s="139"/>
      <c r="CD35" s="139"/>
      <c r="CE35" s="139"/>
      <c r="CF35" s="139"/>
      <c r="CL35"/>
      <c r="CM35" s="32">
        <f t="shared" si="13"/>
        <v>0</v>
      </c>
      <c r="CN35" s="149"/>
      <c r="CO35" s="149"/>
      <c r="CP35" s="149"/>
      <c r="DH35"/>
      <c r="DI35"/>
    </row>
    <row r="36" spans="1:113" x14ac:dyDescent="0.25">
      <c r="A36" s="152" t="s">
        <v>74</v>
      </c>
      <c r="B36" s="153">
        <f t="shared" si="14"/>
        <v>0</v>
      </c>
      <c r="C36" s="141">
        <f t="shared" si="12"/>
        <v>0</v>
      </c>
      <c r="D36" s="142">
        <f t="shared" si="12"/>
        <v>0</v>
      </c>
      <c r="E36" s="143"/>
      <c r="F36" s="144"/>
      <c r="G36" s="143"/>
      <c r="H36" s="145"/>
      <c r="I36" s="143"/>
      <c r="J36" s="145"/>
      <c r="K36" s="143"/>
      <c r="L36" s="144"/>
      <c r="M36" s="146"/>
      <c r="N36" s="145"/>
      <c r="O36" s="146"/>
      <c r="P36" s="145"/>
      <c r="Q36" s="146"/>
      <c r="R36" s="145"/>
      <c r="S36" s="146"/>
      <c r="T36" s="145"/>
      <c r="U36" s="146"/>
      <c r="V36" s="145"/>
      <c r="W36" s="146"/>
      <c r="X36" s="145"/>
      <c r="Y36" s="146"/>
      <c r="Z36" s="145"/>
      <c r="AA36" s="146"/>
      <c r="AB36" s="145"/>
      <c r="AC36" s="146"/>
      <c r="AD36" s="145"/>
      <c r="AE36" s="146"/>
      <c r="AF36" s="145"/>
      <c r="AG36" s="146"/>
      <c r="AH36" s="145"/>
      <c r="AI36" s="146"/>
      <c r="AJ36" s="145"/>
      <c r="AK36" s="146"/>
      <c r="AL36" s="147"/>
      <c r="AM36" s="148"/>
      <c r="AN36" s="146"/>
      <c r="AO36" s="146"/>
      <c r="AP36" s="145"/>
      <c r="AQ36" s="28" t="str">
        <f t="shared" si="15"/>
        <v/>
      </c>
      <c r="BV36" s="29"/>
      <c r="BW36" s="29"/>
      <c r="BX36" s="29"/>
      <c r="BY36" s="29"/>
      <c r="CA36" s="29"/>
      <c r="CB36" s="127" t="str">
        <f t="shared" si="16"/>
        <v/>
      </c>
      <c r="CC36" s="139"/>
      <c r="CD36" s="139"/>
      <c r="CE36" s="139"/>
      <c r="CF36" s="139"/>
      <c r="CL36"/>
      <c r="CM36" s="32">
        <f t="shared" si="13"/>
        <v>0</v>
      </c>
      <c r="CN36" s="149"/>
      <c r="CO36" s="149"/>
      <c r="CP36" s="149"/>
      <c r="DH36"/>
      <c r="DI36"/>
    </row>
    <row r="37" spans="1:113" x14ac:dyDescent="0.25">
      <c r="A37" s="154" t="s">
        <v>75</v>
      </c>
      <c r="B37" s="155">
        <f t="shared" si="14"/>
        <v>0</v>
      </c>
      <c r="C37" s="141">
        <f t="shared" si="12"/>
        <v>0</v>
      </c>
      <c r="D37" s="142">
        <f t="shared" si="12"/>
        <v>0</v>
      </c>
      <c r="E37" s="143"/>
      <c r="F37" s="144"/>
      <c r="G37" s="143"/>
      <c r="H37" s="145"/>
      <c r="I37" s="143"/>
      <c r="J37" s="145"/>
      <c r="K37" s="143"/>
      <c r="L37" s="144"/>
      <c r="M37" s="146"/>
      <c r="N37" s="145"/>
      <c r="O37" s="146"/>
      <c r="P37" s="145"/>
      <c r="Q37" s="146"/>
      <c r="R37" s="145"/>
      <c r="S37" s="146"/>
      <c r="T37" s="145"/>
      <c r="U37" s="146"/>
      <c r="V37" s="145"/>
      <c r="W37" s="146"/>
      <c r="X37" s="145"/>
      <c r="Y37" s="146"/>
      <c r="Z37" s="145"/>
      <c r="AA37" s="146"/>
      <c r="AB37" s="145"/>
      <c r="AC37" s="146"/>
      <c r="AD37" s="145"/>
      <c r="AE37" s="146"/>
      <c r="AF37" s="145"/>
      <c r="AG37" s="146"/>
      <c r="AH37" s="145"/>
      <c r="AI37" s="146"/>
      <c r="AJ37" s="145"/>
      <c r="AK37" s="146"/>
      <c r="AL37" s="147"/>
      <c r="AM37" s="148"/>
      <c r="AN37" s="146"/>
      <c r="AO37" s="146"/>
      <c r="AP37" s="145"/>
      <c r="AQ37" s="28" t="str">
        <f t="shared" si="15"/>
        <v/>
      </c>
      <c r="BV37" s="29"/>
      <c r="BW37" s="29"/>
      <c r="BX37" s="29"/>
      <c r="BY37" s="29"/>
      <c r="CA37" s="29"/>
      <c r="CB37" s="127" t="str">
        <f t="shared" si="16"/>
        <v/>
      </c>
      <c r="CC37" s="139"/>
      <c r="CD37" s="139"/>
      <c r="CE37" s="139"/>
      <c r="CF37" s="139"/>
      <c r="CL37"/>
      <c r="CM37" s="32">
        <f t="shared" si="13"/>
        <v>0</v>
      </c>
      <c r="CN37" s="149"/>
      <c r="CO37" s="149"/>
      <c r="CP37" s="149"/>
      <c r="DH37"/>
      <c r="DI37"/>
    </row>
    <row r="38" spans="1:113" x14ac:dyDescent="0.25">
      <c r="A38" s="156" t="s">
        <v>76</v>
      </c>
      <c r="B38" s="157">
        <f t="shared" si="14"/>
        <v>0</v>
      </c>
      <c r="C38" s="141">
        <f t="shared" si="12"/>
        <v>0</v>
      </c>
      <c r="D38" s="142">
        <f t="shared" si="12"/>
        <v>0</v>
      </c>
      <c r="E38" s="143"/>
      <c r="F38" s="144"/>
      <c r="G38" s="143"/>
      <c r="H38" s="145"/>
      <c r="I38" s="143"/>
      <c r="J38" s="145"/>
      <c r="K38" s="143"/>
      <c r="L38" s="144"/>
      <c r="M38" s="146"/>
      <c r="N38" s="145"/>
      <c r="O38" s="146"/>
      <c r="P38" s="145"/>
      <c r="Q38" s="146"/>
      <c r="R38" s="145"/>
      <c r="S38" s="146"/>
      <c r="T38" s="145"/>
      <c r="U38" s="146"/>
      <c r="V38" s="145"/>
      <c r="W38" s="146"/>
      <c r="X38" s="145"/>
      <c r="Y38" s="146"/>
      <c r="Z38" s="145"/>
      <c r="AA38" s="146"/>
      <c r="AB38" s="145"/>
      <c r="AC38" s="146"/>
      <c r="AD38" s="145"/>
      <c r="AE38" s="146"/>
      <c r="AF38" s="145"/>
      <c r="AG38" s="146"/>
      <c r="AH38" s="145"/>
      <c r="AI38" s="146"/>
      <c r="AJ38" s="145"/>
      <c r="AK38" s="146"/>
      <c r="AL38" s="147"/>
      <c r="AM38" s="148"/>
      <c r="AN38" s="146"/>
      <c r="AO38" s="146"/>
      <c r="AP38" s="145"/>
      <c r="AQ38" s="28" t="str">
        <f t="shared" si="15"/>
        <v/>
      </c>
      <c r="BV38" s="29"/>
      <c r="BW38" s="29"/>
      <c r="BX38" s="29"/>
      <c r="BY38" s="29"/>
      <c r="CA38" s="29"/>
      <c r="CB38" s="127" t="str">
        <f t="shared" si="16"/>
        <v/>
      </c>
      <c r="CC38" s="139"/>
      <c r="CD38" s="139"/>
      <c r="CE38" s="139"/>
      <c r="CF38" s="139"/>
      <c r="CL38"/>
      <c r="CM38" s="32">
        <f t="shared" si="13"/>
        <v>0</v>
      </c>
      <c r="CN38" s="149"/>
      <c r="CO38" s="149"/>
      <c r="CP38" s="149"/>
      <c r="DH38"/>
      <c r="DI38"/>
    </row>
    <row r="39" spans="1:113" x14ac:dyDescent="0.25">
      <c r="A39" s="154" t="s">
        <v>77</v>
      </c>
      <c r="B39" s="155">
        <f t="shared" si="14"/>
        <v>0</v>
      </c>
      <c r="C39" s="141">
        <f t="shared" si="12"/>
        <v>0</v>
      </c>
      <c r="D39" s="142">
        <f t="shared" si="12"/>
        <v>0</v>
      </c>
      <c r="E39" s="143"/>
      <c r="F39" s="144"/>
      <c r="G39" s="143"/>
      <c r="H39" s="145"/>
      <c r="I39" s="143"/>
      <c r="J39" s="145"/>
      <c r="K39" s="143"/>
      <c r="L39" s="144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7"/>
      <c r="AM39" s="148"/>
      <c r="AN39" s="146"/>
      <c r="AO39" s="146"/>
      <c r="AP39" s="145"/>
      <c r="AQ39" s="28" t="str">
        <f t="shared" si="15"/>
        <v/>
      </c>
      <c r="BV39" s="29"/>
      <c r="BW39" s="29"/>
      <c r="BX39" s="29"/>
      <c r="BY39" s="29"/>
      <c r="CA39" s="29"/>
      <c r="CB39" s="127" t="str">
        <f t="shared" si="16"/>
        <v/>
      </c>
      <c r="CC39" s="139"/>
      <c r="CD39" s="139"/>
      <c r="CE39" s="139"/>
      <c r="CF39" s="139"/>
      <c r="CL39"/>
      <c r="CM39" s="32">
        <f t="shared" si="13"/>
        <v>0</v>
      </c>
      <c r="CN39" s="149"/>
      <c r="CO39" s="149"/>
      <c r="CP39" s="149"/>
      <c r="DH39"/>
      <c r="DI39"/>
    </row>
    <row r="40" spans="1:113" x14ac:dyDescent="0.25">
      <c r="A40" s="154" t="s">
        <v>78</v>
      </c>
      <c r="B40" s="155">
        <f t="shared" si="14"/>
        <v>0</v>
      </c>
      <c r="C40" s="141">
        <f t="shared" si="12"/>
        <v>0</v>
      </c>
      <c r="D40" s="142">
        <f t="shared" si="12"/>
        <v>0</v>
      </c>
      <c r="E40" s="143"/>
      <c r="F40" s="144"/>
      <c r="G40" s="143"/>
      <c r="H40" s="145"/>
      <c r="I40" s="143"/>
      <c r="J40" s="145"/>
      <c r="K40" s="143"/>
      <c r="L40" s="144"/>
      <c r="M40" s="146"/>
      <c r="N40" s="145"/>
      <c r="O40" s="146"/>
      <c r="P40" s="145"/>
      <c r="Q40" s="146"/>
      <c r="R40" s="145"/>
      <c r="S40" s="146"/>
      <c r="T40" s="145"/>
      <c r="U40" s="146"/>
      <c r="V40" s="145"/>
      <c r="W40" s="146"/>
      <c r="X40" s="145"/>
      <c r="Y40" s="146"/>
      <c r="Z40" s="145"/>
      <c r="AA40" s="146"/>
      <c r="AB40" s="145"/>
      <c r="AC40" s="146"/>
      <c r="AD40" s="145"/>
      <c r="AE40" s="146"/>
      <c r="AF40" s="145"/>
      <c r="AG40" s="146"/>
      <c r="AH40" s="145"/>
      <c r="AI40" s="146"/>
      <c r="AJ40" s="145"/>
      <c r="AK40" s="146"/>
      <c r="AL40" s="147"/>
      <c r="AM40" s="148"/>
      <c r="AN40" s="146"/>
      <c r="AO40" s="146"/>
      <c r="AP40" s="145"/>
      <c r="AQ40" s="28" t="str">
        <f t="shared" si="15"/>
        <v/>
      </c>
      <c r="BV40" s="29"/>
      <c r="BW40" s="29"/>
      <c r="BX40" s="29"/>
      <c r="BY40" s="29"/>
      <c r="CA40" s="29"/>
      <c r="CB40" s="127" t="str">
        <f t="shared" si="16"/>
        <v/>
      </c>
      <c r="CC40" s="139"/>
      <c r="CD40" s="139"/>
      <c r="CE40" s="139"/>
      <c r="CF40" s="139"/>
      <c r="CL40"/>
      <c r="CM40" s="32">
        <f t="shared" si="13"/>
        <v>0</v>
      </c>
      <c r="CN40" s="149"/>
      <c r="CO40" s="149"/>
      <c r="CP40" s="149"/>
      <c r="DH40"/>
      <c r="DI40"/>
    </row>
    <row r="41" spans="1:113" x14ac:dyDescent="0.25">
      <c r="A41" s="158" t="s">
        <v>79</v>
      </c>
      <c r="B41" s="159">
        <f t="shared" si="14"/>
        <v>0</v>
      </c>
      <c r="C41" s="141">
        <f t="shared" si="12"/>
        <v>0</v>
      </c>
      <c r="D41" s="142">
        <f t="shared" si="12"/>
        <v>0</v>
      </c>
      <c r="E41" s="143"/>
      <c r="F41" s="144"/>
      <c r="G41" s="143"/>
      <c r="H41" s="145"/>
      <c r="I41" s="143"/>
      <c r="J41" s="145"/>
      <c r="K41" s="143"/>
      <c r="L41" s="144"/>
      <c r="M41" s="146"/>
      <c r="N41" s="145"/>
      <c r="O41" s="146"/>
      <c r="P41" s="145"/>
      <c r="Q41" s="146"/>
      <c r="R41" s="145"/>
      <c r="S41" s="146"/>
      <c r="T41" s="145"/>
      <c r="U41" s="146"/>
      <c r="V41" s="145"/>
      <c r="W41" s="146"/>
      <c r="X41" s="145"/>
      <c r="Y41" s="146"/>
      <c r="Z41" s="145"/>
      <c r="AA41" s="146"/>
      <c r="AB41" s="145"/>
      <c r="AC41" s="146"/>
      <c r="AD41" s="145"/>
      <c r="AE41" s="146"/>
      <c r="AF41" s="145"/>
      <c r="AG41" s="146"/>
      <c r="AH41" s="145"/>
      <c r="AI41" s="146"/>
      <c r="AJ41" s="145"/>
      <c r="AK41" s="146"/>
      <c r="AL41" s="147"/>
      <c r="AM41" s="148"/>
      <c r="AN41" s="146"/>
      <c r="AO41" s="146"/>
      <c r="AP41" s="145"/>
      <c r="AQ41" s="28" t="str">
        <f t="shared" si="15"/>
        <v/>
      </c>
      <c r="BV41" s="29"/>
      <c r="BW41" s="29"/>
      <c r="BX41" s="29"/>
      <c r="BY41" s="29"/>
      <c r="CA41" s="29"/>
      <c r="CB41" s="127" t="str">
        <f t="shared" si="16"/>
        <v/>
      </c>
      <c r="CC41" s="139"/>
      <c r="CD41" s="139"/>
      <c r="CE41" s="139"/>
      <c r="CF41" s="139"/>
      <c r="CL41"/>
      <c r="CM41" s="32">
        <f t="shared" si="13"/>
        <v>0</v>
      </c>
      <c r="CN41" s="149"/>
      <c r="CO41" s="149"/>
      <c r="CP41" s="149"/>
      <c r="DH41"/>
      <c r="DI41"/>
    </row>
    <row r="42" spans="1:113" x14ac:dyDescent="0.25">
      <c r="A42" s="152" t="s">
        <v>80</v>
      </c>
      <c r="B42" s="153">
        <f t="shared" si="14"/>
        <v>0</v>
      </c>
      <c r="C42" s="160">
        <f t="shared" si="12"/>
        <v>0</v>
      </c>
      <c r="D42" s="161">
        <f t="shared" si="12"/>
        <v>0</v>
      </c>
      <c r="E42" s="143"/>
      <c r="F42" s="144"/>
      <c r="G42" s="143"/>
      <c r="H42" s="144"/>
      <c r="I42" s="143"/>
      <c r="J42" s="145"/>
      <c r="K42" s="143"/>
      <c r="L42" s="144"/>
      <c r="M42" s="146"/>
      <c r="N42" s="144"/>
      <c r="O42" s="162"/>
      <c r="P42" s="144"/>
      <c r="Q42" s="162"/>
      <c r="R42" s="144"/>
      <c r="S42" s="162"/>
      <c r="T42" s="144"/>
      <c r="U42" s="162"/>
      <c r="V42" s="144"/>
      <c r="W42" s="162"/>
      <c r="X42" s="144"/>
      <c r="Y42" s="162"/>
      <c r="Z42" s="144"/>
      <c r="AA42" s="162"/>
      <c r="AB42" s="144"/>
      <c r="AC42" s="162"/>
      <c r="AD42" s="144"/>
      <c r="AE42" s="162"/>
      <c r="AF42" s="144"/>
      <c r="AG42" s="162"/>
      <c r="AH42" s="144"/>
      <c r="AI42" s="162"/>
      <c r="AJ42" s="144"/>
      <c r="AK42" s="162"/>
      <c r="AL42" s="163"/>
      <c r="AM42" s="148"/>
      <c r="AN42" s="146"/>
      <c r="AO42" s="162"/>
      <c r="AP42" s="144"/>
      <c r="AQ42" s="28" t="str">
        <f t="shared" si="15"/>
        <v/>
      </c>
      <c r="BV42" s="29"/>
      <c r="BW42" s="29"/>
      <c r="BX42" s="29"/>
      <c r="BY42" s="29"/>
      <c r="CA42" s="29"/>
      <c r="CB42" s="127" t="str">
        <f t="shared" si="16"/>
        <v/>
      </c>
      <c r="CC42" s="139"/>
      <c r="CD42" s="139"/>
      <c r="CE42" s="139"/>
      <c r="CF42" s="139"/>
      <c r="CL42"/>
      <c r="CM42" s="32">
        <f t="shared" si="13"/>
        <v>0</v>
      </c>
      <c r="CN42" s="149"/>
      <c r="CO42" s="149"/>
      <c r="CP42" s="149"/>
      <c r="DH42"/>
      <c r="DI42"/>
    </row>
    <row r="43" spans="1:113" x14ac:dyDescent="0.25">
      <c r="A43" s="164" t="s">
        <v>81</v>
      </c>
      <c r="B43" s="130">
        <f t="shared" si="14"/>
        <v>0</v>
      </c>
      <c r="C43" s="160">
        <f t="shared" si="12"/>
        <v>0</v>
      </c>
      <c r="D43" s="161">
        <f t="shared" si="12"/>
        <v>0</v>
      </c>
      <c r="E43" s="143"/>
      <c r="F43" s="144"/>
      <c r="G43" s="143"/>
      <c r="H43" s="144"/>
      <c r="I43" s="143"/>
      <c r="J43" s="145"/>
      <c r="K43" s="143"/>
      <c r="L43" s="144"/>
      <c r="M43" s="146"/>
      <c r="N43" s="144"/>
      <c r="O43" s="162"/>
      <c r="P43" s="144"/>
      <c r="Q43" s="162"/>
      <c r="R43" s="144"/>
      <c r="S43" s="162"/>
      <c r="T43" s="144"/>
      <c r="U43" s="162"/>
      <c r="V43" s="144"/>
      <c r="W43" s="162"/>
      <c r="X43" s="144"/>
      <c r="Y43" s="162"/>
      <c r="Z43" s="144"/>
      <c r="AA43" s="162"/>
      <c r="AB43" s="144"/>
      <c r="AC43" s="162"/>
      <c r="AD43" s="144"/>
      <c r="AE43" s="162"/>
      <c r="AF43" s="144"/>
      <c r="AG43" s="162"/>
      <c r="AH43" s="144"/>
      <c r="AI43" s="162"/>
      <c r="AJ43" s="144"/>
      <c r="AK43" s="162"/>
      <c r="AL43" s="163"/>
      <c r="AM43" s="148"/>
      <c r="AN43" s="146"/>
      <c r="AO43" s="162"/>
      <c r="AP43" s="144"/>
      <c r="AQ43" s="28" t="str">
        <f t="shared" si="15"/>
        <v/>
      </c>
      <c r="BV43" s="29"/>
      <c r="BW43" s="29"/>
      <c r="BX43" s="29"/>
      <c r="BY43" s="29"/>
      <c r="CA43" s="29"/>
      <c r="CB43" s="127" t="str">
        <f t="shared" si="16"/>
        <v/>
      </c>
      <c r="CC43" s="139"/>
      <c r="CD43" s="139"/>
      <c r="CE43" s="139"/>
      <c r="CF43" s="139"/>
      <c r="CL43"/>
      <c r="CM43" s="32">
        <f t="shared" si="13"/>
        <v>0</v>
      </c>
      <c r="CN43" s="149"/>
      <c r="CO43" s="149"/>
      <c r="CP43" s="149"/>
      <c r="DH43"/>
      <c r="DI43"/>
    </row>
    <row r="44" spans="1:113" x14ac:dyDescent="0.25">
      <c r="A44" s="165" t="s">
        <v>82</v>
      </c>
      <c r="B44" s="130">
        <f t="shared" si="14"/>
        <v>0</v>
      </c>
      <c r="C44" s="160">
        <f t="shared" si="12"/>
        <v>0</v>
      </c>
      <c r="D44" s="161">
        <f t="shared" si="12"/>
        <v>0</v>
      </c>
      <c r="E44" s="143"/>
      <c r="F44" s="144"/>
      <c r="G44" s="143"/>
      <c r="H44" s="144"/>
      <c r="I44" s="143"/>
      <c r="J44" s="145"/>
      <c r="K44" s="143"/>
      <c r="L44" s="144"/>
      <c r="M44" s="146"/>
      <c r="N44" s="144"/>
      <c r="O44" s="162"/>
      <c r="P44" s="144"/>
      <c r="Q44" s="162"/>
      <c r="R44" s="144"/>
      <c r="S44" s="162"/>
      <c r="T44" s="144"/>
      <c r="U44" s="162"/>
      <c r="V44" s="144"/>
      <c r="W44" s="162"/>
      <c r="X44" s="144"/>
      <c r="Y44" s="162"/>
      <c r="Z44" s="144"/>
      <c r="AA44" s="162"/>
      <c r="AB44" s="144"/>
      <c r="AC44" s="162"/>
      <c r="AD44" s="144"/>
      <c r="AE44" s="162"/>
      <c r="AF44" s="144"/>
      <c r="AG44" s="162"/>
      <c r="AH44" s="144"/>
      <c r="AI44" s="162"/>
      <c r="AJ44" s="144"/>
      <c r="AK44" s="162"/>
      <c r="AL44" s="163"/>
      <c r="AM44" s="148"/>
      <c r="AN44" s="146"/>
      <c r="AO44" s="162"/>
      <c r="AP44" s="144"/>
      <c r="AQ44" s="28" t="str">
        <f t="shared" si="15"/>
        <v/>
      </c>
      <c r="BV44" s="29"/>
      <c r="BW44" s="29"/>
      <c r="BX44" s="29"/>
      <c r="BY44" s="29"/>
      <c r="CA44" s="29"/>
      <c r="CB44" s="127" t="str">
        <f t="shared" si="16"/>
        <v/>
      </c>
      <c r="CC44" s="139"/>
      <c r="CD44" s="139"/>
      <c r="CE44" s="139"/>
      <c r="CF44" s="139"/>
      <c r="CL44"/>
      <c r="CM44" s="32">
        <f t="shared" si="13"/>
        <v>0</v>
      </c>
      <c r="CN44" s="149"/>
      <c r="CO44" s="149"/>
      <c r="CP44" s="149"/>
      <c r="DH44"/>
      <c r="DI44"/>
    </row>
    <row r="45" spans="1:113" x14ac:dyDescent="0.25">
      <c r="A45" s="433" t="s">
        <v>83</v>
      </c>
      <c r="B45" s="166">
        <f>SUM(C45:D45)</f>
        <v>0</v>
      </c>
      <c r="C45" s="167">
        <f>+E45+G45+I45+K45+M45+O45+Q45+S45+U45+W45+Y45+AA45+AC45+AE45+AG45+AI45+AK45</f>
        <v>0</v>
      </c>
      <c r="D45" s="50">
        <f t="shared" si="12"/>
        <v>0</v>
      </c>
      <c r="E45" s="48"/>
      <c r="F45" s="168"/>
      <c r="G45" s="166"/>
      <c r="H45" s="50"/>
      <c r="I45" s="48"/>
      <c r="J45" s="168"/>
      <c r="K45" s="166"/>
      <c r="L45" s="50"/>
      <c r="M45" s="166"/>
      <c r="N45" s="50"/>
      <c r="O45" s="48"/>
      <c r="P45" s="168"/>
      <c r="Q45" s="166"/>
      <c r="R45" s="50"/>
      <c r="S45" s="166"/>
      <c r="T45" s="50"/>
      <c r="U45" s="48"/>
      <c r="V45" s="168"/>
      <c r="W45" s="166"/>
      <c r="X45" s="50"/>
      <c r="Y45" s="48"/>
      <c r="Z45" s="168"/>
      <c r="AA45" s="166"/>
      <c r="AB45" s="50"/>
      <c r="AC45" s="48"/>
      <c r="AD45" s="168"/>
      <c r="AE45" s="166"/>
      <c r="AF45" s="50"/>
      <c r="AG45" s="166"/>
      <c r="AH45" s="50"/>
      <c r="AI45" s="166"/>
      <c r="AJ45" s="50"/>
      <c r="AK45" s="48"/>
      <c r="AL45" s="168"/>
      <c r="AM45" s="48"/>
      <c r="AN45" s="48"/>
      <c r="AO45" s="169"/>
      <c r="AP45" s="170"/>
      <c r="AQ45" s="28" t="str">
        <f t="shared" si="15"/>
        <v/>
      </c>
      <c r="BV45" s="29"/>
      <c r="BW45" s="29"/>
      <c r="BX45" s="29"/>
      <c r="BY45" s="29"/>
      <c r="CA45" s="29"/>
      <c r="CB45" s="127" t="str">
        <f t="shared" si="16"/>
        <v/>
      </c>
      <c r="CC45" s="139"/>
      <c r="CD45" s="139"/>
      <c r="CE45" s="139"/>
      <c r="CF45" s="139"/>
      <c r="CL45"/>
      <c r="CM45" s="32">
        <f t="shared" si="13"/>
        <v>0</v>
      </c>
      <c r="CN45" s="149"/>
      <c r="CO45" s="149"/>
      <c r="CP45" s="149"/>
      <c r="DH45"/>
      <c r="DI45"/>
    </row>
    <row r="46" spans="1:113" x14ac:dyDescent="0.25">
      <c r="A46" s="165" t="s">
        <v>84</v>
      </c>
      <c r="B46" s="130">
        <f t="shared" ref="B46" si="17">SUM(C46:D46)</f>
        <v>0</v>
      </c>
      <c r="C46" s="160">
        <f t="shared" ref="C46" si="18">+E46+G46+I46+K46+M46+O46+Q46+S46+U46+W46+Y46+AA46+AC46+AE46+AG46+AI46+AK46</f>
        <v>0</v>
      </c>
      <c r="D46" s="161">
        <f t="shared" si="12"/>
        <v>0</v>
      </c>
      <c r="E46" s="143"/>
      <c r="F46" s="144"/>
      <c r="G46" s="143"/>
      <c r="H46" s="144"/>
      <c r="I46" s="143"/>
      <c r="J46" s="145"/>
      <c r="K46" s="143"/>
      <c r="L46" s="144"/>
      <c r="M46" s="146"/>
      <c r="N46" s="144"/>
      <c r="O46" s="162"/>
      <c r="P46" s="144"/>
      <c r="Q46" s="162"/>
      <c r="R46" s="144"/>
      <c r="S46" s="162"/>
      <c r="T46" s="144"/>
      <c r="U46" s="162"/>
      <c r="V46" s="144"/>
      <c r="W46" s="162"/>
      <c r="X46" s="144"/>
      <c r="Y46" s="162"/>
      <c r="Z46" s="144"/>
      <c r="AA46" s="162"/>
      <c r="AB46" s="144"/>
      <c r="AC46" s="162"/>
      <c r="AD46" s="144"/>
      <c r="AE46" s="162"/>
      <c r="AF46" s="144"/>
      <c r="AG46" s="162"/>
      <c r="AH46" s="144"/>
      <c r="AI46" s="162"/>
      <c r="AJ46" s="144"/>
      <c r="AK46" s="162"/>
      <c r="AL46" s="163"/>
      <c r="AM46" s="148"/>
      <c r="AN46" s="146"/>
      <c r="AO46" s="162"/>
      <c r="AP46" s="144"/>
      <c r="AQ46" s="28" t="str">
        <f t="shared" si="15"/>
        <v/>
      </c>
      <c r="BV46" s="29"/>
      <c r="BW46" s="29"/>
      <c r="BX46" s="29"/>
      <c r="BY46" s="29"/>
      <c r="CA46" s="29"/>
      <c r="CB46" s="127" t="str">
        <f t="shared" si="16"/>
        <v/>
      </c>
      <c r="CC46" s="139"/>
      <c r="CD46" s="139"/>
      <c r="CE46" s="139"/>
      <c r="CF46" s="139"/>
      <c r="CL46"/>
      <c r="CM46" s="32">
        <f t="shared" si="13"/>
        <v>0</v>
      </c>
      <c r="CN46" s="149"/>
      <c r="CO46" s="149"/>
      <c r="CP46" s="149"/>
      <c r="DH46"/>
      <c r="DI46"/>
    </row>
    <row r="47" spans="1:113" x14ac:dyDescent="0.25">
      <c r="A47" s="164" t="s">
        <v>85</v>
      </c>
      <c r="B47" s="130">
        <f t="shared" si="14"/>
        <v>0</v>
      </c>
      <c r="C47" s="160">
        <f t="shared" si="12"/>
        <v>0</v>
      </c>
      <c r="D47" s="161">
        <f t="shared" si="12"/>
        <v>0</v>
      </c>
      <c r="E47" s="143"/>
      <c r="F47" s="144"/>
      <c r="G47" s="143"/>
      <c r="H47" s="144"/>
      <c r="I47" s="143"/>
      <c r="J47" s="145"/>
      <c r="K47" s="143"/>
      <c r="L47" s="144"/>
      <c r="M47" s="146"/>
      <c r="N47" s="144"/>
      <c r="O47" s="162"/>
      <c r="P47" s="144"/>
      <c r="Q47" s="162"/>
      <c r="R47" s="144"/>
      <c r="S47" s="162"/>
      <c r="T47" s="144"/>
      <c r="U47" s="162"/>
      <c r="V47" s="144"/>
      <c r="W47" s="162"/>
      <c r="X47" s="144"/>
      <c r="Y47" s="162"/>
      <c r="Z47" s="144"/>
      <c r="AA47" s="162"/>
      <c r="AB47" s="144"/>
      <c r="AC47" s="162"/>
      <c r="AD47" s="144"/>
      <c r="AE47" s="162"/>
      <c r="AF47" s="144"/>
      <c r="AG47" s="162"/>
      <c r="AH47" s="144"/>
      <c r="AI47" s="162"/>
      <c r="AJ47" s="144"/>
      <c r="AK47" s="162"/>
      <c r="AL47" s="163"/>
      <c r="AM47" s="148"/>
      <c r="AN47" s="146"/>
      <c r="AO47" s="162"/>
      <c r="AP47" s="144"/>
      <c r="AQ47" s="28" t="str">
        <f t="shared" si="15"/>
        <v/>
      </c>
      <c r="BV47" s="29"/>
      <c r="BW47" s="29"/>
      <c r="BX47" s="29"/>
      <c r="BY47" s="29"/>
      <c r="CA47" s="29"/>
      <c r="CB47" s="127" t="str">
        <f t="shared" si="16"/>
        <v/>
      </c>
      <c r="CC47" s="139"/>
      <c r="CD47" s="139"/>
      <c r="CE47" s="139"/>
      <c r="CF47" s="139"/>
      <c r="CL47"/>
      <c r="CM47" s="32">
        <f t="shared" si="13"/>
        <v>0</v>
      </c>
      <c r="CN47" s="149"/>
      <c r="CO47" s="149"/>
      <c r="CP47" s="149"/>
      <c r="DH47"/>
      <c r="DI47"/>
    </row>
    <row r="48" spans="1:113" x14ac:dyDescent="0.25">
      <c r="A48" s="164" t="s">
        <v>86</v>
      </c>
      <c r="B48" s="130">
        <f t="shared" si="14"/>
        <v>0</v>
      </c>
      <c r="C48" s="160">
        <f t="shared" si="12"/>
        <v>0</v>
      </c>
      <c r="D48" s="161">
        <f t="shared" si="12"/>
        <v>0</v>
      </c>
      <c r="E48" s="143"/>
      <c r="F48" s="144"/>
      <c r="G48" s="143"/>
      <c r="H48" s="144"/>
      <c r="I48" s="143"/>
      <c r="J48" s="145"/>
      <c r="K48" s="143"/>
      <c r="L48" s="144"/>
      <c r="M48" s="146"/>
      <c r="N48" s="144"/>
      <c r="O48" s="162"/>
      <c r="P48" s="144"/>
      <c r="Q48" s="162"/>
      <c r="R48" s="144"/>
      <c r="S48" s="162"/>
      <c r="T48" s="144"/>
      <c r="U48" s="162"/>
      <c r="V48" s="144"/>
      <c r="W48" s="162"/>
      <c r="X48" s="144"/>
      <c r="Y48" s="162"/>
      <c r="Z48" s="144"/>
      <c r="AA48" s="162"/>
      <c r="AB48" s="144"/>
      <c r="AC48" s="162"/>
      <c r="AD48" s="144"/>
      <c r="AE48" s="162"/>
      <c r="AF48" s="144"/>
      <c r="AG48" s="162"/>
      <c r="AH48" s="144"/>
      <c r="AI48" s="162"/>
      <c r="AJ48" s="144"/>
      <c r="AK48" s="162"/>
      <c r="AL48" s="163"/>
      <c r="AM48" s="148"/>
      <c r="AN48" s="146"/>
      <c r="AO48" s="162"/>
      <c r="AP48" s="144"/>
      <c r="AQ48" s="28" t="str">
        <f t="shared" si="15"/>
        <v/>
      </c>
      <c r="BV48" s="29"/>
      <c r="BW48" s="29"/>
      <c r="BX48" s="29"/>
      <c r="BY48" s="29"/>
      <c r="CA48" s="29"/>
      <c r="CB48" s="127" t="str">
        <f t="shared" si="16"/>
        <v/>
      </c>
      <c r="CC48" s="139"/>
      <c r="CD48" s="139"/>
      <c r="CE48" s="139"/>
      <c r="CF48" s="139"/>
      <c r="CL48"/>
      <c r="CM48" s="32">
        <f t="shared" si="13"/>
        <v>0</v>
      </c>
      <c r="CN48" s="149"/>
      <c r="CO48" s="149"/>
      <c r="CP48" s="149"/>
      <c r="DH48"/>
      <c r="DI48"/>
    </row>
    <row r="49" spans="1:113" x14ac:dyDescent="0.25">
      <c r="A49" s="164" t="s">
        <v>87</v>
      </c>
      <c r="B49" s="171">
        <f t="shared" si="14"/>
        <v>0</v>
      </c>
      <c r="C49" s="172">
        <f t="shared" si="12"/>
        <v>0</v>
      </c>
      <c r="D49" s="173">
        <f t="shared" si="12"/>
        <v>0</v>
      </c>
      <c r="E49" s="174"/>
      <c r="F49" s="175"/>
      <c r="G49" s="174"/>
      <c r="H49" s="175"/>
      <c r="I49" s="174"/>
      <c r="J49" s="176"/>
      <c r="K49" s="174"/>
      <c r="L49" s="175"/>
      <c r="M49" s="177"/>
      <c r="N49" s="175"/>
      <c r="O49" s="178"/>
      <c r="P49" s="175"/>
      <c r="Q49" s="178"/>
      <c r="R49" s="175"/>
      <c r="S49" s="178"/>
      <c r="T49" s="175"/>
      <c r="U49" s="178"/>
      <c r="V49" s="175"/>
      <c r="W49" s="178"/>
      <c r="X49" s="175"/>
      <c r="Y49" s="178"/>
      <c r="Z49" s="175"/>
      <c r="AA49" s="178"/>
      <c r="AB49" s="175"/>
      <c r="AC49" s="178"/>
      <c r="AD49" s="175"/>
      <c r="AE49" s="178"/>
      <c r="AF49" s="175"/>
      <c r="AG49" s="178"/>
      <c r="AH49" s="175"/>
      <c r="AI49" s="178"/>
      <c r="AJ49" s="175"/>
      <c r="AK49" s="178"/>
      <c r="AL49" s="179"/>
      <c r="AM49" s="180"/>
      <c r="AN49" s="177"/>
      <c r="AO49" s="178"/>
      <c r="AP49" s="175"/>
      <c r="AQ49" s="28" t="str">
        <f>CB49</f>
        <v/>
      </c>
      <c r="BV49" s="29"/>
      <c r="BW49" s="29"/>
      <c r="BX49" s="29"/>
      <c r="BY49" s="29"/>
      <c r="CA49" s="29"/>
      <c r="CB49" s="127" t="str">
        <f t="shared" si="16"/>
        <v/>
      </c>
      <c r="CC49" s="139"/>
      <c r="CD49" s="139"/>
      <c r="CE49" s="139"/>
      <c r="CF49" s="139"/>
      <c r="CL49"/>
      <c r="CM49" s="32">
        <f>IF(SUM(AM49:AP49)=B49,0,1)</f>
        <v>0</v>
      </c>
      <c r="CN49" s="149"/>
      <c r="CO49" s="149"/>
      <c r="CP49" s="149"/>
      <c r="DH49"/>
      <c r="DI49"/>
    </row>
    <row r="50" spans="1:113" x14ac:dyDescent="0.25">
      <c r="A50" s="164" t="s">
        <v>88</v>
      </c>
      <c r="B50" s="140">
        <f t="shared" si="14"/>
        <v>0</v>
      </c>
      <c r="C50" s="141">
        <f t="shared" si="12"/>
        <v>0</v>
      </c>
      <c r="D50" s="142">
        <f t="shared" si="12"/>
        <v>0</v>
      </c>
      <c r="E50" s="143"/>
      <c r="F50" s="144"/>
      <c r="G50" s="143"/>
      <c r="H50" s="144"/>
      <c r="I50" s="143"/>
      <c r="J50" s="145"/>
      <c r="K50" s="143"/>
      <c r="L50" s="144"/>
      <c r="M50" s="146"/>
      <c r="N50" s="144"/>
      <c r="O50" s="162"/>
      <c r="P50" s="144"/>
      <c r="Q50" s="162"/>
      <c r="R50" s="144"/>
      <c r="S50" s="162"/>
      <c r="T50" s="144"/>
      <c r="U50" s="162"/>
      <c r="V50" s="144"/>
      <c r="W50" s="162"/>
      <c r="X50" s="144"/>
      <c r="Y50" s="162"/>
      <c r="Z50" s="144"/>
      <c r="AA50" s="162"/>
      <c r="AB50" s="144"/>
      <c r="AC50" s="162"/>
      <c r="AD50" s="144"/>
      <c r="AE50" s="162"/>
      <c r="AF50" s="144"/>
      <c r="AG50" s="162"/>
      <c r="AH50" s="144"/>
      <c r="AI50" s="162"/>
      <c r="AJ50" s="144"/>
      <c r="AK50" s="162"/>
      <c r="AL50" s="163"/>
      <c r="AM50" s="148"/>
      <c r="AN50" s="146"/>
      <c r="AO50" s="162"/>
      <c r="AP50" s="144"/>
      <c r="AQ50" s="28" t="str">
        <f t="shared" ref="AQ50:AQ51" si="19">CB50</f>
        <v/>
      </c>
      <c r="BV50" s="29"/>
      <c r="BW50" s="29"/>
      <c r="BX50" s="29"/>
      <c r="BY50" s="29"/>
      <c r="CA50" s="29"/>
      <c r="CB50" s="127" t="str">
        <f>IF(CM50=1," * El total de Ingresos debe ser igual a la suma de los Tipos de Estrategia. ","")</f>
        <v/>
      </c>
      <c r="CC50" s="139"/>
      <c r="CD50" s="139"/>
      <c r="CE50" s="139"/>
      <c r="CF50" s="139"/>
      <c r="CL50"/>
      <c r="CM50" s="32">
        <f t="shared" si="13"/>
        <v>0</v>
      </c>
      <c r="CN50" s="149"/>
      <c r="CO50" s="149"/>
      <c r="CP50" s="149"/>
      <c r="DH50"/>
      <c r="DI50"/>
    </row>
    <row r="51" spans="1:113" x14ac:dyDescent="0.25">
      <c r="A51" s="181" t="s">
        <v>89</v>
      </c>
      <c r="B51" s="182">
        <f>SUM(C51:D51)</f>
        <v>0</v>
      </c>
      <c r="C51" s="160">
        <f t="shared" si="12"/>
        <v>0</v>
      </c>
      <c r="D51" s="161">
        <f t="shared" si="12"/>
        <v>0</v>
      </c>
      <c r="E51" s="133"/>
      <c r="F51" s="134"/>
      <c r="G51" s="133"/>
      <c r="H51" s="135"/>
      <c r="I51" s="133"/>
      <c r="J51" s="135"/>
      <c r="K51" s="133"/>
      <c r="L51" s="134"/>
      <c r="M51" s="136"/>
      <c r="N51" s="135"/>
      <c r="O51" s="136"/>
      <c r="P51" s="135"/>
      <c r="Q51" s="136"/>
      <c r="R51" s="135"/>
      <c r="S51" s="136"/>
      <c r="T51" s="135"/>
      <c r="U51" s="136"/>
      <c r="V51" s="135"/>
      <c r="W51" s="136"/>
      <c r="X51" s="135"/>
      <c r="Y51" s="136"/>
      <c r="Z51" s="135"/>
      <c r="AA51" s="136"/>
      <c r="AB51" s="135"/>
      <c r="AC51" s="136"/>
      <c r="AD51" s="135"/>
      <c r="AE51" s="136"/>
      <c r="AF51" s="135"/>
      <c r="AG51" s="136"/>
      <c r="AH51" s="135"/>
      <c r="AI51" s="136"/>
      <c r="AJ51" s="135"/>
      <c r="AK51" s="136"/>
      <c r="AL51" s="137"/>
      <c r="AM51" s="138"/>
      <c r="AN51" s="136"/>
      <c r="AO51" s="136"/>
      <c r="AP51" s="135"/>
      <c r="AQ51" s="28" t="str">
        <f t="shared" si="19"/>
        <v/>
      </c>
      <c r="BV51" s="29"/>
      <c r="BW51" s="29"/>
      <c r="BX51" s="29"/>
      <c r="BY51" s="29"/>
      <c r="CA51" s="29"/>
      <c r="CB51" s="127" t="str">
        <f t="shared" si="16"/>
        <v/>
      </c>
      <c r="CC51" s="139"/>
      <c r="CD51" s="139"/>
      <c r="CE51" s="139"/>
      <c r="CF51" s="139"/>
      <c r="CL51"/>
      <c r="CM51" s="32">
        <f t="shared" si="13"/>
        <v>0</v>
      </c>
      <c r="CN51" s="149"/>
      <c r="CO51" s="149"/>
      <c r="CP51" s="149"/>
      <c r="DH51"/>
      <c r="DI51"/>
    </row>
    <row r="52" spans="1:113" x14ac:dyDescent="0.25">
      <c r="A52" s="183" t="s">
        <v>90</v>
      </c>
      <c r="B52" s="184">
        <f>SUM(C52:D52)</f>
        <v>0</v>
      </c>
      <c r="C52" s="185">
        <f>+E52+G52+I52+K52+M52+O52+Q52+S52+U52+W52+Y52+AA52+AC52+AE52+AG52+AI52+AK52</f>
        <v>0</v>
      </c>
      <c r="D52" s="186">
        <f>+F52+H52+J52+L52+N52+P52+R52+T52+V52+X52+Z52+AB52+AD52+AF52+AH52+AJ52+AL52</f>
        <v>0</v>
      </c>
      <c r="E52" s="187"/>
      <c r="F52" s="188"/>
      <c r="G52" s="187"/>
      <c r="H52" s="189"/>
      <c r="I52" s="187"/>
      <c r="J52" s="189"/>
      <c r="K52" s="187"/>
      <c r="L52" s="188"/>
      <c r="M52" s="190"/>
      <c r="N52" s="189"/>
      <c r="O52" s="190"/>
      <c r="P52" s="189"/>
      <c r="Q52" s="190"/>
      <c r="R52" s="189"/>
      <c r="S52" s="190"/>
      <c r="T52" s="189"/>
      <c r="U52" s="190"/>
      <c r="V52" s="189"/>
      <c r="W52" s="190"/>
      <c r="X52" s="189"/>
      <c r="Y52" s="190"/>
      <c r="Z52" s="189"/>
      <c r="AA52" s="190"/>
      <c r="AB52" s="189"/>
      <c r="AC52" s="190"/>
      <c r="AD52" s="189"/>
      <c r="AE52" s="190"/>
      <c r="AF52" s="189"/>
      <c r="AG52" s="190"/>
      <c r="AH52" s="189"/>
      <c r="AI52" s="190"/>
      <c r="AJ52" s="189"/>
      <c r="AK52" s="190"/>
      <c r="AL52" s="191"/>
      <c r="AM52" s="192"/>
      <c r="AN52" s="190"/>
      <c r="AO52" s="190"/>
      <c r="AP52" s="189"/>
      <c r="AQ52" s="28" t="str">
        <f>CA52&amp;CB52</f>
        <v/>
      </c>
      <c r="BV52" s="29"/>
      <c r="BW52" s="29"/>
      <c r="BX52" s="29"/>
      <c r="BY52" s="29"/>
      <c r="CA52" s="29"/>
      <c r="CB52" s="127" t="str">
        <f>IF(CM52=1," * El total de Ingresos debe ser igual a la suma de los Tipos de Estrategia. ","")</f>
        <v/>
      </c>
      <c r="CC52" s="139"/>
      <c r="CD52" s="139"/>
      <c r="CE52" s="139"/>
      <c r="CF52" s="139"/>
      <c r="CL52"/>
      <c r="CM52" s="32">
        <f>IF(SUM(AM52:AP52)=B52,0,1)</f>
        <v>0</v>
      </c>
      <c r="CN52" s="149"/>
      <c r="CO52" s="149"/>
      <c r="CP52" s="149"/>
      <c r="DH52"/>
      <c r="DI52"/>
    </row>
    <row r="53" spans="1:113" ht="18" customHeight="1" x14ac:dyDescent="0.25">
      <c r="A53" s="193" t="s">
        <v>91</v>
      </c>
      <c r="B53" s="194"/>
      <c r="C53" s="195"/>
      <c r="D53" s="194"/>
      <c r="E53" s="194"/>
      <c r="F53" s="194"/>
      <c r="G53" s="194"/>
      <c r="H53" s="194"/>
      <c r="CA53" s="139"/>
      <c r="CB53" s="196"/>
      <c r="CC53" s="196"/>
      <c r="CD53" s="196"/>
      <c r="CE53" s="196"/>
      <c r="CL53" s="196"/>
      <c r="CM53" s="139"/>
      <c r="CN53" s="196"/>
      <c r="CO53" s="196"/>
      <c r="CP53" s="196"/>
      <c r="CQ53" s="196"/>
    </row>
    <row r="54" spans="1:113" ht="20.25" customHeight="1" x14ac:dyDescent="0.25">
      <c r="A54" s="1135" t="s">
        <v>92</v>
      </c>
      <c r="B54" s="1130" t="s">
        <v>93</v>
      </c>
      <c r="C54" s="1177" t="s">
        <v>49</v>
      </c>
      <c r="D54" s="1177"/>
      <c r="E54" s="1177"/>
      <c r="F54" s="1167"/>
      <c r="G54" s="1391" t="s">
        <v>94</v>
      </c>
      <c r="H54" s="1384"/>
    </row>
    <row r="55" spans="1:113" ht="31.5" x14ac:dyDescent="0.25">
      <c r="A55" s="984"/>
      <c r="B55" s="976"/>
      <c r="C55" s="850" t="s">
        <v>28</v>
      </c>
      <c r="D55" s="197" t="s">
        <v>29</v>
      </c>
      <c r="E55" s="198" t="s">
        <v>30</v>
      </c>
      <c r="F55" s="199" t="s">
        <v>31</v>
      </c>
      <c r="G55" s="440" t="s">
        <v>95</v>
      </c>
      <c r="H55" s="931" t="s">
        <v>96</v>
      </c>
    </row>
    <row r="56" spans="1:113" x14ac:dyDescent="0.25">
      <c r="A56" s="202" t="s">
        <v>97</v>
      </c>
      <c r="B56" s="203">
        <f>SUM(C56:F56)</f>
        <v>0</v>
      </c>
      <c r="C56" s="932"/>
      <c r="D56" s="205"/>
      <c r="E56" s="206"/>
      <c r="F56" s="207"/>
      <c r="G56" s="208"/>
      <c r="H56" s="209"/>
      <c r="I56" t="str">
        <f>CA56&amp;CB56&amp;CC56</f>
        <v/>
      </c>
      <c r="CA56" s="210" t="str">
        <f>IF(AND($B56&gt;0,$G56="")," * No olvide digitar la variable "&amp;$G$54&amp;""&amp;" Presencial (Establecimiento). Digite CERO si no tiene.","")</f>
        <v/>
      </c>
      <c r="CB56" s="210" t="str">
        <f>IF(AND($B56&gt;0,$H56="")," * No olvide digitar la variable "&amp;$G$54&amp;""&amp;" Domiciliaria. Digite CERO si no tiene.","")</f>
        <v/>
      </c>
      <c r="CC56" s="210" t="str">
        <f>IF(AND($G56+$H56&gt;$B56)," * La variable "&amp;$G$54&amp;""&amp;" No puede ser mayor al Total.","")</f>
        <v/>
      </c>
      <c r="CM56" s="211">
        <f>IF(AND($B56&gt;0,$G56=""),1,0)</f>
        <v>0</v>
      </c>
      <c r="CN56" s="211">
        <f>IF(AND($B56&gt;0,$H56=""),1,0)</f>
        <v>0</v>
      </c>
      <c r="CO56" s="211">
        <f>IF(AND($G56+$H56&gt;$B56),1,0)</f>
        <v>0</v>
      </c>
    </row>
    <row r="57" spans="1:113" x14ac:dyDescent="0.25">
      <c r="A57" s="165" t="s">
        <v>98</v>
      </c>
      <c r="B57" s="203">
        <f>SUM(C57:F57)</f>
        <v>0</v>
      </c>
      <c r="C57" s="212"/>
      <c r="D57" s="213"/>
      <c r="E57" s="214"/>
      <c r="F57" s="215"/>
      <c r="G57" s="216"/>
      <c r="H57" s="217"/>
      <c r="I57" t="str">
        <f t="shared" ref="I57:I60" si="20">CA57&amp;CB57&amp;CC57</f>
        <v/>
      </c>
      <c r="CA57" s="210" t="str">
        <f t="shared" ref="CA57:CA60" si="21">IF(AND($B57&gt;0,$G57="")," * No olvide digitar la variable "&amp;$G$54&amp;""&amp;" Presencial (Establecimiento). Digite CERO si no tiene.","")</f>
        <v/>
      </c>
      <c r="CB57" s="210" t="str">
        <f t="shared" ref="CB57:CB60" si="22">IF(AND($B57&gt;0,$H57="")," * No olvide digitar la variable "&amp;$G$54&amp;""&amp;" Domiciliaria. Digite CERO si no tiene.","")</f>
        <v/>
      </c>
      <c r="CC57" s="210" t="str">
        <f t="shared" ref="CC57:CC60" si="23">IF(AND($G57+$H57&gt;$B57)," * La variable "&amp;$G$54&amp;""&amp;" No puede ser mayor al Total.","")</f>
        <v/>
      </c>
      <c r="CM57" s="211">
        <f t="shared" ref="CM57:CM60" si="24">IF(AND($B57&gt;0,$G57=""),1,0)</f>
        <v>0</v>
      </c>
      <c r="CN57" s="211">
        <f t="shared" ref="CN57:CN60" si="25">IF(AND($B57&gt;0,$H57=""),1,0)</f>
        <v>0</v>
      </c>
      <c r="CO57" s="211">
        <f t="shared" ref="CO57:CO60" si="26">IF(AND($G57+$H57&gt;$B57),1,0)</f>
        <v>0</v>
      </c>
    </row>
    <row r="58" spans="1:113" x14ac:dyDescent="0.25">
      <c r="A58" s="165" t="s">
        <v>99</v>
      </c>
      <c r="B58" s="203">
        <f>SUM(C58:F58)</f>
        <v>0</v>
      </c>
      <c r="C58" s="212"/>
      <c r="D58" s="213"/>
      <c r="E58" s="214"/>
      <c r="F58" s="215"/>
      <c r="G58" s="216"/>
      <c r="H58" s="217"/>
      <c r="I58" t="str">
        <f t="shared" si="20"/>
        <v/>
      </c>
      <c r="CA58" s="210" t="str">
        <f t="shared" si="21"/>
        <v/>
      </c>
      <c r="CB58" s="210" t="str">
        <f t="shared" si="22"/>
        <v/>
      </c>
      <c r="CC58" s="210" t="str">
        <f t="shared" si="23"/>
        <v/>
      </c>
      <c r="CM58" s="211">
        <f t="shared" si="24"/>
        <v>0</v>
      </c>
      <c r="CN58" s="211">
        <f t="shared" si="25"/>
        <v>0</v>
      </c>
      <c r="CO58" s="211">
        <f t="shared" si="26"/>
        <v>0</v>
      </c>
    </row>
    <row r="59" spans="1:113" x14ac:dyDescent="0.25">
      <c r="A59" s="165" t="s">
        <v>100</v>
      </c>
      <c r="B59" s="203">
        <f>SUM(C59:F59)</f>
        <v>0</v>
      </c>
      <c r="C59" s="212"/>
      <c r="D59" s="213"/>
      <c r="E59" s="214"/>
      <c r="F59" s="215"/>
      <c r="G59" s="216"/>
      <c r="H59" s="217"/>
      <c r="I59" t="str">
        <f t="shared" si="20"/>
        <v/>
      </c>
      <c r="CA59" s="210" t="str">
        <f t="shared" si="21"/>
        <v/>
      </c>
      <c r="CB59" s="210" t="str">
        <f t="shared" si="22"/>
        <v/>
      </c>
      <c r="CC59" s="210" t="str">
        <f t="shared" si="23"/>
        <v/>
      </c>
      <c r="CM59" s="211">
        <f t="shared" si="24"/>
        <v>0</v>
      </c>
      <c r="CN59" s="211">
        <f t="shared" si="25"/>
        <v>0</v>
      </c>
      <c r="CO59" s="211">
        <f t="shared" si="26"/>
        <v>0</v>
      </c>
    </row>
    <row r="60" spans="1:113" x14ac:dyDescent="0.25">
      <c r="A60" s="165" t="s">
        <v>101</v>
      </c>
      <c r="B60" s="203">
        <f>SUM(C60:F60)</f>
        <v>0</v>
      </c>
      <c r="C60" s="218"/>
      <c r="D60" s="219"/>
      <c r="E60" s="220"/>
      <c r="F60" s="221"/>
      <c r="G60" s="222"/>
      <c r="H60" s="223"/>
      <c r="I60" t="str">
        <f t="shared" si="20"/>
        <v/>
      </c>
      <c r="CA60" s="210" t="str">
        <f t="shared" si="21"/>
        <v/>
      </c>
      <c r="CB60" s="210" t="str">
        <f t="shared" si="22"/>
        <v/>
      </c>
      <c r="CC60" s="210" t="str">
        <f t="shared" si="23"/>
        <v/>
      </c>
      <c r="CM60" s="211">
        <f t="shared" si="24"/>
        <v>0</v>
      </c>
      <c r="CN60" s="211">
        <f t="shared" si="25"/>
        <v>0</v>
      </c>
      <c r="CO60" s="211">
        <f t="shared" si="26"/>
        <v>0</v>
      </c>
    </row>
    <row r="61" spans="1:113" x14ac:dyDescent="0.25">
      <c r="A61" s="554" t="s">
        <v>5</v>
      </c>
      <c r="B61" s="569">
        <f t="shared" ref="B61:G61" si="27">SUM(B56:B60)</f>
        <v>0</v>
      </c>
      <c r="C61" s="226">
        <f t="shared" si="27"/>
        <v>0</v>
      </c>
      <c r="D61" s="227">
        <f t="shared" si="27"/>
        <v>0</v>
      </c>
      <c r="E61" s="228">
        <f t="shared" si="27"/>
        <v>0</v>
      </c>
      <c r="F61" s="229">
        <f t="shared" si="27"/>
        <v>0</v>
      </c>
      <c r="G61" s="230">
        <f t="shared" si="27"/>
        <v>0</v>
      </c>
      <c r="H61" s="226">
        <f>SUM(H56:H60)</f>
        <v>0</v>
      </c>
    </row>
    <row r="62" spans="1:113" ht="18" customHeight="1" x14ac:dyDescent="0.25">
      <c r="A62" s="193" t="s">
        <v>102</v>
      </c>
      <c r="B62" s="9"/>
      <c r="C62" s="9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113" x14ac:dyDescent="0.25">
      <c r="A63" s="1135" t="s">
        <v>92</v>
      </c>
      <c r="B63" s="1110" t="s">
        <v>93</v>
      </c>
      <c r="C63" s="1179" t="s">
        <v>103</v>
      </c>
      <c r="D63" s="1179"/>
      <c r="E63" s="1179"/>
      <c r="F63" s="1179"/>
      <c r="G63" s="1179"/>
      <c r="H63" s="1179"/>
      <c r="I63" s="1179"/>
      <c r="J63" s="1179"/>
      <c r="K63" s="1179"/>
      <c r="L63" s="1179"/>
      <c r="M63" s="1179"/>
      <c r="N63" s="1179"/>
      <c r="O63" s="1179"/>
      <c r="P63" s="1179"/>
      <c r="Q63" s="1179"/>
      <c r="R63" s="1179"/>
      <c r="S63" s="1180"/>
      <c r="T63" s="1177" t="s">
        <v>49</v>
      </c>
      <c r="U63" s="1177"/>
      <c r="V63" s="1177"/>
      <c r="W63" s="1178"/>
      <c r="X63" s="1142" t="s">
        <v>104</v>
      </c>
      <c r="Y63" s="1389"/>
      <c r="Z63" s="1385"/>
    </row>
    <row r="64" spans="1:113" ht="31.5" x14ac:dyDescent="0.25">
      <c r="A64" s="984"/>
      <c r="B64" s="1029"/>
      <c r="C64" s="934" t="s">
        <v>50</v>
      </c>
      <c r="D64" s="935" t="s">
        <v>51</v>
      </c>
      <c r="E64" s="935" t="s">
        <v>52</v>
      </c>
      <c r="F64" s="935" t="s">
        <v>53</v>
      </c>
      <c r="G64" s="935" t="s">
        <v>54</v>
      </c>
      <c r="H64" s="935" t="s">
        <v>55</v>
      </c>
      <c r="I64" s="935" t="s">
        <v>56</v>
      </c>
      <c r="J64" s="935" t="s">
        <v>57</v>
      </c>
      <c r="K64" s="935" t="s">
        <v>58</v>
      </c>
      <c r="L64" s="935" t="s">
        <v>59</v>
      </c>
      <c r="M64" s="935" t="s">
        <v>60</v>
      </c>
      <c r="N64" s="935" t="s">
        <v>61</v>
      </c>
      <c r="O64" s="935" t="s">
        <v>62</v>
      </c>
      <c r="P64" s="935" t="s">
        <v>63</v>
      </c>
      <c r="Q64" s="935" t="s">
        <v>64</v>
      </c>
      <c r="R64" s="935" t="s">
        <v>65</v>
      </c>
      <c r="S64" s="547" t="s">
        <v>27</v>
      </c>
      <c r="T64" s="850" t="s">
        <v>66</v>
      </c>
      <c r="U64" s="851" t="s">
        <v>29</v>
      </c>
      <c r="V64" s="936" t="s">
        <v>30</v>
      </c>
      <c r="W64" s="936" t="s">
        <v>31</v>
      </c>
      <c r="X64" s="937" t="s">
        <v>105</v>
      </c>
      <c r="Y64" s="936" t="s">
        <v>106</v>
      </c>
      <c r="Z64" s="921" t="s">
        <v>96</v>
      </c>
    </row>
    <row r="65" spans="1:95" x14ac:dyDescent="0.25">
      <c r="A65" s="165" t="s">
        <v>98</v>
      </c>
      <c r="B65" s="236">
        <f>SUM(C65:S65)</f>
        <v>0</v>
      </c>
      <c r="C65" s="212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37"/>
      <c r="T65" s="238"/>
      <c r="U65" s="42"/>
      <c r="V65" s="42"/>
      <c r="W65" s="38"/>
      <c r="X65" s="37"/>
      <c r="Y65" s="42"/>
      <c r="Z65" s="38"/>
      <c r="AA65" s="28" t="str">
        <f>CA65&amp;CB65</f>
        <v/>
      </c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30" t="str">
        <f>IF(T65+U65+V65+W65&lt;&gt;$B65,"* La suma de "&amp;T$63&amp;""&amp;" no debe ser distinto del Total. ","")</f>
        <v/>
      </c>
      <c r="CB65" s="30" t="str">
        <f>IF(X65+Y65+Z65&gt;$B65,"* La suma de "&amp;X$63&amp;""&amp;" no puede superar el Total. ","")</f>
        <v/>
      </c>
      <c r="CE65" s="29"/>
      <c r="CL65" s="29"/>
      <c r="CM65" s="239">
        <f>IF(T65+U65+V65+W65&lt;&gt;$B65,1,0)</f>
        <v>0</v>
      </c>
      <c r="CN65" s="239">
        <f>IF(X65+Y65+Z65&gt;$B65,1,0)</f>
        <v>0</v>
      </c>
      <c r="CO65"/>
      <c r="CP65"/>
      <c r="CQ65"/>
    </row>
    <row r="66" spans="1:95" x14ac:dyDescent="0.25">
      <c r="A66" s="165" t="s">
        <v>99</v>
      </c>
      <c r="B66" s="240">
        <f>SUM(C66:S66)</f>
        <v>0</v>
      </c>
      <c r="C66" s="212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37"/>
      <c r="T66" s="241"/>
      <c r="U66" s="55"/>
      <c r="V66" s="55"/>
      <c r="W66" s="57"/>
      <c r="X66" s="51"/>
      <c r="Y66" s="55"/>
      <c r="Z66" s="57"/>
      <c r="AA66" s="28" t="str">
        <f t="shared" ref="AA66:AA68" si="28">CA66&amp;CB66</f>
        <v/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30" t="str">
        <f t="shared" ref="CA66:CA68" si="29">IF(T66+U66+V66+W66&lt;&gt;$B66,"* La suma de "&amp;T$63&amp;""&amp;" no debe ser distinto del Total. ","")</f>
        <v/>
      </c>
      <c r="CB66" s="30" t="str">
        <f t="shared" ref="CB66:CB68" si="30">IF(X66+Y66+Z66&gt;$B66,"* La suma de "&amp;X$63&amp;""&amp;" no puede superar el Total. ","")</f>
        <v/>
      </c>
      <c r="CE66" s="29"/>
      <c r="CL66" s="29"/>
      <c r="CM66" s="239">
        <f>IF(T66+U66+V66+W66&lt;&gt;$B66,1,0)</f>
        <v>0</v>
      </c>
      <c r="CN66" s="239">
        <f>IF(X66+Y66+Z66&gt;$B66,1,0)</f>
        <v>0</v>
      </c>
      <c r="CO66"/>
      <c r="CP66"/>
      <c r="CQ66"/>
    </row>
    <row r="67" spans="1:95" x14ac:dyDescent="0.25">
      <c r="A67" s="165" t="s">
        <v>100</v>
      </c>
      <c r="B67" s="240">
        <f>SUM(C67:S67)</f>
        <v>0</v>
      </c>
      <c r="C67" s="212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37"/>
      <c r="T67" s="241"/>
      <c r="U67" s="55"/>
      <c r="V67" s="55"/>
      <c r="W67" s="57"/>
      <c r="X67" s="51"/>
      <c r="Y67" s="55"/>
      <c r="Z67" s="57"/>
      <c r="AA67" s="28" t="str">
        <f t="shared" si="28"/>
        <v/>
      </c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30" t="str">
        <f t="shared" si="29"/>
        <v/>
      </c>
      <c r="CB67" s="30" t="str">
        <f t="shared" si="30"/>
        <v/>
      </c>
      <c r="CE67" s="29"/>
      <c r="CL67" s="29"/>
      <c r="CM67" s="239">
        <f>IF(T67+U67+V67+W67&lt;&gt;$B67,1,0)</f>
        <v>0</v>
      </c>
      <c r="CN67" s="239">
        <f>IF(X67+Y67+Z67&gt;$B67,1,0)</f>
        <v>0</v>
      </c>
    </row>
    <row r="68" spans="1:95" x14ac:dyDescent="0.25">
      <c r="A68" s="165" t="s">
        <v>101</v>
      </c>
      <c r="B68" s="242">
        <f>SUM(C68:S68)</f>
        <v>0</v>
      </c>
      <c r="C68" s="212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37"/>
      <c r="T68" s="243"/>
      <c r="U68" s="81"/>
      <c r="V68" s="81"/>
      <c r="W68" s="82"/>
      <c r="X68" s="244"/>
      <c r="Y68" s="81"/>
      <c r="Z68" s="82"/>
      <c r="AA68" s="28" t="str">
        <f t="shared" si="28"/>
        <v/>
      </c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30" t="str">
        <f t="shared" si="29"/>
        <v/>
      </c>
      <c r="CB68" s="30" t="str">
        <f t="shared" si="30"/>
        <v/>
      </c>
      <c r="CE68" s="29"/>
      <c r="CL68" s="29"/>
      <c r="CM68" s="239">
        <f>IF(T68+U68+V68+W68&lt;&gt;$B68,1,0)</f>
        <v>0</v>
      </c>
      <c r="CN68" s="239">
        <f>IF(X68+Y68+Z68&gt;$B68,1,0)</f>
        <v>0</v>
      </c>
    </row>
    <row r="69" spans="1:95" x14ac:dyDescent="0.25">
      <c r="A69" s="554" t="s">
        <v>5</v>
      </c>
      <c r="B69" s="570">
        <f>SUM(B65:B68)</f>
        <v>0</v>
      </c>
      <c r="C69" s="938">
        <f>SUM(C65:C68)</f>
        <v>0</v>
      </c>
      <c r="D69" s="939">
        <f t="shared" ref="D69:Z69" si="31">SUM(D65:D68)</f>
        <v>0</v>
      </c>
      <c r="E69" s="939">
        <f t="shared" si="31"/>
        <v>0</v>
      </c>
      <c r="F69" s="939">
        <f t="shared" si="31"/>
        <v>0</v>
      </c>
      <c r="G69" s="939">
        <f t="shared" si="31"/>
        <v>0</v>
      </c>
      <c r="H69" s="939">
        <f t="shared" si="31"/>
        <v>0</v>
      </c>
      <c r="I69" s="939">
        <f t="shared" si="31"/>
        <v>0</v>
      </c>
      <c r="J69" s="939">
        <f t="shared" si="31"/>
        <v>0</v>
      </c>
      <c r="K69" s="939">
        <f t="shared" si="31"/>
        <v>0</v>
      </c>
      <c r="L69" s="939">
        <f t="shared" si="31"/>
        <v>0</v>
      </c>
      <c r="M69" s="939">
        <f t="shared" si="31"/>
        <v>0</v>
      </c>
      <c r="N69" s="939">
        <f t="shared" si="31"/>
        <v>0</v>
      </c>
      <c r="O69" s="939">
        <f t="shared" si="31"/>
        <v>0</v>
      </c>
      <c r="P69" s="939">
        <f t="shared" si="31"/>
        <v>0</v>
      </c>
      <c r="Q69" s="939">
        <f t="shared" si="31"/>
        <v>0</v>
      </c>
      <c r="R69" s="939">
        <f t="shared" si="31"/>
        <v>0</v>
      </c>
      <c r="S69" s="552">
        <f t="shared" si="31"/>
        <v>0</v>
      </c>
      <c r="T69" s="940">
        <f t="shared" si="31"/>
        <v>0</v>
      </c>
      <c r="U69" s="939">
        <f t="shared" si="31"/>
        <v>0</v>
      </c>
      <c r="V69" s="939">
        <f t="shared" si="31"/>
        <v>0</v>
      </c>
      <c r="W69" s="941">
        <f t="shared" si="31"/>
        <v>0</v>
      </c>
      <c r="X69" s="938">
        <f t="shared" si="31"/>
        <v>0</v>
      </c>
      <c r="Y69" s="939">
        <f t="shared" si="31"/>
        <v>0</v>
      </c>
      <c r="Z69" s="941">
        <f t="shared" si="31"/>
        <v>0</v>
      </c>
    </row>
    <row r="70" spans="1:95" ht="18" customHeight="1" x14ac:dyDescent="0.25">
      <c r="A70" s="193" t="s">
        <v>107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95" x14ac:dyDescent="0.25">
      <c r="A71" s="1135" t="s">
        <v>92</v>
      </c>
      <c r="B71" s="1130" t="s">
        <v>93</v>
      </c>
      <c r="C71" s="1179" t="s">
        <v>103</v>
      </c>
      <c r="D71" s="1179"/>
      <c r="E71" s="1179"/>
      <c r="F71" s="1179"/>
      <c r="G71" s="1179"/>
      <c r="H71" s="1179"/>
      <c r="I71" s="1179"/>
      <c r="J71" s="1179"/>
      <c r="K71" s="1179"/>
      <c r="L71" s="1179"/>
      <c r="M71" s="1179"/>
      <c r="N71" s="1179"/>
      <c r="O71" s="1179"/>
      <c r="P71" s="1179"/>
      <c r="Q71" s="1179"/>
      <c r="R71" s="1179"/>
      <c r="S71" s="1180"/>
      <c r="T71" s="1132" t="s">
        <v>49</v>
      </c>
      <c r="U71" s="1177"/>
      <c r="V71" s="1177"/>
      <c r="W71" s="1178"/>
      <c r="X71" s="1142" t="s">
        <v>104</v>
      </c>
      <c r="Y71" s="1389"/>
      <c r="Z71" s="1385"/>
    </row>
    <row r="72" spans="1:95" ht="31.5" x14ac:dyDescent="0.25">
      <c r="A72" s="984"/>
      <c r="B72" s="976"/>
      <c r="C72" s="934" t="s">
        <v>50</v>
      </c>
      <c r="D72" s="935" t="s">
        <v>51</v>
      </c>
      <c r="E72" s="935" t="s">
        <v>52</v>
      </c>
      <c r="F72" s="935" t="s">
        <v>53</v>
      </c>
      <c r="G72" s="935" t="s">
        <v>54</v>
      </c>
      <c r="H72" s="935" t="s">
        <v>55</v>
      </c>
      <c r="I72" s="935" t="s">
        <v>56</v>
      </c>
      <c r="J72" s="935" t="s">
        <v>57</v>
      </c>
      <c r="K72" s="935" t="s">
        <v>58</v>
      </c>
      <c r="L72" s="935" t="s">
        <v>59</v>
      </c>
      <c r="M72" s="935" t="s">
        <v>60</v>
      </c>
      <c r="N72" s="935" t="s">
        <v>61</v>
      </c>
      <c r="O72" s="935" t="s">
        <v>62</v>
      </c>
      <c r="P72" s="935" t="s">
        <v>63</v>
      </c>
      <c r="Q72" s="935" t="s">
        <v>64</v>
      </c>
      <c r="R72" s="935" t="s">
        <v>65</v>
      </c>
      <c r="S72" s="547" t="s">
        <v>27</v>
      </c>
      <c r="T72" s="850" t="s">
        <v>66</v>
      </c>
      <c r="U72" s="851" t="s">
        <v>29</v>
      </c>
      <c r="V72" s="936" t="s">
        <v>30</v>
      </c>
      <c r="W72" s="936" t="s">
        <v>31</v>
      </c>
      <c r="X72" s="937" t="s">
        <v>105</v>
      </c>
      <c r="Y72" s="936" t="s">
        <v>106</v>
      </c>
      <c r="Z72" s="921" t="s">
        <v>96</v>
      </c>
    </row>
    <row r="73" spans="1:95" x14ac:dyDescent="0.25">
      <c r="A73" s="165" t="s">
        <v>98</v>
      </c>
      <c r="B73" s="236">
        <f>SUM(C73:S73)</f>
        <v>0</v>
      </c>
      <c r="C73" s="212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37"/>
      <c r="T73" s="37"/>
      <c r="U73" s="238"/>
      <c r="V73" s="42"/>
      <c r="W73" s="42"/>
      <c r="X73" s="37"/>
      <c r="Y73" s="42"/>
      <c r="Z73" s="38"/>
      <c r="AA73" s="28" t="str">
        <f>CA73&amp;CB73</f>
        <v/>
      </c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30" t="str">
        <f>IF(T73+U73+V73+W73&lt;&gt;$B73,"* La suma de "&amp;T$71&amp;""&amp;" no debe ser distinto del Total. ","")</f>
        <v/>
      </c>
      <c r="CB73" s="30" t="str">
        <f>IF(X73+Y73+Z73&gt;$B73,"* La suma de "&amp;X$71&amp;""&amp;" no puede superar el Total. ","")</f>
        <v/>
      </c>
      <c r="CE73" s="29"/>
      <c r="CL73" s="29"/>
      <c r="CM73" s="239">
        <f>IF(T73+U73+V73+W73&lt;&gt;$B73,1,0)</f>
        <v>0</v>
      </c>
      <c r="CN73" s="239">
        <f>IF(X73+Y73+Z73&gt;$B73,1,0)</f>
        <v>0</v>
      </c>
    </row>
    <row r="74" spans="1:95" x14ac:dyDescent="0.25">
      <c r="A74" s="165" t="s">
        <v>99</v>
      </c>
      <c r="B74" s="240">
        <f>SUM(C74:S74)</f>
        <v>0</v>
      </c>
      <c r="C74" s="212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37"/>
      <c r="T74" s="51"/>
      <c r="U74" s="241"/>
      <c r="V74" s="55"/>
      <c r="W74" s="55"/>
      <c r="X74" s="51"/>
      <c r="Y74" s="55"/>
      <c r="Z74" s="57"/>
      <c r="AA74" s="28" t="str">
        <f t="shared" ref="AA74:AA76" si="32">CA74&amp;CB74</f>
        <v/>
      </c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30" t="str">
        <f t="shared" ref="CA74:CA76" si="33">IF(T74+U74+V74+W74&lt;&gt;$B74,"* La suma de "&amp;T$71&amp;""&amp;" no debe ser distinto del Total. ","")</f>
        <v/>
      </c>
      <c r="CB74" s="30" t="str">
        <f t="shared" ref="CB74:CB76" si="34">IF(X74+Y74+Z74&gt;$B74,"* La suma de "&amp;X$71&amp;""&amp;" no puede superar el Total. ","")</f>
        <v/>
      </c>
      <c r="CE74" s="29"/>
      <c r="CL74" s="29"/>
      <c r="CM74" s="239">
        <f>IF(T74+U74+V74+W74&lt;&gt;$B74,1,0)</f>
        <v>0</v>
      </c>
      <c r="CN74" s="239">
        <f>IF(X74+Y74+Z74&gt;$B74,1,0)</f>
        <v>0</v>
      </c>
    </row>
    <row r="75" spans="1:95" x14ac:dyDescent="0.25">
      <c r="A75" s="165" t="s">
        <v>100</v>
      </c>
      <c r="B75" s="240">
        <f>SUM(C75:S75)</f>
        <v>0</v>
      </c>
      <c r="C75" s="212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37"/>
      <c r="T75" s="51"/>
      <c r="U75" s="241"/>
      <c r="V75" s="55"/>
      <c r="W75" s="55"/>
      <c r="X75" s="51"/>
      <c r="Y75" s="55"/>
      <c r="Z75" s="57"/>
      <c r="AA75" s="28" t="str">
        <f t="shared" si="32"/>
        <v/>
      </c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30" t="str">
        <f t="shared" si="33"/>
        <v/>
      </c>
      <c r="CB75" s="30" t="str">
        <f t="shared" si="34"/>
        <v/>
      </c>
      <c r="CE75" s="29"/>
      <c r="CL75" s="29"/>
      <c r="CM75" s="239">
        <f>IF(T75+U75+V75+W75&lt;&gt;$B75,1,0)</f>
        <v>0</v>
      </c>
      <c r="CN75" s="239">
        <f>IF(X75+Y75+Z75&gt;$B75,1,0)</f>
        <v>0</v>
      </c>
    </row>
    <row r="76" spans="1:95" x14ac:dyDescent="0.25">
      <c r="A76" s="165" t="s">
        <v>101</v>
      </c>
      <c r="B76" s="242">
        <f>SUM(C76:S76)</f>
        <v>0</v>
      </c>
      <c r="C76" s="212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37"/>
      <c r="T76" s="244"/>
      <c r="U76" s="243"/>
      <c r="V76" s="81"/>
      <c r="W76" s="81"/>
      <c r="X76" s="244"/>
      <c r="Y76" s="81"/>
      <c r="Z76" s="82"/>
      <c r="AA76" s="28" t="str">
        <f t="shared" si="32"/>
        <v/>
      </c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30" t="str">
        <f t="shared" si="33"/>
        <v/>
      </c>
      <c r="CB76" s="30" t="str">
        <f t="shared" si="34"/>
        <v/>
      </c>
      <c r="CE76" s="29"/>
      <c r="CL76" s="29"/>
      <c r="CM76" s="239">
        <f>IF(T76+U76+V76+W76&lt;&gt;$B76,1,0)</f>
        <v>0</v>
      </c>
      <c r="CN76" s="239">
        <f>IF(X76+Y76+Z76&gt;$B76,1,0)</f>
        <v>0</v>
      </c>
    </row>
    <row r="77" spans="1:95" x14ac:dyDescent="0.25">
      <c r="A77" s="554" t="s">
        <v>5</v>
      </c>
      <c r="B77" s="570">
        <f>SUM(B73:B76)</f>
        <v>0</v>
      </c>
      <c r="C77" s="938">
        <f>SUM(C73:C76)</f>
        <v>0</v>
      </c>
      <c r="D77" s="939">
        <f t="shared" ref="D77:R77" si="35">SUM(D73:D76)</f>
        <v>0</v>
      </c>
      <c r="E77" s="939">
        <f t="shared" si="35"/>
        <v>0</v>
      </c>
      <c r="F77" s="939">
        <f t="shared" si="35"/>
        <v>0</v>
      </c>
      <c r="G77" s="939">
        <f t="shared" si="35"/>
        <v>0</v>
      </c>
      <c r="H77" s="939">
        <f t="shared" si="35"/>
        <v>0</v>
      </c>
      <c r="I77" s="939">
        <f t="shared" si="35"/>
        <v>0</v>
      </c>
      <c r="J77" s="939">
        <f t="shared" si="35"/>
        <v>0</v>
      </c>
      <c r="K77" s="939">
        <f t="shared" si="35"/>
        <v>0</v>
      </c>
      <c r="L77" s="939">
        <f t="shared" si="35"/>
        <v>0</v>
      </c>
      <c r="M77" s="939">
        <f t="shared" si="35"/>
        <v>0</v>
      </c>
      <c r="N77" s="939">
        <f t="shared" si="35"/>
        <v>0</v>
      </c>
      <c r="O77" s="939">
        <f t="shared" si="35"/>
        <v>0</v>
      </c>
      <c r="P77" s="939">
        <f t="shared" si="35"/>
        <v>0</v>
      </c>
      <c r="Q77" s="939">
        <f t="shared" si="35"/>
        <v>0</v>
      </c>
      <c r="R77" s="939">
        <f t="shared" si="35"/>
        <v>0</v>
      </c>
      <c r="S77" s="552">
        <f>SUM(S73:S76)</f>
        <v>0</v>
      </c>
      <c r="T77" s="942">
        <f>SUM(T73:T76)</f>
        <v>0</v>
      </c>
      <c r="U77" s="943">
        <f t="shared" ref="U77:Z77" si="36">SUM(U73:U76)</f>
        <v>0</v>
      </c>
      <c r="V77" s="943">
        <f t="shared" si="36"/>
        <v>0</v>
      </c>
      <c r="W77" s="944">
        <f t="shared" si="36"/>
        <v>0</v>
      </c>
      <c r="X77" s="945">
        <f t="shared" si="36"/>
        <v>0</v>
      </c>
      <c r="Y77" s="943">
        <f t="shared" si="36"/>
        <v>0</v>
      </c>
      <c r="Z77" s="946">
        <f t="shared" si="36"/>
        <v>0</v>
      </c>
    </row>
    <row r="78" spans="1:95" ht="18" customHeight="1" x14ac:dyDescent="0.25">
      <c r="A78" s="256" t="s">
        <v>108</v>
      </c>
      <c r="B78" s="257"/>
      <c r="C78" s="9"/>
      <c r="D78" s="258"/>
      <c r="E78" s="9"/>
    </row>
    <row r="79" spans="1:95" ht="26.25" customHeight="1" x14ac:dyDescent="0.25">
      <c r="A79" s="555" t="s">
        <v>109</v>
      </c>
      <c r="B79" s="850" t="s">
        <v>66</v>
      </c>
      <c r="C79" s="851" t="s">
        <v>29</v>
      </c>
      <c r="D79" s="936" t="s">
        <v>30</v>
      </c>
      <c r="E79" s="434" t="s">
        <v>31</v>
      </c>
    </row>
    <row r="80" spans="1:95" ht="15" customHeight="1" x14ac:dyDescent="0.25">
      <c r="A80" s="261" t="s">
        <v>110</v>
      </c>
      <c r="B80" s="37"/>
      <c r="C80" s="238"/>
      <c r="D80" s="42"/>
      <c r="E80" s="39"/>
    </row>
    <row r="81" spans="1:5" ht="15" customHeight="1" x14ac:dyDescent="0.25">
      <c r="A81" s="261" t="s">
        <v>111</v>
      </c>
      <c r="B81" s="51"/>
      <c r="C81" s="241"/>
      <c r="D81" s="55"/>
      <c r="E81" s="52"/>
    </row>
    <row r="82" spans="1:5" ht="15" customHeight="1" x14ac:dyDescent="0.25">
      <c r="A82" s="261" t="s">
        <v>112</v>
      </c>
      <c r="B82" s="51"/>
      <c r="C82" s="241"/>
      <c r="D82" s="55"/>
      <c r="E82" s="52"/>
    </row>
    <row r="83" spans="1:5" ht="21.75" customHeight="1" x14ac:dyDescent="0.25">
      <c r="A83" s="262" t="s">
        <v>113</v>
      </c>
      <c r="B83" s="51"/>
      <c r="C83" s="241"/>
      <c r="D83" s="55"/>
      <c r="E83" s="52"/>
    </row>
    <row r="84" spans="1:5" ht="15" customHeight="1" x14ac:dyDescent="0.25">
      <c r="A84" s="261" t="s">
        <v>114</v>
      </c>
      <c r="B84" s="92"/>
      <c r="C84" s="263"/>
      <c r="D84" s="66"/>
      <c r="E84" s="93"/>
    </row>
    <row r="85" spans="1:5" ht="15" customHeight="1" x14ac:dyDescent="0.25">
      <c r="A85" s="261" t="s">
        <v>115</v>
      </c>
      <c r="B85" s="92"/>
      <c r="C85" s="241"/>
      <c r="D85" s="66"/>
      <c r="E85" s="93"/>
    </row>
    <row r="86" spans="1:5" ht="15" customHeight="1" x14ac:dyDescent="0.25">
      <c r="A86" s="261" t="s">
        <v>116</v>
      </c>
      <c r="B86" s="92"/>
      <c r="C86" s="241"/>
      <c r="D86" s="66"/>
      <c r="E86" s="93"/>
    </row>
    <row r="87" spans="1:5" ht="15" customHeight="1" x14ac:dyDescent="0.25">
      <c r="A87" s="261" t="s">
        <v>117</v>
      </c>
      <c r="B87" s="92"/>
      <c r="C87" s="241"/>
      <c r="D87" s="66"/>
      <c r="E87" s="93"/>
    </row>
    <row r="88" spans="1:5" ht="15" customHeight="1" x14ac:dyDescent="0.25">
      <c r="A88" s="261" t="s">
        <v>118</v>
      </c>
      <c r="B88" s="92"/>
      <c r="C88" s="241"/>
      <c r="D88" s="66"/>
      <c r="E88" s="93"/>
    </row>
    <row r="89" spans="1:5" ht="15" customHeight="1" x14ac:dyDescent="0.25">
      <c r="A89" s="264" t="s">
        <v>119</v>
      </c>
      <c r="B89" s="92"/>
      <c r="C89" s="241"/>
      <c r="D89" s="66"/>
      <c r="E89" s="93"/>
    </row>
    <row r="90" spans="1:5" ht="15" customHeight="1" x14ac:dyDescent="0.25">
      <c r="A90" s="261" t="s">
        <v>120</v>
      </c>
      <c r="B90" s="92"/>
      <c r="C90" s="241"/>
      <c r="D90" s="66"/>
      <c r="E90" s="93"/>
    </row>
    <row r="91" spans="1:5" ht="15" customHeight="1" x14ac:dyDescent="0.25">
      <c r="A91" s="261" t="s">
        <v>121</v>
      </c>
      <c r="B91" s="92"/>
      <c r="C91" s="241"/>
      <c r="D91" s="66"/>
      <c r="E91" s="93"/>
    </row>
    <row r="92" spans="1:5" ht="15" customHeight="1" x14ac:dyDescent="0.25">
      <c r="A92" s="262" t="s">
        <v>122</v>
      </c>
      <c r="B92" s="92"/>
      <c r="C92" s="241"/>
      <c r="D92" s="66"/>
      <c r="E92" s="93"/>
    </row>
    <row r="93" spans="1:5" ht="15" customHeight="1" x14ac:dyDescent="0.25">
      <c r="A93" s="265" t="s">
        <v>123</v>
      </c>
      <c r="B93" s="92"/>
      <c r="C93" s="241"/>
      <c r="D93" s="66"/>
      <c r="E93" s="93"/>
    </row>
    <row r="94" spans="1:5" ht="15" customHeight="1" x14ac:dyDescent="0.25">
      <c r="A94" s="266" t="s">
        <v>124</v>
      </c>
      <c r="B94" s="92"/>
      <c r="C94" s="241"/>
      <c r="D94" s="66"/>
      <c r="E94" s="93"/>
    </row>
    <row r="95" spans="1:5" ht="15" customHeight="1" x14ac:dyDescent="0.25">
      <c r="A95" s="267" t="s">
        <v>125</v>
      </c>
      <c r="B95" s="92"/>
      <c r="C95" s="241"/>
      <c r="D95" s="66"/>
      <c r="E95" s="93"/>
    </row>
    <row r="96" spans="1:5" ht="15" customHeight="1" x14ac:dyDescent="0.25">
      <c r="A96" s="261" t="s">
        <v>126</v>
      </c>
      <c r="B96" s="92"/>
      <c r="C96" s="241"/>
      <c r="D96" s="66"/>
      <c r="E96" s="93"/>
    </row>
    <row r="97" spans="1:5" ht="15" customHeight="1" x14ac:dyDescent="0.25">
      <c r="A97" s="555" t="s">
        <v>5</v>
      </c>
      <c r="B97" s="945">
        <f>SUM(B80:B96)</f>
        <v>0</v>
      </c>
      <c r="C97" s="944">
        <f>SUM(C80:C96)</f>
        <v>0</v>
      </c>
      <c r="D97" s="943">
        <f>SUM(D80:D96)</f>
        <v>0</v>
      </c>
      <c r="E97" s="449">
        <f>SUM(E80:E96)</f>
        <v>0</v>
      </c>
    </row>
    <row r="98" spans="1:5" ht="18" customHeight="1" x14ac:dyDescent="0.25">
      <c r="A98" s="269" t="s">
        <v>127</v>
      </c>
      <c r="B98" s="9"/>
      <c r="C98" s="9"/>
      <c r="D98" s="9"/>
      <c r="E98" s="9"/>
    </row>
    <row r="99" spans="1:5" ht="25.5" customHeight="1" x14ac:dyDescent="0.25">
      <c r="A99" s="577" t="s">
        <v>92</v>
      </c>
      <c r="B99" s="936" t="s">
        <v>66</v>
      </c>
      <c r="C99" s="851" t="s">
        <v>29</v>
      </c>
      <c r="D99" s="936" t="s">
        <v>30</v>
      </c>
      <c r="E99" s="434" t="s">
        <v>31</v>
      </c>
    </row>
    <row r="100" spans="1:5" x14ac:dyDescent="0.25">
      <c r="A100" s="165" t="s">
        <v>128</v>
      </c>
      <c r="B100" s="55"/>
      <c r="C100" s="241"/>
      <c r="D100" s="55"/>
      <c r="E100" s="52"/>
    </row>
    <row r="101" spans="1:5" x14ac:dyDescent="0.25">
      <c r="A101" s="165" t="s">
        <v>129</v>
      </c>
      <c r="B101" s="55"/>
      <c r="C101" s="241"/>
      <c r="D101" s="55"/>
      <c r="E101" s="52"/>
    </row>
    <row r="102" spans="1:5" x14ac:dyDescent="0.25">
      <c r="A102" s="165" t="s">
        <v>130</v>
      </c>
      <c r="B102" s="55"/>
      <c r="C102" s="241"/>
      <c r="D102" s="55"/>
      <c r="E102" s="52"/>
    </row>
    <row r="103" spans="1:5" x14ac:dyDescent="0.25">
      <c r="A103" s="165" t="s">
        <v>131</v>
      </c>
      <c r="B103" s="55"/>
      <c r="C103" s="241"/>
      <c r="D103" s="55"/>
      <c r="E103" s="52"/>
    </row>
    <row r="104" spans="1:5" x14ac:dyDescent="0.25">
      <c r="A104" s="271" t="s">
        <v>132</v>
      </c>
      <c r="B104" s="81"/>
      <c r="C104" s="243"/>
      <c r="D104" s="81"/>
      <c r="E104" s="272"/>
    </row>
    <row r="105" spans="1:5" x14ac:dyDescent="0.25">
      <c r="A105" s="553" t="s">
        <v>5</v>
      </c>
      <c r="B105" s="944">
        <f>SUM(B100:B104)</f>
        <v>0</v>
      </c>
      <c r="C105" s="944">
        <f>SUM(C100:C104)</f>
        <v>0</v>
      </c>
      <c r="D105" s="943">
        <f>SUM(D100:D104)</f>
        <v>0</v>
      </c>
      <c r="E105" s="449">
        <f>SUM(E100:E104)</f>
        <v>0</v>
      </c>
    </row>
    <row r="106" spans="1:5" ht="18" customHeight="1" x14ac:dyDescent="0.25">
      <c r="A106" s="269" t="s">
        <v>133</v>
      </c>
      <c r="B106" s="9"/>
      <c r="C106" s="9"/>
      <c r="D106" s="9"/>
      <c r="E106" s="9"/>
    </row>
    <row r="107" spans="1:5" ht="25.5" customHeight="1" x14ac:dyDescent="0.25">
      <c r="A107" s="577" t="s">
        <v>92</v>
      </c>
      <c r="B107" s="936" t="s">
        <v>66</v>
      </c>
      <c r="C107" s="851" t="s">
        <v>29</v>
      </c>
      <c r="D107" s="936" t="s">
        <v>30</v>
      </c>
      <c r="E107" s="434" t="s">
        <v>31</v>
      </c>
    </row>
    <row r="108" spans="1:5" x14ac:dyDescent="0.25">
      <c r="A108" s="165" t="s">
        <v>128</v>
      </c>
      <c r="B108" s="55"/>
      <c r="C108" s="241"/>
      <c r="D108" s="55"/>
      <c r="E108" s="52"/>
    </row>
    <row r="109" spans="1:5" x14ac:dyDescent="0.25">
      <c r="A109" s="165" t="s">
        <v>129</v>
      </c>
      <c r="B109" s="55"/>
      <c r="C109" s="241"/>
      <c r="D109" s="55"/>
      <c r="E109" s="52"/>
    </row>
    <row r="110" spans="1:5" x14ac:dyDescent="0.25">
      <c r="A110" s="165" t="s">
        <v>130</v>
      </c>
      <c r="B110" s="55"/>
      <c r="C110" s="241"/>
      <c r="D110" s="55"/>
      <c r="E110" s="52"/>
    </row>
    <row r="111" spans="1:5" x14ac:dyDescent="0.25">
      <c r="A111" s="165" t="s">
        <v>131</v>
      </c>
      <c r="B111" s="55"/>
      <c r="C111" s="241"/>
      <c r="D111" s="55"/>
      <c r="E111" s="52"/>
    </row>
    <row r="112" spans="1:5" x14ac:dyDescent="0.25">
      <c r="A112" s="271" t="s">
        <v>132</v>
      </c>
      <c r="B112" s="81"/>
      <c r="C112" s="243"/>
      <c r="D112" s="81"/>
      <c r="E112" s="272"/>
    </row>
    <row r="113" spans="1:93" x14ac:dyDescent="0.25">
      <c r="A113" s="553" t="s">
        <v>5</v>
      </c>
      <c r="B113" s="944">
        <f>SUM(B108:B112)</f>
        <v>0</v>
      </c>
      <c r="C113" s="944">
        <f>SUM(C108:C112)</f>
        <v>0</v>
      </c>
      <c r="D113" s="943">
        <f>SUM(D108:D112)</f>
        <v>0</v>
      </c>
      <c r="E113" s="449">
        <f>SUM(E108:E112)</f>
        <v>0</v>
      </c>
    </row>
    <row r="114" spans="1:93" ht="18" customHeight="1" x14ac:dyDescent="0.25">
      <c r="A114" s="256" t="s">
        <v>134</v>
      </c>
      <c r="B114" s="2"/>
      <c r="C114" s="2"/>
      <c r="D114" s="274"/>
      <c r="E114" s="9"/>
      <c r="F114" s="9"/>
      <c r="G114" s="9"/>
      <c r="H114" s="9"/>
    </row>
    <row r="115" spans="1:93" ht="15" customHeight="1" x14ac:dyDescent="0.25">
      <c r="A115" s="1166" t="s">
        <v>135</v>
      </c>
      <c r="B115" s="1160" t="s">
        <v>5</v>
      </c>
      <c r="C115" s="1132" t="s">
        <v>49</v>
      </c>
      <c r="D115" s="1177"/>
      <c r="E115" s="1177"/>
      <c r="F115" s="1167"/>
      <c r="G115" s="1389" t="s">
        <v>136</v>
      </c>
      <c r="H115" s="1385"/>
    </row>
    <row r="116" spans="1:93" ht="24.75" customHeight="1" x14ac:dyDescent="0.25">
      <c r="A116" s="1034"/>
      <c r="B116" s="1023"/>
      <c r="C116" s="850" t="s">
        <v>66</v>
      </c>
      <c r="D116" s="851" t="s">
        <v>29</v>
      </c>
      <c r="E116" s="936" t="s">
        <v>30</v>
      </c>
      <c r="F116" s="436" t="s">
        <v>31</v>
      </c>
      <c r="G116" s="450" t="s">
        <v>105</v>
      </c>
      <c r="H116" s="921" t="s">
        <v>106</v>
      </c>
    </row>
    <row r="117" spans="1:93" ht="15" customHeight="1" x14ac:dyDescent="0.25">
      <c r="A117" s="947" t="s">
        <v>137</v>
      </c>
      <c r="B117" s="948">
        <f>SUM(C117:F117)</f>
        <v>0</v>
      </c>
      <c r="C117" s="949"/>
      <c r="D117" s="950"/>
      <c r="E117" s="281"/>
      <c r="F117" s="282"/>
      <c r="G117" s="951"/>
      <c r="H117" s="952"/>
      <c r="CA117" s="210" t="str">
        <f>IF(AND($B117&gt;0,$G117="")," * No olvide digitar la variable "&amp;$G$116&amp;""&amp;" Presencial (Establecimiento). Digite CERO si no tiene.","")</f>
        <v/>
      </c>
      <c r="CB117" s="210" t="str">
        <f>IF(AND($B117&gt;0,$H117="")," * No olvide digitar la variable "&amp;$G$115&amp;""&amp;" A distancia. Digite CERO si no tiene.","")</f>
        <v/>
      </c>
      <c r="CC117" s="210" t="str">
        <f>IF(AND($G117+$H117&gt;$B117)," * La variable "&amp;$G$115&amp;""&amp;" No puede ser mayor al Total.","")</f>
        <v/>
      </c>
      <c r="CM117" s="211">
        <f>IF(AND($B117&gt;0,$G117=""),1,0)</f>
        <v>0</v>
      </c>
      <c r="CN117" s="211">
        <f>IF(AND($B117&gt;0,$H117=""),1,0)</f>
        <v>0</v>
      </c>
      <c r="CO117" s="211">
        <f>IF(AND($G117+$H117&gt;$B117),1,0)</f>
        <v>0</v>
      </c>
    </row>
    <row r="118" spans="1:93" ht="15" customHeight="1" x14ac:dyDescent="0.25">
      <c r="A118" s="285" t="s">
        <v>138</v>
      </c>
      <c r="B118" s="286">
        <f>SUM(C118:F118)</f>
        <v>0</v>
      </c>
      <c r="C118" s="75"/>
      <c r="D118" s="287"/>
      <c r="E118" s="79"/>
      <c r="F118" s="77"/>
      <c r="G118" s="113"/>
      <c r="H118" s="112"/>
      <c r="CA118" s="210" t="str">
        <f>IF(AND($B118&gt;0,$G118="")," * No olvide digitar la variable "&amp;$G$116&amp;""&amp;" Presencial (Establecimiento). Digite CERO si no tiene.","")</f>
        <v/>
      </c>
      <c r="CB118" s="210" t="str">
        <f>IF(AND($B118&gt;0,$H118="")," * No olvide digitar la variable "&amp;$G$115&amp;""&amp;" A distancia. Digite CERO si no tiene.","")</f>
        <v/>
      </c>
      <c r="CC118" s="210" t="str">
        <f>IF(AND($G118+$H118&gt;$B118)," * La variable "&amp;$G$115&amp;""&amp;" No puede ser mayor al Total.","")</f>
        <v/>
      </c>
      <c r="CM118" s="211">
        <f>IF(AND($B118&gt;0,$G118=""),1,0)</f>
        <v>0</v>
      </c>
      <c r="CN118" s="211">
        <f>IF(AND($B118&gt;0,$H118=""),1,0)</f>
        <v>0</v>
      </c>
      <c r="CO118" s="211">
        <f>IF(AND($G118+$H118&gt;$B118),1,0)</f>
        <v>0</v>
      </c>
    </row>
    <row r="119" spans="1:93" ht="18" customHeight="1" x14ac:dyDescent="0.25">
      <c r="A119" s="11" t="s">
        <v>139</v>
      </c>
      <c r="B119" s="2"/>
      <c r="C119" s="2"/>
      <c r="D119" s="6"/>
      <c r="E119" s="971"/>
      <c r="F119" s="972"/>
      <c r="G119" s="973"/>
      <c r="H119" s="974"/>
      <c r="I119" s="292"/>
      <c r="J119" s="292"/>
      <c r="K119" s="292"/>
    </row>
    <row r="120" spans="1:93" x14ac:dyDescent="0.25">
      <c r="A120" s="1135" t="s">
        <v>140</v>
      </c>
      <c r="B120" s="1130" t="s">
        <v>5</v>
      </c>
      <c r="C120" s="1171" t="s">
        <v>141</v>
      </c>
      <c r="D120" s="1390"/>
      <c r="E120" s="1119"/>
      <c r="F120" s="1173" t="s">
        <v>142</v>
      </c>
      <c r="G120" s="1121" t="s">
        <v>143</v>
      </c>
      <c r="H120" s="1122" t="s">
        <v>49</v>
      </c>
      <c r="I120" s="1177"/>
      <c r="J120" s="1177"/>
      <c r="K120" s="1178"/>
    </row>
    <row r="121" spans="1:93" ht="42" x14ac:dyDescent="0.25">
      <c r="A121" s="984"/>
      <c r="B121" s="976"/>
      <c r="C121" s="293" t="s">
        <v>144</v>
      </c>
      <c r="D121" s="294" t="s">
        <v>145</v>
      </c>
      <c r="E121" s="295" t="s">
        <v>146</v>
      </c>
      <c r="F121" s="1173"/>
      <c r="G121" s="1121"/>
      <c r="H121" s="450" t="s">
        <v>66</v>
      </c>
      <c r="I121" s="936" t="s">
        <v>29</v>
      </c>
      <c r="J121" s="936" t="s">
        <v>30</v>
      </c>
      <c r="K121" s="434" t="s">
        <v>31</v>
      </c>
    </row>
    <row r="122" spans="1:93" ht="15" customHeight="1" x14ac:dyDescent="0.25">
      <c r="A122" s="953" t="s">
        <v>147</v>
      </c>
      <c r="B122" s="954">
        <f>SUM(C122:G122)</f>
        <v>0</v>
      </c>
      <c r="C122" s="949"/>
      <c r="D122" s="281"/>
      <c r="E122" s="299"/>
      <c r="F122" s="950"/>
      <c r="G122" s="282"/>
      <c r="H122" s="951"/>
      <c r="I122" s="281"/>
      <c r="J122" s="281"/>
      <c r="K122" s="299"/>
      <c r="L122" s="28" t="str">
        <f>CA122&amp;CB122&amp;CC122</f>
        <v/>
      </c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30" t="str">
        <f>IF(H122+I122+J122+K122&lt;&gt;$B122,"* La suma de "&amp;H$120&amp;""&amp;" no debe ser distinto del Total. ","")</f>
        <v/>
      </c>
      <c r="CB122" s="29"/>
      <c r="CC122" s="29"/>
      <c r="CD122" s="29"/>
      <c r="CE122" s="29"/>
      <c r="CL122" s="29"/>
      <c r="CM122" s="239">
        <f>IF(H122+I122+J122+K122&lt;&gt;$B122,1,0)</f>
        <v>0</v>
      </c>
    </row>
    <row r="123" spans="1:93" ht="15" customHeight="1" x14ac:dyDescent="0.25">
      <c r="A123" s="262" t="s">
        <v>148</v>
      </c>
      <c r="B123" s="300">
        <f>SUM(C123:G123)</f>
        <v>0</v>
      </c>
      <c r="C123" s="51"/>
      <c r="D123" s="55"/>
      <c r="E123" s="52"/>
      <c r="F123" s="241"/>
      <c r="G123" s="53"/>
      <c r="H123" s="54"/>
      <c r="I123" s="55"/>
      <c r="J123" s="55"/>
      <c r="K123" s="52"/>
      <c r="L123" s="28" t="str">
        <f>CA123&amp;CB123&amp;CC123</f>
        <v/>
      </c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30" t="str">
        <f t="shared" ref="CA123:CA124" si="37">IF(H123+I123+J123+K123&lt;&gt;$B123,"* La suma de "&amp;H$120&amp;""&amp;" no debe ser distinto del Total. ","")</f>
        <v/>
      </c>
      <c r="CB123" s="29"/>
      <c r="CC123" s="29"/>
      <c r="CD123" s="29"/>
      <c r="CE123" s="29"/>
      <c r="CL123" s="29"/>
      <c r="CM123" s="239">
        <f>IF(H123+I123+J123+K123&lt;&gt;$B123,1,0)</f>
        <v>0</v>
      </c>
    </row>
    <row r="124" spans="1:93" ht="15" customHeight="1" x14ac:dyDescent="0.25">
      <c r="A124" s="301" t="s">
        <v>149</v>
      </c>
      <c r="B124" s="302">
        <f>SUM(C124:G124)</f>
        <v>0</v>
      </c>
      <c r="C124" s="244"/>
      <c r="D124" s="81"/>
      <c r="E124" s="272"/>
      <c r="F124" s="243"/>
      <c r="G124" s="303"/>
      <c r="H124" s="78"/>
      <c r="I124" s="81"/>
      <c r="J124" s="81"/>
      <c r="K124" s="272"/>
      <c r="L124" s="28" t="str">
        <f>CA124&amp;CB124&amp;CC124</f>
        <v/>
      </c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30" t="str">
        <f t="shared" si="37"/>
        <v/>
      </c>
      <c r="CB124" s="29"/>
      <c r="CC124" s="29"/>
      <c r="CD124" s="29"/>
      <c r="CE124" s="29"/>
      <c r="CL124" s="29"/>
      <c r="CM124" s="239">
        <f>IF(H124+I124+J124+K124&lt;&gt;$B124,1,0)</f>
        <v>0</v>
      </c>
    </row>
    <row r="125" spans="1:93" ht="18" customHeight="1" x14ac:dyDescent="0.25">
      <c r="A125" s="269" t="s">
        <v>150</v>
      </c>
      <c r="B125" s="2"/>
      <c r="C125" s="2"/>
      <c r="D125" s="274"/>
      <c r="E125" s="274"/>
      <c r="F125" s="274"/>
      <c r="G125" s="274"/>
      <c r="H125" s="274"/>
      <c r="I125" s="274"/>
      <c r="J125" s="274"/>
      <c r="K125" s="274"/>
      <c r="L125" s="274"/>
    </row>
    <row r="126" spans="1:93" ht="21.75" customHeight="1" x14ac:dyDescent="0.25">
      <c r="A126" s="1135" t="s">
        <v>151</v>
      </c>
      <c r="B126" s="1130" t="s">
        <v>152</v>
      </c>
      <c r="C126" s="1149" t="s">
        <v>153</v>
      </c>
      <c r="D126" s="1388"/>
      <c r="E126" s="1149" t="s">
        <v>154</v>
      </c>
      <c r="F126" s="1388"/>
      <c r="G126" s="1149" t="s">
        <v>155</v>
      </c>
      <c r="H126" s="1388"/>
      <c r="I126" s="1149" t="s">
        <v>156</v>
      </c>
      <c r="J126" s="1165"/>
      <c r="K126" s="1103" t="s">
        <v>157</v>
      </c>
      <c r="L126" s="1385"/>
    </row>
    <row r="127" spans="1:93" ht="31.5" x14ac:dyDescent="0.25">
      <c r="A127" s="984"/>
      <c r="B127" s="976"/>
      <c r="C127" s="850" t="s">
        <v>158</v>
      </c>
      <c r="D127" s="921" t="s">
        <v>159</v>
      </c>
      <c r="E127" s="850" t="s">
        <v>158</v>
      </c>
      <c r="F127" s="921" t="s">
        <v>159</v>
      </c>
      <c r="G127" s="850" t="s">
        <v>158</v>
      </c>
      <c r="H127" s="400" t="s">
        <v>159</v>
      </c>
      <c r="I127" s="850" t="s">
        <v>158</v>
      </c>
      <c r="J127" s="524" t="s">
        <v>159</v>
      </c>
      <c r="K127" s="450" t="s">
        <v>105</v>
      </c>
      <c r="L127" s="921" t="s">
        <v>106</v>
      </c>
    </row>
    <row r="128" spans="1:93" x14ac:dyDescent="0.25">
      <c r="A128" s="1157" t="s">
        <v>160</v>
      </c>
      <c r="B128" s="953" t="s">
        <v>161</v>
      </c>
      <c r="C128" s="949"/>
      <c r="D128" s="952"/>
      <c r="E128" s="949"/>
      <c r="F128" s="952"/>
      <c r="G128" s="949"/>
      <c r="H128" s="952"/>
      <c r="I128" s="949"/>
      <c r="J128" s="898"/>
      <c r="K128" s="54"/>
      <c r="L128" s="952"/>
    </row>
    <row r="129" spans="1:41" ht="21" x14ac:dyDescent="0.25">
      <c r="A129" s="1017"/>
      <c r="B129" s="262" t="s">
        <v>162</v>
      </c>
      <c r="C129" s="51"/>
      <c r="D129" s="57"/>
      <c r="E129" s="51"/>
      <c r="F129" s="57"/>
      <c r="G129" s="51"/>
      <c r="H129" s="57"/>
      <c r="I129" s="51"/>
      <c r="J129" s="56"/>
      <c r="K129" s="54"/>
      <c r="L129" s="57"/>
    </row>
    <row r="130" spans="1:41" x14ac:dyDescent="0.25">
      <c r="A130" s="1017"/>
      <c r="B130" s="262" t="s">
        <v>163</v>
      </c>
      <c r="C130" s="51"/>
      <c r="D130" s="57"/>
      <c r="E130" s="51"/>
      <c r="F130" s="57"/>
      <c r="G130" s="51"/>
      <c r="H130" s="57"/>
      <c r="I130" s="51"/>
      <c r="J130" s="56"/>
      <c r="K130" s="54"/>
      <c r="L130" s="57"/>
    </row>
    <row r="131" spans="1:41" x14ac:dyDescent="0.25">
      <c r="A131" s="1018"/>
      <c r="B131" s="262" t="s">
        <v>164</v>
      </c>
      <c r="C131" s="244"/>
      <c r="D131" s="82"/>
      <c r="E131" s="244"/>
      <c r="F131" s="82"/>
      <c r="G131" s="244"/>
      <c r="H131" s="82"/>
      <c r="I131" s="244"/>
      <c r="J131" s="80"/>
      <c r="K131" s="78"/>
      <c r="L131" s="82"/>
    </row>
    <row r="132" spans="1:41" x14ac:dyDescent="0.25">
      <c r="A132" s="1158" t="s">
        <v>165</v>
      </c>
      <c r="B132" s="953" t="s">
        <v>161</v>
      </c>
      <c r="C132" s="949"/>
      <c r="D132" s="952"/>
      <c r="E132" s="949"/>
      <c r="F132" s="952"/>
      <c r="G132" s="949"/>
      <c r="H132" s="952"/>
      <c r="I132" s="949"/>
      <c r="J132" s="898"/>
      <c r="K132" s="951"/>
      <c r="L132" s="952"/>
    </row>
    <row r="133" spans="1:41" ht="21" x14ac:dyDescent="0.25">
      <c r="A133" s="1159"/>
      <c r="B133" s="262" t="s">
        <v>166</v>
      </c>
      <c r="C133" s="51"/>
      <c r="D133" s="57"/>
      <c r="E133" s="51"/>
      <c r="F133" s="57"/>
      <c r="G133" s="51"/>
      <c r="H133" s="57"/>
      <c r="I133" s="51"/>
      <c r="J133" s="56"/>
      <c r="K133" s="54"/>
      <c r="L133" s="57"/>
    </row>
    <row r="134" spans="1:41" x14ac:dyDescent="0.25">
      <c r="A134" s="1159"/>
      <c r="B134" s="262" t="s">
        <v>164</v>
      </c>
      <c r="C134" s="51"/>
      <c r="D134" s="57"/>
      <c r="E134" s="51"/>
      <c r="F134" s="57"/>
      <c r="G134" s="51"/>
      <c r="H134" s="57"/>
      <c r="I134" s="51"/>
      <c r="J134" s="56"/>
      <c r="K134" s="54"/>
      <c r="L134" s="57"/>
    </row>
    <row r="135" spans="1:41" x14ac:dyDescent="0.25">
      <c r="A135" s="1159"/>
      <c r="B135" s="306" t="s">
        <v>167</v>
      </c>
      <c r="C135" s="92"/>
      <c r="D135" s="67"/>
      <c r="E135" s="92"/>
      <c r="F135" s="67"/>
      <c r="G135" s="92"/>
      <c r="H135" s="67"/>
      <c r="I135" s="92"/>
      <c r="J135" s="96"/>
      <c r="K135" s="65"/>
      <c r="L135" s="67"/>
    </row>
    <row r="136" spans="1:41" x14ac:dyDescent="0.25">
      <c r="A136" s="1159"/>
      <c r="B136" s="301" t="s">
        <v>168</v>
      </c>
      <c r="C136" s="244"/>
      <c r="D136" s="82"/>
      <c r="E136" s="244"/>
      <c r="F136" s="82"/>
      <c r="G136" s="244"/>
      <c r="H136" s="82"/>
      <c r="I136" s="244"/>
      <c r="J136" s="80"/>
      <c r="K136" s="78"/>
      <c r="L136" s="82"/>
    </row>
    <row r="137" spans="1:41" x14ac:dyDescent="0.25">
      <c r="A137" s="1157" t="s">
        <v>169</v>
      </c>
      <c r="B137" s="953" t="s">
        <v>170</v>
      </c>
      <c r="C137" s="949"/>
      <c r="D137" s="952"/>
      <c r="E137" s="949"/>
      <c r="F137" s="952"/>
      <c r="G137" s="949"/>
      <c r="H137" s="952"/>
      <c r="I137" s="949"/>
      <c r="J137" s="898"/>
      <c r="K137" s="951"/>
      <c r="L137" s="952"/>
    </row>
    <row r="138" spans="1:41" ht="21" x14ac:dyDescent="0.25">
      <c r="A138" s="1017"/>
      <c r="B138" s="262" t="s">
        <v>166</v>
      </c>
      <c r="C138" s="51"/>
      <c r="D138" s="57"/>
      <c r="E138" s="51"/>
      <c r="F138" s="57"/>
      <c r="G138" s="51"/>
      <c r="H138" s="57"/>
      <c r="I138" s="51"/>
      <c r="J138" s="56"/>
      <c r="K138" s="54"/>
      <c r="L138" s="57"/>
    </row>
    <row r="139" spans="1:41" x14ac:dyDescent="0.25">
      <c r="A139" s="1017"/>
      <c r="B139" s="262" t="s">
        <v>164</v>
      </c>
      <c r="C139" s="51"/>
      <c r="D139" s="57"/>
      <c r="E139" s="51"/>
      <c r="F139" s="57"/>
      <c r="G139" s="51"/>
      <c r="H139" s="57"/>
      <c r="I139" s="51"/>
      <c r="J139" s="56"/>
      <c r="K139" s="54"/>
      <c r="L139" s="57"/>
    </row>
    <row r="140" spans="1:41" x14ac:dyDescent="0.25">
      <c r="A140" s="1017"/>
      <c r="B140" s="262" t="s">
        <v>171</v>
      </c>
      <c r="C140" s="51"/>
      <c r="D140" s="57"/>
      <c r="E140" s="51"/>
      <c r="F140" s="57"/>
      <c r="G140" s="51"/>
      <c r="H140" s="57"/>
      <c r="I140" s="51"/>
      <c r="J140" s="56"/>
      <c r="K140" s="54"/>
      <c r="L140" s="57"/>
    </row>
    <row r="141" spans="1:41" x14ac:dyDescent="0.25">
      <c r="A141" s="1017"/>
      <c r="B141" s="306" t="s">
        <v>167</v>
      </c>
      <c r="C141" s="51"/>
      <c r="D141" s="57"/>
      <c r="E141" s="51"/>
      <c r="F141" s="57"/>
      <c r="G141" s="51"/>
      <c r="H141" s="57"/>
      <c r="I141" s="51"/>
      <c r="J141" s="56"/>
      <c r="K141" s="54"/>
      <c r="L141" s="57"/>
    </row>
    <row r="142" spans="1:41" x14ac:dyDescent="0.25">
      <c r="A142" s="1018"/>
      <c r="B142" s="301" t="s">
        <v>168</v>
      </c>
      <c r="C142" s="64"/>
      <c r="D142" s="103"/>
      <c r="E142" s="64"/>
      <c r="F142" s="103"/>
      <c r="G142" s="64"/>
      <c r="H142" s="103"/>
      <c r="I142" s="64"/>
      <c r="J142" s="108"/>
      <c r="K142" s="106"/>
      <c r="L142" s="103"/>
    </row>
    <row r="143" spans="1:41" x14ac:dyDescent="0.25">
      <c r="A143" s="528" t="s">
        <v>172</v>
      </c>
      <c r="B143" s="528" t="s">
        <v>163</v>
      </c>
      <c r="C143" s="955"/>
      <c r="D143" s="956"/>
      <c r="E143" s="955"/>
      <c r="F143" s="956"/>
      <c r="G143" s="955"/>
      <c r="H143" s="956"/>
      <c r="I143" s="955"/>
      <c r="J143" s="531"/>
      <c r="K143" s="446"/>
      <c r="L143" s="956"/>
    </row>
    <row r="144" spans="1:41" ht="18" customHeight="1" x14ac:dyDescent="0.25">
      <c r="A144" s="8" t="s">
        <v>173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113" ht="18" customHeight="1" x14ac:dyDescent="0.25">
      <c r="A145" s="193" t="s">
        <v>174</v>
      </c>
      <c r="B145" s="8"/>
      <c r="C145" s="9"/>
      <c r="D145" s="258"/>
      <c r="E145" s="308"/>
      <c r="F145" s="258"/>
      <c r="G145" s="308"/>
      <c r="H145" s="308"/>
      <c r="I145" s="258"/>
      <c r="J145" s="309"/>
      <c r="K145" s="309"/>
      <c r="L145" s="309"/>
      <c r="M145" s="309"/>
      <c r="N145" s="309"/>
      <c r="O145" s="309"/>
      <c r="P145" s="309"/>
      <c r="Q145" s="309"/>
      <c r="R145" s="308"/>
      <c r="S145" s="258"/>
      <c r="T145" s="309"/>
      <c r="U145" s="309"/>
      <c r="V145" s="308"/>
      <c r="W145" s="310"/>
      <c r="X145" s="258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113" x14ac:dyDescent="0.25">
      <c r="A146" s="1160" t="s">
        <v>175</v>
      </c>
      <c r="B146" s="1161" t="s">
        <v>5</v>
      </c>
      <c r="C146" s="1162"/>
      <c r="D146" s="1110"/>
      <c r="E146" s="1163" t="s">
        <v>6</v>
      </c>
      <c r="F146" s="1164"/>
      <c r="G146" s="1164"/>
      <c r="H146" s="1164"/>
      <c r="I146" s="1164"/>
      <c r="J146" s="1164"/>
      <c r="K146" s="1164"/>
      <c r="L146" s="1164"/>
      <c r="M146" s="1164"/>
      <c r="N146" s="1164"/>
      <c r="O146" s="1164"/>
      <c r="P146" s="1164"/>
      <c r="Q146" s="1164"/>
      <c r="R146" s="1164"/>
      <c r="S146" s="1164"/>
      <c r="T146" s="1164"/>
      <c r="U146" s="1164"/>
      <c r="V146" s="1164"/>
      <c r="W146" s="1164"/>
      <c r="X146" s="1164"/>
      <c r="Y146" s="1164"/>
      <c r="Z146" s="1164"/>
      <c r="AA146" s="1164"/>
      <c r="AB146" s="1164"/>
      <c r="AC146" s="1164"/>
      <c r="AD146" s="1164"/>
      <c r="AE146" s="1164"/>
      <c r="AF146" s="1164"/>
      <c r="AG146" s="1164"/>
      <c r="AH146" s="1164"/>
      <c r="AI146" s="1164"/>
      <c r="AJ146" s="1164"/>
      <c r="AK146" s="1164"/>
      <c r="AL146" s="1164"/>
      <c r="AM146" s="1097" t="s">
        <v>176</v>
      </c>
      <c r="AN146" s="1386"/>
      <c r="AO146" s="1387"/>
    </row>
    <row r="147" spans="1:113" x14ac:dyDescent="0.25">
      <c r="A147" s="1022"/>
      <c r="B147" s="1027"/>
      <c r="C147" s="1028"/>
      <c r="D147" s="1029"/>
      <c r="E147" s="1148" t="s">
        <v>11</v>
      </c>
      <c r="F147" s="1148"/>
      <c r="G147" s="1148" t="s">
        <v>12</v>
      </c>
      <c r="H147" s="1148"/>
      <c r="I147" s="1148" t="s">
        <v>13</v>
      </c>
      <c r="J147" s="1148"/>
      <c r="K147" s="1153" t="s">
        <v>14</v>
      </c>
      <c r="L147" s="1153"/>
      <c r="M147" s="1388" t="s">
        <v>15</v>
      </c>
      <c r="N147" s="1149"/>
      <c r="O147" s="1148" t="s">
        <v>16</v>
      </c>
      <c r="P147" s="1148"/>
      <c r="Q147" s="1148" t="s">
        <v>17</v>
      </c>
      <c r="R147" s="1148"/>
      <c r="S147" s="1148" t="s">
        <v>18</v>
      </c>
      <c r="T147" s="1148"/>
      <c r="U147" s="1148" t="s">
        <v>19</v>
      </c>
      <c r="V147" s="1148"/>
      <c r="W147" s="1148" t="s">
        <v>20</v>
      </c>
      <c r="X147" s="1148"/>
      <c r="Y147" s="1148" t="s">
        <v>21</v>
      </c>
      <c r="Z147" s="1148"/>
      <c r="AA147" s="1148" t="s">
        <v>22</v>
      </c>
      <c r="AB147" s="1148"/>
      <c r="AC147" s="1148" t="s">
        <v>23</v>
      </c>
      <c r="AD147" s="1149"/>
      <c r="AE147" s="1148" t="s">
        <v>24</v>
      </c>
      <c r="AF147" s="1148"/>
      <c r="AG147" s="1148" t="s">
        <v>25</v>
      </c>
      <c r="AH147" s="1148"/>
      <c r="AI147" s="1148" t="s">
        <v>26</v>
      </c>
      <c r="AJ147" s="1148"/>
      <c r="AK147" s="1178" t="s">
        <v>27</v>
      </c>
      <c r="AL147" s="1132"/>
      <c r="AM147" s="1155" t="s">
        <v>177</v>
      </c>
      <c r="AN147" s="1011" t="s">
        <v>178</v>
      </c>
      <c r="AO147" s="1012"/>
    </row>
    <row r="148" spans="1:113" ht="31.5" x14ac:dyDescent="0.25">
      <c r="A148" s="1023"/>
      <c r="B148" s="957" t="s">
        <v>32</v>
      </c>
      <c r="C148" s="958" t="s">
        <v>33</v>
      </c>
      <c r="D148" s="921" t="s">
        <v>34</v>
      </c>
      <c r="E148" s="535" t="s">
        <v>33</v>
      </c>
      <c r="F148" s="536" t="s">
        <v>34</v>
      </c>
      <c r="G148" s="535" t="s">
        <v>33</v>
      </c>
      <c r="H148" s="536" t="s">
        <v>34</v>
      </c>
      <c r="I148" s="535" t="s">
        <v>33</v>
      </c>
      <c r="J148" s="536" t="s">
        <v>34</v>
      </c>
      <c r="K148" s="535" t="s">
        <v>33</v>
      </c>
      <c r="L148" s="536" t="s">
        <v>34</v>
      </c>
      <c r="M148" s="402" t="s">
        <v>33</v>
      </c>
      <c r="N148" s="537" t="s">
        <v>34</v>
      </c>
      <c r="O148" s="535" t="s">
        <v>33</v>
      </c>
      <c r="P148" s="536" t="s">
        <v>34</v>
      </c>
      <c r="Q148" s="535" t="s">
        <v>33</v>
      </c>
      <c r="R148" s="536" t="s">
        <v>34</v>
      </c>
      <c r="S148" s="535" t="s">
        <v>33</v>
      </c>
      <c r="T148" s="536" t="s">
        <v>34</v>
      </c>
      <c r="U148" s="535" t="s">
        <v>33</v>
      </c>
      <c r="V148" s="536" t="s">
        <v>34</v>
      </c>
      <c r="W148" s="535" t="s">
        <v>33</v>
      </c>
      <c r="X148" s="536" t="s">
        <v>34</v>
      </c>
      <c r="Y148" s="535" t="s">
        <v>33</v>
      </c>
      <c r="Z148" s="536" t="s">
        <v>34</v>
      </c>
      <c r="AA148" s="535" t="s">
        <v>33</v>
      </c>
      <c r="AB148" s="536" t="s">
        <v>34</v>
      </c>
      <c r="AC148" s="535" t="s">
        <v>33</v>
      </c>
      <c r="AD148" s="537" t="s">
        <v>34</v>
      </c>
      <c r="AE148" s="535" t="s">
        <v>33</v>
      </c>
      <c r="AF148" s="536" t="s">
        <v>34</v>
      </c>
      <c r="AG148" s="535" t="s">
        <v>33</v>
      </c>
      <c r="AH148" s="536" t="s">
        <v>34</v>
      </c>
      <c r="AI148" s="535" t="s">
        <v>33</v>
      </c>
      <c r="AJ148" s="536" t="s">
        <v>34</v>
      </c>
      <c r="AK148" s="402" t="s">
        <v>33</v>
      </c>
      <c r="AL148" s="537" t="s">
        <v>34</v>
      </c>
      <c r="AM148" s="1014"/>
      <c r="AN148" s="317" t="s">
        <v>179</v>
      </c>
      <c r="AO148" s="318" t="s">
        <v>180</v>
      </c>
    </row>
    <row r="149" spans="1:113" x14ac:dyDescent="0.25">
      <c r="A149" s="959" t="s">
        <v>181</v>
      </c>
      <c r="B149" s="320">
        <f t="shared" ref="B149:B177" si="38">SUM(C149:D149)</f>
        <v>462</v>
      </c>
      <c r="C149" s="321">
        <f t="shared" ref="C149:D177" si="39">E149+G149+I149+K149+M149+O149+Q149+S149+U149+W149+Y149+AA149+AC149+AE149+AG149+AI149+AK149</f>
        <v>249</v>
      </c>
      <c r="D149" s="960">
        <f t="shared" si="39"/>
        <v>213</v>
      </c>
      <c r="E149" s="949">
        <v>35</v>
      </c>
      <c r="F149" s="299">
        <v>21</v>
      </c>
      <c r="G149" s="949">
        <v>7</v>
      </c>
      <c r="H149" s="299">
        <v>2</v>
      </c>
      <c r="I149" s="949">
        <v>5</v>
      </c>
      <c r="J149" s="299">
        <v>0</v>
      </c>
      <c r="K149" s="949">
        <v>3</v>
      </c>
      <c r="L149" s="299">
        <v>1</v>
      </c>
      <c r="M149" s="950">
        <v>3</v>
      </c>
      <c r="N149" s="961">
        <v>1</v>
      </c>
      <c r="O149" s="949">
        <v>2</v>
      </c>
      <c r="P149" s="299">
        <v>1</v>
      </c>
      <c r="Q149" s="949">
        <v>3</v>
      </c>
      <c r="R149" s="299">
        <v>1</v>
      </c>
      <c r="S149" s="949">
        <v>9</v>
      </c>
      <c r="T149" s="299">
        <v>3</v>
      </c>
      <c r="U149" s="949">
        <v>1</v>
      </c>
      <c r="V149" s="299">
        <v>3</v>
      </c>
      <c r="W149" s="949">
        <v>8</v>
      </c>
      <c r="X149" s="299">
        <v>5</v>
      </c>
      <c r="Y149" s="949">
        <v>6</v>
      </c>
      <c r="Z149" s="299">
        <v>9</v>
      </c>
      <c r="AA149" s="949">
        <v>15</v>
      </c>
      <c r="AB149" s="299">
        <v>11</v>
      </c>
      <c r="AC149" s="949">
        <v>29</v>
      </c>
      <c r="AD149" s="961">
        <v>13</v>
      </c>
      <c r="AE149" s="949">
        <v>24</v>
      </c>
      <c r="AF149" s="299">
        <v>20</v>
      </c>
      <c r="AG149" s="949">
        <v>32</v>
      </c>
      <c r="AH149" s="299">
        <v>39</v>
      </c>
      <c r="AI149" s="949">
        <v>30</v>
      </c>
      <c r="AJ149" s="299">
        <v>39</v>
      </c>
      <c r="AK149" s="950">
        <v>37</v>
      </c>
      <c r="AL149" s="961">
        <v>44</v>
      </c>
      <c r="AM149" s="951">
        <v>96</v>
      </c>
      <c r="AN149" s="281">
        <v>122</v>
      </c>
      <c r="AO149" s="299">
        <v>244</v>
      </c>
      <c r="AP149" s="28" t="str">
        <f>$CA149</f>
        <v/>
      </c>
      <c r="BU149" s="29"/>
      <c r="BV149" s="29"/>
      <c r="BW149" s="29"/>
      <c r="BX149" s="29"/>
      <c r="BY149" s="29"/>
      <c r="BZ149" s="29"/>
      <c r="CA149" s="30" t="str">
        <f>IF(AM149+AN149+AO149&lt;&gt;$B149,"* La suma de "&amp;AM$146&amp;""&amp;" no debe ser distinto del Total Ambos Sexos. ","")</f>
        <v/>
      </c>
      <c r="CB149" s="29"/>
      <c r="CC149" s="29"/>
      <c r="CD149" s="29"/>
      <c r="CE149"/>
      <c r="CK149" s="29"/>
      <c r="CM149" s="239">
        <f t="shared" ref="CM149:CM177" si="40">IF(AM149+AN149+AO149&lt;&gt;$B149,1,0)</f>
        <v>0</v>
      </c>
      <c r="DI149"/>
    </row>
    <row r="150" spans="1:113" x14ac:dyDescent="0.25">
      <c r="A150" s="323" t="s">
        <v>36</v>
      </c>
      <c r="B150" s="320">
        <f t="shared" si="38"/>
        <v>14</v>
      </c>
      <c r="C150" s="321">
        <f t="shared" si="39"/>
        <v>6</v>
      </c>
      <c r="D150" s="324">
        <f t="shared" si="39"/>
        <v>8</v>
      </c>
      <c r="E150" s="51">
        <v>0</v>
      </c>
      <c r="F150" s="52">
        <v>0</v>
      </c>
      <c r="G150" s="51">
        <v>0</v>
      </c>
      <c r="H150" s="52">
        <v>0</v>
      </c>
      <c r="I150" s="51">
        <v>1</v>
      </c>
      <c r="J150" s="52">
        <v>0</v>
      </c>
      <c r="K150" s="51">
        <v>0</v>
      </c>
      <c r="L150" s="52">
        <v>0</v>
      </c>
      <c r="M150" s="241">
        <v>0</v>
      </c>
      <c r="N150" s="325">
        <v>0</v>
      </c>
      <c r="O150" s="51">
        <v>0</v>
      </c>
      <c r="P150" s="52">
        <v>0</v>
      </c>
      <c r="Q150" s="51">
        <v>1</v>
      </c>
      <c r="R150" s="52">
        <v>0</v>
      </c>
      <c r="S150" s="51">
        <v>1</v>
      </c>
      <c r="T150" s="52">
        <v>0</v>
      </c>
      <c r="U150" s="51">
        <v>0</v>
      </c>
      <c r="V150" s="52">
        <v>0</v>
      </c>
      <c r="W150" s="51">
        <v>1</v>
      </c>
      <c r="X150" s="52">
        <v>0</v>
      </c>
      <c r="Y150" s="51">
        <v>0</v>
      </c>
      <c r="Z150" s="52">
        <v>1</v>
      </c>
      <c r="AA150" s="51">
        <v>0</v>
      </c>
      <c r="AB150" s="52">
        <v>0</v>
      </c>
      <c r="AC150" s="51">
        <v>1</v>
      </c>
      <c r="AD150" s="325">
        <v>0</v>
      </c>
      <c r="AE150" s="51">
        <v>0</v>
      </c>
      <c r="AF150" s="52">
        <v>3</v>
      </c>
      <c r="AG150" s="51">
        <v>1</v>
      </c>
      <c r="AH150" s="52">
        <v>3</v>
      </c>
      <c r="AI150" s="51">
        <v>0</v>
      </c>
      <c r="AJ150" s="52">
        <v>1</v>
      </c>
      <c r="AK150" s="241">
        <v>0</v>
      </c>
      <c r="AL150" s="325">
        <v>0</v>
      </c>
      <c r="AM150" s="54">
        <v>14</v>
      </c>
      <c r="AN150" s="55">
        <v>0</v>
      </c>
      <c r="AO150" s="52">
        <v>0</v>
      </c>
      <c r="AP150" s="28" t="str">
        <f t="shared" ref="AP150:AP183" si="41">$CA150</f>
        <v/>
      </c>
      <c r="BU150" s="29"/>
      <c r="BV150" s="29"/>
      <c r="BW150" s="29"/>
      <c r="BX150" s="29"/>
      <c r="BY150" s="29"/>
      <c r="BZ150" s="29"/>
      <c r="CA150" s="30" t="str">
        <f t="shared" ref="CA150:CA177" si="42">IF(AM150+AN150+AO150&lt;&gt;$B150,"* La suma de "&amp;AM$146&amp;""&amp;" no debe ser distinto del Total Ambos Sexos. ","")</f>
        <v/>
      </c>
      <c r="CB150" s="29"/>
      <c r="CC150" s="29"/>
      <c r="CD150" s="29"/>
      <c r="CE150"/>
      <c r="CK150" s="29"/>
      <c r="CM150" s="239">
        <f t="shared" si="40"/>
        <v>0</v>
      </c>
      <c r="DI150"/>
    </row>
    <row r="151" spans="1:113" x14ac:dyDescent="0.25">
      <c r="A151" s="164" t="s">
        <v>75</v>
      </c>
      <c r="B151" s="320">
        <f t="shared" si="38"/>
        <v>98</v>
      </c>
      <c r="C151" s="321">
        <f t="shared" si="39"/>
        <v>61</v>
      </c>
      <c r="D151" s="324">
        <f t="shared" si="39"/>
        <v>37</v>
      </c>
      <c r="E151" s="51">
        <v>0</v>
      </c>
      <c r="F151" s="52">
        <v>0</v>
      </c>
      <c r="G151" s="51">
        <v>0</v>
      </c>
      <c r="H151" s="52">
        <v>0</v>
      </c>
      <c r="I151" s="51">
        <v>0</v>
      </c>
      <c r="J151" s="52">
        <v>0</v>
      </c>
      <c r="K151" s="51">
        <v>0</v>
      </c>
      <c r="L151" s="52">
        <v>0</v>
      </c>
      <c r="M151" s="241">
        <v>0</v>
      </c>
      <c r="N151" s="325">
        <v>0</v>
      </c>
      <c r="O151" s="51">
        <v>1</v>
      </c>
      <c r="P151" s="52">
        <v>0</v>
      </c>
      <c r="Q151" s="51">
        <v>0</v>
      </c>
      <c r="R151" s="52">
        <v>0</v>
      </c>
      <c r="S151" s="51">
        <v>1</v>
      </c>
      <c r="T151" s="52">
        <v>1</v>
      </c>
      <c r="U151" s="51">
        <v>0</v>
      </c>
      <c r="V151" s="52">
        <v>0</v>
      </c>
      <c r="W151" s="51">
        <v>3</v>
      </c>
      <c r="X151" s="52">
        <v>0</v>
      </c>
      <c r="Y151" s="51">
        <v>1</v>
      </c>
      <c r="Z151" s="52">
        <v>0</v>
      </c>
      <c r="AA151" s="51">
        <v>5</v>
      </c>
      <c r="AB151" s="52">
        <v>4</v>
      </c>
      <c r="AC151" s="51">
        <v>4</v>
      </c>
      <c r="AD151" s="325">
        <v>1</v>
      </c>
      <c r="AE151" s="51">
        <v>8</v>
      </c>
      <c r="AF151" s="52">
        <v>6</v>
      </c>
      <c r="AG151" s="51">
        <v>11</v>
      </c>
      <c r="AH151" s="52">
        <v>5</v>
      </c>
      <c r="AI151" s="51">
        <v>11</v>
      </c>
      <c r="AJ151" s="52">
        <v>9</v>
      </c>
      <c r="AK151" s="241">
        <v>16</v>
      </c>
      <c r="AL151" s="325">
        <v>11</v>
      </c>
      <c r="AM151" s="54">
        <v>10</v>
      </c>
      <c r="AN151" s="55">
        <v>13</v>
      </c>
      <c r="AO151" s="52">
        <v>75</v>
      </c>
      <c r="AP151" s="28" t="str">
        <f t="shared" si="41"/>
        <v/>
      </c>
      <c r="BU151" s="29"/>
      <c r="BV151" s="29"/>
      <c r="BW151" s="29"/>
      <c r="BX151" s="29"/>
      <c r="BY151" s="29"/>
      <c r="BZ151" s="29"/>
      <c r="CA151" s="30" t="str">
        <f t="shared" si="42"/>
        <v/>
      </c>
      <c r="CB151" s="29"/>
      <c r="CC151" s="29"/>
      <c r="CD151" s="29"/>
      <c r="CE151"/>
      <c r="CK151" s="29"/>
      <c r="CM151" s="239">
        <f t="shared" si="40"/>
        <v>0</v>
      </c>
      <c r="DI151"/>
    </row>
    <row r="152" spans="1:113" x14ac:dyDescent="0.25">
      <c r="A152" s="164" t="s">
        <v>76</v>
      </c>
      <c r="B152" s="320">
        <f t="shared" si="38"/>
        <v>5</v>
      </c>
      <c r="C152" s="321">
        <f t="shared" si="39"/>
        <v>0</v>
      </c>
      <c r="D152" s="324">
        <f t="shared" si="39"/>
        <v>5</v>
      </c>
      <c r="E152" s="51">
        <v>0</v>
      </c>
      <c r="F152" s="52">
        <v>0</v>
      </c>
      <c r="G152" s="51">
        <v>0</v>
      </c>
      <c r="H152" s="52">
        <v>0</v>
      </c>
      <c r="I152" s="51">
        <v>0</v>
      </c>
      <c r="J152" s="52">
        <v>0</v>
      </c>
      <c r="K152" s="51">
        <v>0</v>
      </c>
      <c r="L152" s="52">
        <v>0</v>
      </c>
      <c r="M152" s="241">
        <v>0</v>
      </c>
      <c r="N152" s="325">
        <v>0</v>
      </c>
      <c r="O152" s="51">
        <v>0</v>
      </c>
      <c r="P152" s="52">
        <v>0</v>
      </c>
      <c r="Q152" s="51">
        <v>0</v>
      </c>
      <c r="R152" s="52">
        <v>0</v>
      </c>
      <c r="S152" s="51">
        <v>0</v>
      </c>
      <c r="T152" s="52">
        <v>0</v>
      </c>
      <c r="U152" s="51">
        <v>0</v>
      </c>
      <c r="V152" s="52">
        <v>0</v>
      </c>
      <c r="W152" s="51">
        <v>0</v>
      </c>
      <c r="X152" s="52">
        <v>0</v>
      </c>
      <c r="Y152" s="51">
        <v>0</v>
      </c>
      <c r="Z152" s="52">
        <v>0</v>
      </c>
      <c r="AA152" s="51">
        <v>0</v>
      </c>
      <c r="AB152" s="52">
        <v>0</v>
      </c>
      <c r="AC152" s="51">
        <v>0</v>
      </c>
      <c r="AD152" s="325">
        <v>0</v>
      </c>
      <c r="AE152" s="51">
        <v>0</v>
      </c>
      <c r="AF152" s="52">
        <v>0</v>
      </c>
      <c r="AG152" s="51">
        <v>0</v>
      </c>
      <c r="AH152" s="52">
        <v>0</v>
      </c>
      <c r="AI152" s="51">
        <v>0</v>
      </c>
      <c r="AJ152" s="52">
        <v>3</v>
      </c>
      <c r="AK152" s="241">
        <v>0</v>
      </c>
      <c r="AL152" s="325">
        <v>2</v>
      </c>
      <c r="AM152" s="54">
        <v>0</v>
      </c>
      <c r="AN152" s="55">
        <v>2</v>
      </c>
      <c r="AO152" s="52">
        <v>3</v>
      </c>
      <c r="AP152" s="28" t="str">
        <f t="shared" si="41"/>
        <v/>
      </c>
      <c r="BU152" s="29"/>
      <c r="BV152" s="29"/>
      <c r="BW152" s="29"/>
      <c r="BX152" s="29"/>
      <c r="BY152" s="29"/>
      <c r="BZ152" s="29"/>
      <c r="CA152" s="30" t="str">
        <f t="shared" si="42"/>
        <v/>
      </c>
      <c r="CB152" s="29"/>
      <c r="CC152" s="29"/>
      <c r="CD152" s="29"/>
      <c r="CE152"/>
      <c r="CK152" s="29"/>
      <c r="CM152" s="239">
        <f t="shared" si="40"/>
        <v>0</v>
      </c>
      <c r="DI152"/>
    </row>
    <row r="153" spans="1:113" x14ac:dyDescent="0.25">
      <c r="A153" s="164" t="s">
        <v>77</v>
      </c>
      <c r="B153" s="320">
        <f t="shared" si="38"/>
        <v>0</v>
      </c>
      <c r="C153" s="321">
        <f t="shared" si="39"/>
        <v>0</v>
      </c>
      <c r="D153" s="324">
        <f t="shared" si="39"/>
        <v>0</v>
      </c>
      <c r="E153" s="51">
        <v>0</v>
      </c>
      <c r="F153" s="52">
        <v>0</v>
      </c>
      <c r="G153" s="51">
        <v>0</v>
      </c>
      <c r="H153" s="52">
        <v>0</v>
      </c>
      <c r="I153" s="51">
        <v>0</v>
      </c>
      <c r="J153" s="52">
        <v>0</v>
      </c>
      <c r="K153" s="51">
        <v>0</v>
      </c>
      <c r="L153" s="52">
        <v>0</v>
      </c>
      <c r="M153" s="241">
        <v>0</v>
      </c>
      <c r="N153" s="325">
        <v>0</v>
      </c>
      <c r="O153" s="51">
        <v>0</v>
      </c>
      <c r="P153" s="52">
        <v>0</v>
      </c>
      <c r="Q153" s="51">
        <v>0</v>
      </c>
      <c r="R153" s="52">
        <v>0</v>
      </c>
      <c r="S153" s="51">
        <v>0</v>
      </c>
      <c r="T153" s="52">
        <v>0</v>
      </c>
      <c r="U153" s="51">
        <v>0</v>
      </c>
      <c r="V153" s="52">
        <v>0</v>
      </c>
      <c r="W153" s="51">
        <v>0</v>
      </c>
      <c r="X153" s="52">
        <v>0</v>
      </c>
      <c r="Y153" s="51">
        <v>0</v>
      </c>
      <c r="Z153" s="52">
        <v>0</v>
      </c>
      <c r="AA153" s="51">
        <v>0</v>
      </c>
      <c r="AB153" s="52">
        <v>0</v>
      </c>
      <c r="AC153" s="51">
        <v>0</v>
      </c>
      <c r="AD153" s="325">
        <v>0</v>
      </c>
      <c r="AE153" s="51">
        <v>0</v>
      </c>
      <c r="AF153" s="52">
        <v>0</v>
      </c>
      <c r="AG153" s="51">
        <v>0</v>
      </c>
      <c r="AH153" s="52">
        <v>0</v>
      </c>
      <c r="AI153" s="51">
        <v>0</v>
      </c>
      <c r="AJ153" s="52">
        <v>0</v>
      </c>
      <c r="AK153" s="241">
        <v>0</v>
      </c>
      <c r="AL153" s="325">
        <v>0</v>
      </c>
      <c r="AM153" s="54">
        <v>0</v>
      </c>
      <c r="AN153" s="55">
        <v>0</v>
      </c>
      <c r="AO153" s="52">
        <v>0</v>
      </c>
      <c r="AP153" s="28" t="str">
        <f t="shared" si="41"/>
        <v/>
      </c>
      <c r="BU153" s="29"/>
      <c r="BV153" s="29"/>
      <c r="BW153" s="29"/>
      <c r="BX153" s="29"/>
      <c r="BY153" s="29"/>
      <c r="BZ153" s="29"/>
      <c r="CA153" s="30" t="str">
        <f t="shared" si="42"/>
        <v/>
      </c>
      <c r="CB153" s="29"/>
      <c r="CC153" s="29"/>
      <c r="CD153" s="29"/>
      <c r="CE153"/>
      <c r="CK153" s="29"/>
      <c r="CM153" s="239">
        <f t="shared" si="40"/>
        <v>0</v>
      </c>
      <c r="DI153"/>
    </row>
    <row r="154" spans="1:113" x14ac:dyDescent="0.25">
      <c r="A154" s="164" t="s">
        <v>182</v>
      </c>
      <c r="B154" s="320">
        <f t="shared" si="38"/>
        <v>0</v>
      </c>
      <c r="C154" s="321">
        <f t="shared" si="39"/>
        <v>0</v>
      </c>
      <c r="D154" s="324">
        <f t="shared" si="39"/>
        <v>0</v>
      </c>
      <c r="E154" s="51">
        <v>0</v>
      </c>
      <c r="F154" s="52">
        <v>0</v>
      </c>
      <c r="G154" s="51">
        <v>0</v>
      </c>
      <c r="H154" s="52">
        <v>0</v>
      </c>
      <c r="I154" s="51">
        <v>0</v>
      </c>
      <c r="J154" s="52">
        <v>0</v>
      </c>
      <c r="K154" s="51">
        <v>0</v>
      </c>
      <c r="L154" s="52">
        <v>0</v>
      </c>
      <c r="M154" s="241">
        <v>0</v>
      </c>
      <c r="N154" s="325">
        <v>0</v>
      </c>
      <c r="O154" s="51">
        <v>0</v>
      </c>
      <c r="P154" s="52">
        <v>0</v>
      </c>
      <c r="Q154" s="51">
        <v>0</v>
      </c>
      <c r="R154" s="52">
        <v>0</v>
      </c>
      <c r="S154" s="51">
        <v>0</v>
      </c>
      <c r="T154" s="52">
        <v>0</v>
      </c>
      <c r="U154" s="51">
        <v>0</v>
      </c>
      <c r="V154" s="52">
        <v>0</v>
      </c>
      <c r="W154" s="51">
        <v>0</v>
      </c>
      <c r="X154" s="52">
        <v>0</v>
      </c>
      <c r="Y154" s="51">
        <v>0</v>
      </c>
      <c r="Z154" s="52">
        <v>0</v>
      </c>
      <c r="AA154" s="51">
        <v>0</v>
      </c>
      <c r="AB154" s="52">
        <v>0</v>
      </c>
      <c r="AC154" s="51">
        <v>0</v>
      </c>
      <c r="AD154" s="325">
        <v>0</v>
      </c>
      <c r="AE154" s="51">
        <v>0</v>
      </c>
      <c r="AF154" s="52">
        <v>0</v>
      </c>
      <c r="AG154" s="51">
        <v>0</v>
      </c>
      <c r="AH154" s="52">
        <v>0</v>
      </c>
      <c r="AI154" s="51">
        <v>0</v>
      </c>
      <c r="AJ154" s="52">
        <v>0</v>
      </c>
      <c r="AK154" s="241">
        <v>0</v>
      </c>
      <c r="AL154" s="325">
        <v>0</v>
      </c>
      <c r="AM154" s="54">
        <v>0</v>
      </c>
      <c r="AN154" s="55">
        <v>0</v>
      </c>
      <c r="AO154" s="52">
        <v>0</v>
      </c>
      <c r="AP154" s="28" t="str">
        <f t="shared" si="41"/>
        <v/>
      </c>
      <c r="BU154" s="29"/>
      <c r="BV154" s="29"/>
      <c r="BW154" s="29"/>
      <c r="BX154" s="29"/>
      <c r="BY154" s="29"/>
      <c r="BZ154" s="29"/>
      <c r="CA154" s="30" t="str">
        <f t="shared" si="42"/>
        <v/>
      </c>
      <c r="CB154" s="29"/>
      <c r="CC154" s="29"/>
      <c r="CD154" s="29"/>
      <c r="CE154"/>
      <c r="CK154" s="29"/>
      <c r="CM154" s="239">
        <f t="shared" si="40"/>
        <v>0</v>
      </c>
      <c r="DI154"/>
    </row>
    <row r="155" spans="1:113" x14ac:dyDescent="0.25">
      <c r="A155" s="164" t="s">
        <v>183</v>
      </c>
      <c r="B155" s="320">
        <f t="shared" si="38"/>
        <v>0</v>
      </c>
      <c r="C155" s="321">
        <f t="shared" si="39"/>
        <v>0</v>
      </c>
      <c r="D155" s="324">
        <f t="shared" si="39"/>
        <v>0</v>
      </c>
      <c r="E155" s="51">
        <v>0</v>
      </c>
      <c r="F155" s="52">
        <v>0</v>
      </c>
      <c r="G155" s="51">
        <v>0</v>
      </c>
      <c r="H155" s="52">
        <v>0</v>
      </c>
      <c r="I155" s="51">
        <v>0</v>
      </c>
      <c r="J155" s="52">
        <v>0</v>
      </c>
      <c r="K155" s="51">
        <v>0</v>
      </c>
      <c r="L155" s="52">
        <v>0</v>
      </c>
      <c r="M155" s="241">
        <v>0</v>
      </c>
      <c r="N155" s="325">
        <v>0</v>
      </c>
      <c r="O155" s="51">
        <v>0</v>
      </c>
      <c r="P155" s="52">
        <v>0</v>
      </c>
      <c r="Q155" s="51">
        <v>0</v>
      </c>
      <c r="R155" s="52">
        <v>0</v>
      </c>
      <c r="S155" s="51">
        <v>0</v>
      </c>
      <c r="T155" s="52">
        <v>0</v>
      </c>
      <c r="U155" s="51">
        <v>0</v>
      </c>
      <c r="V155" s="52">
        <v>0</v>
      </c>
      <c r="W155" s="51">
        <v>0</v>
      </c>
      <c r="X155" s="52">
        <v>0</v>
      </c>
      <c r="Y155" s="51">
        <v>0</v>
      </c>
      <c r="Z155" s="52">
        <v>0</v>
      </c>
      <c r="AA155" s="51">
        <v>0</v>
      </c>
      <c r="AB155" s="52">
        <v>0</v>
      </c>
      <c r="AC155" s="51">
        <v>0</v>
      </c>
      <c r="AD155" s="325">
        <v>0</v>
      </c>
      <c r="AE155" s="51">
        <v>0</v>
      </c>
      <c r="AF155" s="52">
        <v>0</v>
      </c>
      <c r="AG155" s="51">
        <v>0</v>
      </c>
      <c r="AH155" s="52">
        <v>0</v>
      </c>
      <c r="AI155" s="51">
        <v>0</v>
      </c>
      <c r="AJ155" s="52">
        <v>0</v>
      </c>
      <c r="AK155" s="241">
        <v>0</v>
      </c>
      <c r="AL155" s="325">
        <v>0</v>
      </c>
      <c r="AM155" s="54">
        <v>0</v>
      </c>
      <c r="AN155" s="55">
        <v>0</v>
      </c>
      <c r="AO155" s="52">
        <v>0</v>
      </c>
      <c r="AP155" s="28" t="str">
        <f t="shared" si="41"/>
        <v/>
      </c>
      <c r="BU155" s="29"/>
      <c r="BV155" s="29"/>
      <c r="BW155" s="29"/>
      <c r="BX155" s="29"/>
      <c r="BY155" s="29"/>
      <c r="BZ155" s="29"/>
      <c r="CA155" s="30" t="str">
        <f t="shared" si="42"/>
        <v/>
      </c>
      <c r="CB155" s="29"/>
      <c r="CC155" s="29"/>
      <c r="CD155" s="29"/>
      <c r="CE155"/>
      <c r="CK155" s="29"/>
      <c r="CM155" s="239">
        <f t="shared" si="40"/>
        <v>0</v>
      </c>
      <c r="DI155"/>
    </row>
    <row r="156" spans="1:113" x14ac:dyDescent="0.25">
      <c r="A156" s="164" t="s">
        <v>81</v>
      </c>
      <c r="B156" s="320">
        <f t="shared" si="38"/>
        <v>0</v>
      </c>
      <c r="C156" s="321">
        <f t="shared" si="39"/>
        <v>0</v>
      </c>
      <c r="D156" s="324">
        <f t="shared" si="39"/>
        <v>0</v>
      </c>
      <c r="E156" s="51">
        <v>0</v>
      </c>
      <c r="F156" s="52">
        <v>0</v>
      </c>
      <c r="G156" s="51">
        <v>0</v>
      </c>
      <c r="H156" s="52">
        <v>0</v>
      </c>
      <c r="I156" s="51">
        <v>0</v>
      </c>
      <c r="J156" s="52">
        <v>0</v>
      </c>
      <c r="K156" s="51">
        <v>0</v>
      </c>
      <c r="L156" s="52">
        <v>0</v>
      </c>
      <c r="M156" s="241">
        <v>0</v>
      </c>
      <c r="N156" s="325">
        <v>0</v>
      </c>
      <c r="O156" s="51">
        <v>0</v>
      </c>
      <c r="P156" s="52">
        <v>0</v>
      </c>
      <c r="Q156" s="51">
        <v>0</v>
      </c>
      <c r="R156" s="52">
        <v>0</v>
      </c>
      <c r="S156" s="51">
        <v>0</v>
      </c>
      <c r="T156" s="52">
        <v>0</v>
      </c>
      <c r="U156" s="51">
        <v>0</v>
      </c>
      <c r="V156" s="52">
        <v>0</v>
      </c>
      <c r="W156" s="51">
        <v>0</v>
      </c>
      <c r="X156" s="52">
        <v>0</v>
      </c>
      <c r="Y156" s="51">
        <v>0</v>
      </c>
      <c r="Z156" s="52">
        <v>0</v>
      </c>
      <c r="AA156" s="51">
        <v>0</v>
      </c>
      <c r="AB156" s="52">
        <v>0</v>
      </c>
      <c r="AC156" s="51">
        <v>0</v>
      </c>
      <c r="AD156" s="325">
        <v>0</v>
      </c>
      <c r="AE156" s="51">
        <v>0</v>
      </c>
      <c r="AF156" s="52">
        <v>0</v>
      </c>
      <c r="AG156" s="51">
        <v>0</v>
      </c>
      <c r="AH156" s="52">
        <v>0</v>
      </c>
      <c r="AI156" s="51">
        <v>0</v>
      </c>
      <c r="AJ156" s="52">
        <v>0</v>
      </c>
      <c r="AK156" s="241">
        <v>0</v>
      </c>
      <c r="AL156" s="325">
        <v>0</v>
      </c>
      <c r="AM156" s="54">
        <v>0</v>
      </c>
      <c r="AN156" s="55">
        <v>0</v>
      </c>
      <c r="AO156" s="52">
        <v>0</v>
      </c>
      <c r="AP156" s="28" t="str">
        <f t="shared" si="41"/>
        <v/>
      </c>
      <c r="BU156" s="29"/>
      <c r="BV156" s="29"/>
      <c r="BW156" s="29"/>
      <c r="BX156" s="29"/>
      <c r="BY156" s="29"/>
      <c r="BZ156" s="29"/>
      <c r="CA156" s="30" t="str">
        <f t="shared" si="42"/>
        <v/>
      </c>
      <c r="CB156" s="29"/>
      <c r="CC156" s="29"/>
      <c r="CD156" s="29"/>
      <c r="CE156"/>
      <c r="CK156" s="29"/>
      <c r="CM156" s="239">
        <f t="shared" si="40"/>
        <v>0</v>
      </c>
      <c r="DI156"/>
    </row>
    <row r="157" spans="1:113" x14ac:dyDescent="0.25">
      <c r="A157" s="164" t="s">
        <v>184</v>
      </c>
      <c r="B157" s="320">
        <f t="shared" si="38"/>
        <v>9</v>
      </c>
      <c r="C157" s="321">
        <f t="shared" si="39"/>
        <v>4</v>
      </c>
      <c r="D157" s="324">
        <f t="shared" si="39"/>
        <v>5</v>
      </c>
      <c r="E157" s="51">
        <v>1</v>
      </c>
      <c r="F157" s="52">
        <v>0</v>
      </c>
      <c r="G157" s="51">
        <v>0</v>
      </c>
      <c r="H157" s="52">
        <v>0</v>
      </c>
      <c r="I157" s="51">
        <v>0</v>
      </c>
      <c r="J157" s="52">
        <v>0</v>
      </c>
      <c r="K157" s="51">
        <v>1</v>
      </c>
      <c r="L157" s="52">
        <v>0</v>
      </c>
      <c r="M157" s="241">
        <v>0</v>
      </c>
      <c r="N157" s="325">
        <v>0</v>
      </c>
      <c r="O157" s="51">
        <v>0</v>
      </c>
      <c r="P157" s="52">
        <v>0</v>
      </c>
      <c r="Q157" s="51">
        <v>0</v>
      </c>
      <c r="R157" s="52">
        <v>0</v>
      </c>
      <c r="S157" s="51">
        <v>0</v>
      </c>
      <c r="T157" s="52">
        <v>0</v>
      </c>
      <c r="U157" s="51">
        <v>0</v>
      </c>
      <c r="V157" s="52">
        <v>0</v>
      </c>
      <c r="W157" s="51">
        <v>1</v>
      </c>
      <c r="X157" s="52">
        <v>2</v>
      </c>
      <c r="Y157" s="51">
        <v>0</v>
      </c>
      <c r="Z157" s="52">
        <v>0</v>
      </c>
      <c r="AA157" s="51">
        <v>0</v>
      </c>
      <c r="AB157" s="52">
        <v>0</v>
      </c>
      <c r="AC157" s="51">
        <v>0</v>
      </c>
      <c r="AD157" s="325">
        <v>2</v>
      </c>
      <c r="AE157" s="51">
        <v>1</v>
      </c>
      <c r="AF157" s="52">
        <v>0</v>
      </c>
      <c r="AG157" s="51">
        <v>0</v>
      </c>
      <c r="AH157" s="52">
        <v>0</v>
      </c>
      <c r="AI157" s="51">
        <v>0</v>
      </c>
      <c r="AJ157" s="52">
        <v>1</v>
      </c>
      <c r="AK157" s="241">
        <v>0</v>
      </c>
      <c r="AL157" s="325">
        <v>0</v>
      </c>
      <c r="AM157" s="54">
        <v>0</v>
      </c>
      <c r="AN157" s="55">
        <v>7</v>
      </c>
      <c r="AO157" s="52">
        <v>2</v>
      </c>
      <c r="AP157" s="28" t="str">
        <f t="shared" si="41"/>
        <v/>
      </c>
      <c r="BU157" s="29"/>
      <c r="BV157" s="29"/>
      <c r="BW157" s="29"/>
      <c r="BX157" s="29"/>
      <c r="BY157" s="29"/>
      <c r="BZ157" s="29"/>
      <c r="CA157" s="30" t="str">
        <f t="shared" si="42"/>
        <v/>
      </c>
      <c r="CB157" s="29"/>
      <c r="CC157" s="29"/>
      <c r="CD157" s="29"/>
      <c r="CE157"/>
      <c r="CK157" s="29"/>
      <c r="CM157" s="239">
        <f t="shared" si="40"/>
        <v>0</v>
      </c>
      <c r="DI157"/>
    </row>
    <row r="158" spans="1:113" x14ac:dyDescent="0.25">
      <c r="A158" s="164" t="s">
        <v>185</v>
      </c>
      <c r="B158" s="320">
        <f t="shared" si="38"/>
        <v>10</v>
      </c>
      <c r="C158" s="321">
        <f t="shared" si="39"/>
        <v>7</v>
      </c>
      <c r="D158" s="324">
        <f t="shared" si="39"/>
        <v>3</v>
      </c>
      <c r="E158" s="51">
        <v>4</v>
      </c>
      <c r="F158" s="52">
        <v>1</v>
      </c>
      <c r="G158" s="51">
        <v>2</v>
      </c>
      <c r="H158" s="52">
        <v>2</v>
      </c>
      <c r="I158" s="51">
        <v>1</v>
      </c>
      <c r="J158" s="52">
        <v>0</v>
      </c>
      <c r="K158" s="51">
        <v>0</v>
      </c>
      <c r="L158" s="52">
        <v>0</v>
      </c>
      <c r="M158" s="241">
        <v>0</v>
      </c>
      <c r="N158" s="325">
        <v>0</v>
      </c>
      <c r="O158" s="51">
        <v>0</v>
      </c>
      <c r="P158" s="52">
        <v>0</v>
      </c>
      <c r="Q158" s="51">
        <v>0</v>
      </c>
      <c r="R158" s="52">
        <v>0</v>
      </c>
      <c r="S158" s="51">
        <v>0</v>
      </c>
      <c r="T158" s="52">
        <v>0</v>
      </c>
      <c r="U158" s="51">
        <v>0</v>
      </c>
      <c r="V158" s="52">
        <v>0</v>
      </c>
      <c r="W158" s="51">
        <v>0</v>
      </c>
      <c r="X158" s="52">
        <v>0</v>
      </c>
      <c r="Y158" s="51">
        <v>0</v>
      </c>
      <c r="Z158" s="52">
        <v>0</v>
      </c>
      <c r="AA158" s="51">
        <v>0</v>
      </c>
      <c r="AB158" s="52">
        <v>0</v>
      </c>
      <c r="AC158" s="51">
        <v>0</v>
      </c>
      <c r="AD158" s="325">
        <v>0</v>
      </c>
      <c r="AE158" s="51">
        <v>0</v>
      </c>
      <c r="AF158" s="52">
        <v>0</v>
      </c>
      <c r="AG158" s="51">
        <v>0</v>
      </c>
      <c r="AH158" s="52">
        <v>0</v>
      </c>
      <c r="AI158" s="51">
        <v>0</v>
      </c>
      <c r="AJ158" s="52">
        <v>0</v>
      </c>
      <c r="AK158" s="241">
        <v>0</v>
      </c>
      <c r="AL158" s="325">
        <v>0</v>
      </c>
      <c r="AM158" s="54">
        <v>9</v>
      </c>
      <c r="AN158" s="55">
        <v>0</v>
      </c>
      <c r="AO158" s="52">
        <v>1</v>
      </c>
      <c r="AP158" s="28" t="str">
        <f t="shared" si="41"/>
        <v/>
      </c>
      <c r="BU158" s="29"/>
      <c r="BV158" s="29"/>
      <c r="BW158" s="29"/>
      <c r="BX158" s="29"/>
      <c r="BY158" s="29"/>
      <c r="BZ158" s="29"/>
      <c r="CA158" s="30" t="str">
        <f t="shared" si="42"/>
        <v/>
      </c>
      <c r="CB158" s="29"/>
      <c r="CC158" s="29"/>
      <c r="CD158" s="29"/>
      <c r="CE158"/>
      <c r="CK158" s="29"/>
      <c r="CM158" s="239">
        <f t="shared" si="40"/>
        <v>0</v>
      </c>
      <c r="DI158"/>
    </row>
    <row r="159" spans="1:113" x14ac:dyDescent="0.25">
      <c r="A159" s="164" t="s">
        <v>186</v>
      </c>
      <c r="B159" s="320">
        <f t="shared" si="38"/>
        <v>0</v>
      </c>
      <c r="C159" s="321">
        <f t="shared" si="39"/>
        <v>0</v>
      </c>
      <c r="D159" s="324">
        <f t="shared" si="39"/>
        <v>0</v>
      </c>
      <c r="E159" s="51">
        <v>0</v>
      </c>
      <c r="F159" s="52">
        <v>0</v>
      </c>
      <c r="G159" s="51">
        <v>0</v>
      </c>
      <c r="H159" s="52">
        <v>0</v>
      </c>
      <c r="I159" s="51">
        <v>0</v>
      </c>
      <c r="J159" s="52">
        <v>0</v>
      </c>
      <c r="K159" s="51">
        <v>0</v>
      </c>
      <c r="L159" s="52">
        <v>0</v>
      </c>
      <c r="M159" s="241">
        <v>0</v>
      </c>
      <c r="N159" s="325">
        <v>0</v>
      </c>
      <c r="O159" s="51">
        <v>0</v>
      </c>
      <c r="P159" s="52">
        <v>0</v>
      </c>
      <c r="Q159" s="51">
        <v>0</v>
      </c>
      <c r="R159" s="52">
        <v>0</v>
      </c>
      <c r="S159" s="51">
        <v>0</v>
      </c>
      <c r="T159" s="52">
        <v>0</v>
      </c>
      <c r="U159" s="51">
        <v>0</v>
      </c>
      <c r="V159" s="52">
        <v>0</v>
      </c>
      <c r="W159" s="51">
        <v>0</v>
      </c>
      <c r="X159" s="52">
        <v>0</v>
      </c>
      <c r="Y159" s="51">
        <v>0</v>
      </c>
      <c r="Z159" s="52">
        <v>0</v>
      </c>
      <c r="AA159" s="51">
        <v>0</v>
      </c>
      <c r="AB159" s="52">
        <v>0</v>
      </c>
      <c r="AC159" s="51">
        <v>0</v>
      </c>
      <c r="AD159" s="325">
        <v>0</v>
      </c>
      <c r="AE159" s="51">
        <v>0</v>
      </c>
      <c r="AF159" s="52">
        <v>0</v>
      </c>
      <c r="AG159" s="51">
        <v>0</v>
      </c>
      <c r="AH159" s="52">
        <v>0</v>
      </c>
      <c r="AI159" s="51">
        <v>0</v>
      </c>
      <c r="AJ159" s="52">
        <v>0</v>
      </c>
      <c r="AK159" s="241">
        <v>0</v>
      </c>
      <c r="AL159" s="325">
        <v>0</v>
      </c>
      <c r="AM159" s="54">
        <v>0</v>
      </c>
      <c r="AN159" s="55">
        <v>0</v>
      </c>
      <c r="AO159" s="52">
        <v>0</v>
      </c>
      <c r="AP159" s="28" t="str">
        <f t="shared" si="41"/>
        <v/>
      </c>
      <c r="BU159" s="29"/>
      <c r="BV159" s="29"/>
      <c r="BW159" s="29"/>
      <c r="BX159" s="29"/>
      <c r="BY159" s="29"/>
      <c r="BZ159" s="29"/>
      <c r="CA159" s="30" t="str">
        <f t="shared" si="42"/>
        <v/>
      </c>
      <c r="CB159" s="29"/>
      <c r="CC159" s="29"/>
      <c r="CD159" s="29"/>
      <c r="CE159"/>
      <c r="CK159" s="29"/>
      <c r="CM159" s="239">
        <f t="shared" si="40"/>
        <v>0</v>
      </c>
      <c r="DI159"/>
    </row>
    <row r="160" spans="1:113" x14ac:dyDescent="0.25">
      <c r="A160" s="164" t="s">
        <v>187</v>
      </c>
      <c r="B160" s="320">
        <f t="shared" si="38"/>
        <v>16</v>
      </c>
      <c r="C160" s="321">
        <f t="shared" si="39"/>
        <v>8</v>
      </c>
      <c r="D160" s="324">
        <f t="shared" si="39"/>
        <v>8</v>
      </c>
      <c r="E160" s="51">
        <v>8</v>
      </c>
      <c r="F160" s="52">
        <v>8</v>
      </c>
      <c r="G160" s="51">
        <v>0</v>
      </c>
      <c r="H160" s="52">
        <v>0</v>
      </c>
      <c r="I160" s="51">
        <v>0</v>
      </c>
      <c r="J160" s="52">
        <v>0</v>
      </c>
      <c r="K160" s="51">
        <v>0</v>
      </c>
      <c r="L160" s="52">
        <v>0</v>
      </c>
      <c r="M160" s="241">
        <v>0</v>
      </c>
      <c r="N160" s="325">
        <v>0</v>
      </c>
      <c r="O160" s="51">
        <v>0</v>
      </c>
      <c r="P160" s="52">
        <v>0</v>
      </c>
      <c r="Q160" s="51">
        <v>0</v>
      </c>
      <c r="R160" s="52">
        <v>0</v>
      </c>
      <c r="S160" s="51">
        <v>0</v>
      </c>
      <c r="T160" s="52">
        <v>0</v>
      </c>
      <c r="U160" s="51">
        <v>0</v>
      </c>
      <c r="V160" s="52">
        <v>0</v>
      </c>
      <c r="W160" s="51">
        <v>0</v>
      </c>
      <c r="X160" s="52">
        <v>0</v>
      </c>
      <c r="Y160" s="51">
        <v>0</v>
      </c>
      <c r="Z160" s="52">
        <v>0</v>
      </c>
      <c r="AA160" s="51">
        <v>0</v>
      </c>
      <c r="AB160" s="52">
        <v>0</v>
      </c>
      <c r="AC160" s="51">
        <v>0</v>
      </c>
      <c r="AD160" s="325">
        <v>0</v>
      </c>
      <c r="AE160" s="51">
        <v>0</v>
      </c>
      <c r="AF160" s="52">
        <v>0</v>
      </c>
      <c r="AG160" s="51">
        <v>0</v>
      </c>
      <c r="AH160" s="52">
        <v>0</v>
      </c>
      <c r="AI160" s="51">
        <v>0</v>
      </c>
      <c r="AJ160" s="52">
        <v>0</v>
      </c>
      <c r="AK160" s="241">
        <v>0</v>
      </c>
      <c r="AL160" s="325">
        <v>0</v>
      </c>
      <c r="AM160" s="54">
        <v>0</v>
      </c>
      <c r="AN160" s="55">
        <v>0</v>
      </c>
      <c r="AO160" s="52">
        <v>16</v>
      </c>
      <c r="AP160" s="28" t="str">
        <f t="shared" si="41"/>
        <v/>
      </c>
      <c r="BU160" s="29"/>
      <c r="BV160" s="29"/>
      <c r="BW160" s="29"/>
      <c r="BX160" s="29"/>
      <c r="BY160" s="29"/>
      <c r="BZ160" s="29"/>
      <c r="CA160" s="30" t="str">
        <f t="shared" si="42"/>
        <v/>
      </c>
      <c r="CB160" s="29"/>
      <c r="CC160" s="29"/>
      <c r="CD160" s="29"/>
      <c r="CE160"/>
      <c r="CK160" s="29"/>
      <c r="CM160" s="239">
        <f t="shared" si="40"/>
        <v>0</v>
      </c>
      <c r="DI160"/>
    </row>
    <row r="161" spans="1:113" x14ac:dyDescent="0.25">
      <c r="A161" s="164" t="s">
        <v>188</v>
      </c>
      <c r="B161" s="320">
        <f t="shared" si="38"/>
        <v>0</v>
      </c>
      <c r="C161" s="321">
        <f t="shared" si="39"/>
        <v>0</v>
      </c>
      <c r="D161" s="324">
        <f t="shared" si="39"/>
        <v>0</v>
      </c>
      <c r="E161" s="51">
        <v>0</v>
      </c>
      <c r="F161" s="52">
        <v>0</v>
      </c>
      <c r="G161" s="51">
        <v>0</v>
      </c>
      <c r="H161" s="52">
        <v>0</v>
      </c>
      <c r="I161" s="51">
        <v>0</v>
      </c>
      <c r="J161" s="52">
        <v>0</v>
      </c>
      <c r="K161" s="51">
        <v>0</v>
      </c>
      <c r="L161" s="52">
        <v>0</v>
      </c>
      <c r="M161" s="241">
        <v>0</v>
      </c>
      <c r="N161" s="325">
        <v>0</v>
      </c>
      <c r="O161" s="51">
        <v>0</v>
      </c>
      <c r="P161" s="52">
        <v>0</v>
      </c>
      <c r="Q161" s="51">
        <v>0</v>
      </c>
      <c r="R161" s="52">
        <v>0</v>
      </c>
      <c r="S161" s="51">
        <v>0</v>
      </c>
      <c r="T161" s="52">
        <v>0</v>
      </c>
      <c r="U161" s="51">
        <v>0</v>
      </c>
      <c r="V161" s="52">
        <v>0</v>
      </c>
      <c r="W161" s="51">
        <v>0</v>
      </c>
      <c r="X161" s="52">
        <v>0</v>
      </c>
      <c r="Y161" s="51">
        <v>0</v>
      </c>
      <c r="Z161" s="52">
        <v>0</v>
      </c>
      <c r="AA161" s="51">
        <v>0</v>
      </c>
      <c r="AB161" s="52">
        <v>0</v>
      </c>
      <c r="AC161" s="51">
        <v>0</v>
      </c>
      <c r="AD161" s="325">
        <v>0</v>
      </c>
      <c r="AE161" s="51">
        <v>0</v>
      </c>
      <c r="AF161" s="52">
        <v>0</v>
      </c>
      <c r="AG161" s="51">
        <v>0</v>
      </c>
      <c r="AH161" s="52">
        <v>0</v>
      </c>
      <c r="AI161" s="51">
        <v>0</v>
      </c>
      <c r="AJ161" s="52">
        <v>0</v>
      </c>
      <c r="AK161" s="241">
        <v>0</v>
      </c>
      <c r="AL161" s="325">
        <v>0</v>
      </c>
      <c r="AM161" s="54">
        <v>0</v>
      </c>
      <c r="AN161" s="55">
        <v>0</v>
      </c>
      <c r="AO161" s="52">
        <v>0</v>
      </c>
      <c r="AP161" s="28" t="str">
        <f t="shared" si="41"/>
        <v/>
      </c>
      <c r="BU161" s="29"/>
      <c r="BV161" s="29"/>
      <c r="BW161" s="29"/>
      <c r="BX161" s="29"/>
      <c r="BY161" s="29"/>
      <c r="BZ161" s="29"/>
      <c r="CA161" s="30" t="str">
        <f t="shared" si="42"/>
        <v/>
      </c>
      <c r="CB161" s="29"/>
      <c r="CC161" s="29"/>
      <c r="CD161" s="29"/>
      <c r="CE161"/>
      <c r="CK161" s="29"/>
      <c r="CM161" s="239">
        <f t="shared" si="40"/>
        <v>0</v>
      </c>
      <c r="DI161"/>
    </row>
    <row r="162" spans="1:113" x14ac:dyDescent="0.25">
      <c r="A162" s="164" t="s">
        <v>87</v>
      </c>
      <c r="B162" s="320">
        <f t="shared" si="38"/>
        <v>0</v>
      </c>
      <c r="C162" s="321">
        <f t="shared" si="39"/>
        <v>0</v>
      </c>
      <c r="D162" s="324">
        <f t="shared" si="39"/>
        <v>0</v>
      </c>
      <c r="E162" s="51">
        <v>0</v>
      </c>
      <c r="F162" s="52">
        <v>0</v>
      </c>
      <c r="G162" s="51">
        <v>0</v>
      </c>
      <c r="H162" s="52">
        <v>0</v>
      </c>
      <c r="I162" s="51">
        <v>0</v>
      </c>
      <c r="J162" s="52">
        <v>0</v>
      </c>
      <c r="K162" s="51">
        <v>0</v>
      </c>
      <c r="L162" s="52">
        <v>0</v>
      </c>
      <c r="M162" s="241">
        <v>0</v>
      </c>
      <c r="N162" s="325">
        <v>0</v>
      </c>
      <c r="O162" s="51">
        <v>0</v>
      </c>
      <c r="P162" s="52">
        <v>0</v>
      </c>
      <c r="Q162" s="51">
        <v>0</v>
      </c>
      <c r="R162" s="52">
        <v>0</v>
      </c>
      <c r="S162" s="51">
        <v>0</v>
      </c>
      <c r="T162" s="52">
        <v>0</v>
      </c>
      <c r="U162" s="51">
        <v>0</v>
      </c>
      <c r="V162" s="52">
        <v>0</v>
      </c>
      <c r="W162" s="51">
        <v>0</v>
      </c>
      <c r="X162" s="52">
        <v>0</v>
      </c>
      <c r="Y162" s="51">
        <v>0</v>
      </c>
      <c r="Z162" s="52">
        <v>0</v>
      </c>
      <c r="AA162" s="51">
        <v>0</v>
      </c>
      <c r="AB162" s="52">
        <v>0</v>
      </c>
      <c r="AC162" s="51">
        <v>0</v>
      </c>
      <c r="AD162" s="325">
        <v>0</v>
      </c>
      <c r="AE162" s="51">
        <v>0</v>
      </c>
      <c r="AF162" s="52">
        <v>0</v>
      </c>
      <c r="AG162" s="51">
        <v>0</v>
      </c>
      <c r="AH162" s="52">
        <v>0</v>
      </c>
      <c r="AI162" s="51">
        <v>0</v>
      </c>
      <c r="AJ162" s="52">
        <v>0</v>
      </c>
      <c r="AK162" s="241">
        <v>0</v>
      </c>
      <c r="AL162" s="325">
        <v>0</v>
      </c>
      <c r="AM162" s="54">
        <v>0</v>
      </c>
      <c r="AN162" s="55">
        <v>0</v>
      </c>
      <c r="AO162" s="52">
        <v>0</v>
      </c>
      <c r="AP162" s="28" t="str">
        <f t="shared" si="41"/>
        <v/>
      </c>
      <c r="BU162" s="29"/>
      <c r="BV162" s="29"/>
      <c r="BW162" s="29"/>
      <c r="BX162" s="29"/>
      <c r="BY162" s="29"/>
      <c r="BZ162" s="29"/>
      <c r="CA162" s="30" t="str">
        <f t="shared" si="42"/>
        <v/>
      </c>
      <c r="CB162" s="29"/>
      <c r="CC162" s="29"/>
      <c r="CD162" s="29"/>
      <c r="CE162"/>
      <c r="CK162" s="29"/>
      <c r="CM162" s="239">
        <f t="shared" si="40"/>
        <v>0</v>
      </c>
      <c r="DI162"/>
    </row>
    <row r="163" spans="1:113" x14ac:dyDescent="0.25">
      <c r="A163" s="164" t="s">
        <v>189</v>
      </c>
      <c r="B163" s="320">
        <f t="shared" si="38"/>
        <v>86</v>
      </c>
      <c r="C163" s="321">
        <f t="shared" si="39"/>
        <v>51</v>
      </c>
      <c r="D163" s="324">
        <f t="shared" si="39"/>
        <v>35</v>
      </c>
      <c r="E163" s="51">
        <v>7</v>
      </c>
      <c r="F163" s="52">
        <v>2</v>
      </c>
      <c r="G163" s="51">
        <v>3</v>
      </c>
      <c r="H163" s="52">
        <v>0</v>
      </c>
      <c r="I163" s="51">
        <v>2</v>
      </c>
      <c r="J163" s="52">
        <v>0</v>
      </c>
      <c r="K163" s="51">
        <v>1</v>
      </c>
      <c r="L163" s="52">
        <v>0</v>
      </c>
      <c r="M163" s="241">
        <v>1</v>
      </c>
      <c r="N163" s="325">
        <v>0</v>
      </c>
      <c r="O163" s="51">
        <v>0</v>
      </c>
      <c r="P163" s="52">
        <v>0</v>
      </c>
      <c r="Q163" s="51">
        <v>0</v>
      </c>
      <c r="R163" s="52">
        <v>0</v>
      </c>
      <c r="S163" s="51">
        <v>2</v>
      </c>
      <c r="T163" s="52">
        <v>0</v>
      </c>
      <c r="U163" s="51">
        <v>0</v>
      </c>
      <c r="V163" s="52">
        <v>1</v>
      </c>
      <c r="W163" s="51">
        <v>0</v>
      </c>
      <c r="X163" s="52">
        <v>0</v>
      </c>
      <c r="Y163" s="51">
        <v>1</v>
      </c>
      <c r="Z163" s="52">
        <v>2</v>
      </c>
      <c r="AA163" s="51">
        <v>1</v>
      </c>
      <c r="AB163" s="52">
        <v>3</v>
      </c>
      <c r="AC163" s="51">
        <v>6</v>
      </c>
      <c r="AD163" s="325">
        <v>1</v>
      </c>
      <c r="AE163" s="51">
        <v>5</v>
      </c>
      <c r="AF163" s="52">
        <v>3</v>
      </c>
      <c r="AG163" s="51">
        <v>6</v>
      </c>
      <c r="AH163" s="52">
        <v>6</v>
      </c>
      <c r="AI163" s="51">
        <v>5</v>
      </c>
      <c r="AJ163" s="52">
        <v>6</v>
      </c>
      <c r="AK163" s="241">
        <v>11</v>
      </c>
      <c r="AL163" s="325">
        <v>11</v>
      </c>
      <c r="AM163" s="54">
        <v>0</v>
      </c>
      <c r="AN163" s="55">
        <v>39</v>
      </c>
      <c r="AO163" s="52">
        <v>47</v>
      </c>
      <c r="AP163" s="28" t="str">
        <f t="shared" si="41"/>
        <v/>
      </c>
      <c r="BU163" s="29"/>
      <c r="BV163" s="29"/>
      <c r="BW163" s="29"/>
      <c r="BX163" s="29"/>
      <c r="BY163" s="29"/>
      <c r="BZ163" s="29"/>
      <c r="CA163" s="30" t="str">
        <f t="shared" si="42"/>
        <v/>
      </c>
      <c r="CB163" s="29"/>
      <c r="CC163" s="29"/>
      <c r="CD163" s="29"/>
      <c r="CE163"/>
      <c r="CK163" s="29"/>
      <c r="CM163" s="239">
        <f t="shared" si="40"/>
        <v>0</v>
      </c>
      <c r="DI163"/>
    </row>
    <row r="164" spans="1:113" x14ac:dyDescent="0.25">
      <c r="A164" s="164" t="s">
        <v>190</v>
      </c>
      <c r="B164" s="320">
        <f t="shared" si="38"/>
        <v>13</v>
      </c>
      <c r="C164" s="321">
        <f t="shared" si="39"/>
        <v>11</v>
      </c>
      <c r="D164" s="324">
        <f t="shared" si="39"/>
        <v>2</v>
      </c>
      <c r="E164" s="51">
        <v>2</v>
      </c>
      <c r="F164" s="52">
        <v>0</v>
      </c>
      <c r="G164" s="51">
        <v>0</v>
      </c>
      <c r="H164" s="52">
        <v>0</v>
      </c>
      <c r="I164" s="51">
        <v>0</v>
      </c>
      <c r="J164" s="52">
        <v>0</v>
      </c>
      <c r="K164" s="51">
        <v>0</v>
      </c>
      <c r="L164" s="52">
        <v>0</v>
      </c>
      <c r="M164" s="241">
        <v>0</v>
      </c>
      <c r="N164" s="325">
        <v>0</v>
      </c>
      <c r="O164" s="51">
        <v>0</v>
      </c>
      <c r="P164" s="52">
        <v>0</v>
      </c>
      <c r="Q164" s="51">
        <v>1</v>
      </c>
      <c r="R164" s="52">
        <v>0</v>
      </c>
      <c r="S164" s="51">
        <v>0</v>
      </c>
      <c r="T164" s="52">
        <v>0</v>
      </c>
      <c r="U164" s="51">
        <v>0</v>
      </c>
      <c r="V164" s="52">
        <v>0</v>
      </c>
      <c r="W164" s="51">
        <v>0</v>
      </c>
      <c r="X164" s="52">
        <v>0</v>
      </c>
      <c r="Y164" s="51">
        <v>1</v>
      </c>
      <c r="Z164" s="52">
        <v>0</v>
      </c>
      <c r="AA164" s="51">
        <v>1</v>
      </c>
      <c r="AB164" s="52">
        <v>0</v>
      </c>
      <c r="AC164" s="51">
        <v>1</v>
      </c>
      <c r="AD164" s="325">
        <v>0</v>
      </c>
      <c r="AE164" s="51">
        <v>1</v>
      </c>
      <c r="AF164" s="52">
        <v>1</v>
      </c>
      <c r="AG164" s="51">
        <v>1</v>
      </c>
      <c r="AH164" s="52">
        <v>0</v>
      </c>
      <c r="AI164" s="51">
        <v>3</v>
      </c>
      <c r="AJ164" s="52">
        <v>0</v>
      </c>
      <c r="AK164" s="241">
        <v>0</v>
      </c>
      <c r="AL164" s="325">
        <v>1</v>
      </c>
      <c r="AM164" s="54">
        <v>0</v>
      </c>
      <c r="AN164" s="55">
        <v>9</v>
      </c>
      <c r="AO164" s="52">
        <v>4</v>
      </c>
      <c r="AP164" s="28" t="str">
        <f t="shared" si="41"/>
        <v/>
      </c>
      <c r="BU164" s="29"/>
      <c r="BV164" s="29"/>
      <c r="BW164" s="29"/>
      <c r="BX164" s="29"/>
      <c r="BY164" s="29"/>
      <c r="BZ164" s="29"/>
      <c r="CA164" s="30" t="str">
        <f t="shared" si="42"/>
        <v/>
      </c>
      <c r="CB164" s="29"/>
      <c r="CC164" s="29"/>
      <c r="CD164" s="29"/>
      <c r="CE164"/>
      <c r="CK164" s="29"/>
      <c r="CM164" s="239">
        <f t="shared" si="40"/>
        <v>0</v>
      </c>
      <c r="DI164"/>
    </row>
    <row r="165" spans="1:113" x14ac:dyDescent="0.25">
      <c r="A165" s="164" t="s">
        <v>191</v>
      </c>
      <c r="B165" s="320">
        <f t="shared" si="38"/>
        <v>1</v>
      </c>
      <c r="C165" s="321">
        <f t="shared" si="39"/>
        <v>1</v>
      </c>
      <c r="D165" s="324">
        <f t="shared" si="39"/>
        <v>0</v>
      </c>
      <c r="E165" s="51">
        <v>0</v>
      </c>
      <c r="F165" s="52">
        <v>0</v>
      </c>
      <c r="G165" s="51">
        <v>0</v>
      </c>
      <c r="H165" s="52">
        <v>0</v>
      </c>
      <c r="I165" s="51">
        <v>0</v>
      </c>
      <c r="J165" s="52">
        <v>0</v>
      </c>
      <c r="K165" s="51">
        <v>0</v>
      </c>
      <c r="L165" s="52">
        <v>0</v>
      </c>
      <c r="M165" s="241">
        <v>0</v>
      </c>
      <c r="N165" s="325">
        <v>0</v>
      </c>
      <c r="O165" s="51">
        <v>0</v>
      </c>
      <c r="P165" s="52">
        <v>0</v>
      </c>
      <c r="Q165" s="51">
        <v>0</v>
      </c>
      <c r="R165" s="52">
        <v>0</v>
      </c>
      <c r="S165" s="51">
        <v>0</v>
      </c>
      <c r="T165" s="52">
        <v>0</v>
      </c>
      <c r="U165" s="51">
        <v>0</v>
      </c>
      <c r="V165" s="52">
        <v>0</v>
      </c>
      <c r="W165" s="51">
        <v>0</v>
      </c>
      <c r="X165" s="52">
        <v>0</v>
      </c>
      <c r="Y165" s="51">
        <v>0</v>
      </c>
      <c r="Z165" s="52">
        <v>0</v>
      </c>
      <c r="AA165" s="51">
        <v>0</v>
      </c>
      <c r="AB165" s="52">
        <v>0</v>
      </c>
      <c r="AC165" s="51">
        <v>0</v>
      </c>
      <c r="AD165" s="325">
        <v>0</v>
      </c>
      <c r="AE165" s="51">
        <v>1</v>
      </c>
      <c r="AF165" s="52">
        <v>0</v>
      </c>
      <c r="AG165" s="51">
        <v>0</v>
      </c>
      <c r="AH165" s="52">
        <v>0</v>
      </c>
      <c r="AI165" s="51">
        <v>0</v>
      </c>
      <c r="AJ165" s="52">
        <v>0</v>
      </c>
      <c r="AK165" s="241">
        <v>0</v>
      </c>
      <c r="AL165" s="325">
        <v>0</v>
      </c>
      <c r="AM165" s="54">
        <v>1</v>
      </c>
      <c r="AN165" s="55">
        <v>0</v>
      </c>
      <c r="AO165" s="52">
        <v>0</v>
      </c>
      <c r="AP165" s="28" t="str">
        <f t="shared" si="41"/>
        <v/>
      </c>
      <c r="BU165" s="29"/>
      <c r="BV165" s="29"/>
      <c r="BW165" s="29"/>
      <c r="BX165" s="29"/>
      <c r="BY165" s="29"/>
      <c r="BZ165" s="29"/>
      <c r="CA165" s="30" t="str">
        <f t="shared" si="42"/>
        <v/>
      </c>
      <c r="CB165" s="29"/>
      <c r="CC165" s="29"/>
      <c r="CD165" s="29"/>
      <c r="CE165"/>
      <c r="CK165" s="29"/>
      <c r="CM165" s="239">
        <f t="shared" si="40"/>
        <v>0</v>
      </c>
      <c r="DI165"/>
    </row>
    <row r="166" spans="1:113" x14ac:dyDescent="0.25">
      <c r="A166" s="164" t="s">
        <v>73</v>
      </c>
      <c r="B166" s="320">
        <f t="shared" si="38"/>
        <v>0</v>
      </c>
      <c r="C166" s="321">
        <f t="shared" si="39"/>
        <v>0</v>
      </c>
      <c r="D166" s="324">
        <f t="shared" si="39"/>
        <v>0</v>
      </c>
      <c r="E166" s="51">
        <v>0</v>
      </c>
      <c r="F166" s="52">
        <v>0</v>
      </c>
      <c r="G166" s="51">
        <v>0</v>
      </c>
      <c r="H166" s="52">
        <v>0</v>
      </c>
      <c r="I166" s="51">
        <v>0</v>
      </c>
      <c r="J166" s="52">
        <v>0</v>
      </c>
      <c r="K166" s="51">
        <v>0</v>
      </c>
      <c r="L166" s="52">
        <v>0</v>
      </c>
      <c r="M166" s="241">
        <v>0</v>
      </c>
      <c r="N166" s="325">
        <v>0</v>
      </c>
      <c r="O166" s="51">
        <v>0</v>
      </c>
      <c r="P166" s="52">
        <v>0</v>
      </c>
      <c r="Q166" s="51">
        <v>0</v>
      </c>
      <c r="R166" s="52">
        <v>0</v>
      </c>
      <c r="S166" s="51">
        <v>0</v>
      </c>
      <c r="T166" s="52">
        <v>0</v>
      </c>
      <c r="U166" s="51">
        <v>0</v>
      </c>
      <c r="V166" s="52">
        <v>0</v>
      </c>
      <c r="W166" s="51">
        <v>0</v>
      </c>
      <c r="X166" s="52">
        <v>0</v>
      </c>
      <c r="Y166" s="51">
        <v>0</v>
      </c>
      <c r="Z166" s="52">
        <v>0</v>
      </c>
      <c r="AA166" s="51">
        <v>0</v>
      </c>
      <c r="AB166" s="52">
        <v>0</v>
      </c>
      <c r="AC166" s="51">
        <v>0</v>
      </c>
      <c r="AD166" s="325">
        <v>0</v>
      </c>
      <c r="AE166" s="51">
        <v>0</v>
      </c>
      <c r="AF166" s="52">
        <v>0</v>
      </c>
      <c r="AG166" s="51">
        <v>0</v>
      </c>
      <c r="AH166" s="52">
        <v>0</v>
      </c>
      <c r="AI166" s="51">
        <v>0</v>
      </c>
      <c r="AJ166" s="52">
        <v>0</v>
      </c>
      <c r="AK166" s="241">
        <v>0</v>
      </c>
      <c r="AL166" s="325">
        <v>0</v>
      </c>
      <c r="AM166" s="54">
        <v>0</v>
      </c>
      <c r="AN166" s="55">
        <v>0</v>
      </c>
      <c r="AO166" s="52">
        <v>0</v>
      </c>
      <c r="AP166" s="28" t="str">
        <f t="shared" si="41"/>
        <v/>
      </c>
      <c r="BU166" s="29"/>
      <c r="BV166" s="29"/>
      <c r="BW166" s="29"/>
      <c r="BX166" s="29"/>
      <c r="BY166" s="29"/>
      <c r="BZ166" s="29"/>
      <c r="CA166" s="30" t="str">
        <f t="shared" si="42"/>
        <v/>
      </c>
      <c r="CB166" s="29"/>
      <c r="CC166" s="29"/>
      <c r="CD166" s="29"/>
      <c r="CE166"/>
      <c r="CK166" s="29"/>
      <c r="CM166" s="239">
        <f t="shared" si="40"/>
        <v>0</v>
      </c>
      <c r="DI166"/>
    </row>
    <row r="167" spans="1:113" x14ac:dyDescent="0.25">
      <c r="A167" s="164" t="s">
        <v>192</v>
      </c>
      <c r="B167" s="320">
        <f t="shared" si="38"/>
        <v>0</v>
      </c>
      <c r="C167" s="321">
        <f t="shared" si="39"/>
        <v>0</v>
      </c>
      <c r="D167" s="324">
        <f t="shared" si="39"/>
        <v>0</v>
      </c>
      <c r="E167" s="51">
        <v>0</v>
      </c>
      <c r="F167" s="52">
        <v>0</v>
      </c>
      <c r="G167" s="51">
        <v>0</v>
      </c>
      <c r="H167" s="52">
        <v>0</v>
      </c>
      <c r="I167" s="51">
        <v>0</v>
      </c>
      <c r="J167" s="52">
        <v>0</v>
      </c>
      <c r="K167" s="51">
        <v>0</v>
      </c>
      <c r="L167" s="52">
        <v>0</v>
      </c>
      <c r="M167" s="241">
        <v>0</v>
      </c>
      <c r="N167" s="325">
        <v>0</v>
      </c>
      <c r="O167" s="51">
        <v>0</v>
      </c>
      <c r="P167" s="52">
        <v>0</v>
      </c>
      <c r="Q167" s="51">
        <v>0</v>
      </c>
      <c r="R167" s="52">
        <v>0</v>
      </c>
      <c r="S167" s="51">
        <v>0</v>
      </c>
      <c r="T167" s="52">
        <v>0</v>
      </c>
      <c r="U167" s="51">
        <v>0</v>
      </c>
      <c r="V167" s="52">
        <v>0</v>
      </c>
      <c r="W167" s="51">
        <v>0</v>
      </c>
      <c r="X167" s="52">
        <v>0</v>
      </c>
      <c r="Y167" s="51">
        <v>0</v>
      </c>
      <c r="Z167" s="52">
        <v>0</v>
      </c>
      <c r="AA167" s="51">
        <v>0</v>
      </c>
      <c r="AB167" s="52">
        <v>0</v>
      </c>
      <c r="AC167" s="51">
        <v>0</v>
      </c>
      <c r="AD167" s="325">
        <v>0</v>
      </c>
      <c r="AE167" s="51">
        <v>0</v>
      </c>
      <c r="AF167" s="52">
        <v>0</v>
      </c>
      <c r="AG167" s="51">
        <v>0</v>
      </c>
      <c r="AH167" s="52">
        <v>0</v>
      </c>
      <c r="AI167" s="51">
        <v>0</v>
      </c>
      <c r="AJ167" s="52">
        <v>0</v>
      </c>
      <c r="AK167" s="241">
        <v>0</v>
      </c>
      <c r="AL167" s="325">
        <v>0</v>
      </c>
      <c r="AM167" s="54">
        <v>0</v>
      </c>
      <c r="AN167" s="55">
        <v>0</v>
      </c>
      <c r="AO167" s="52">
        <v>0</v>
      </c>
      <c r="AP167" s="28" t="str">
        <f t="shared" si="41"/>
        <v/>
      </c>
      <c r="BU167" s="29"/>
      <c r="BV167" s="29"/>
      <c r="BW167" s="29"/>
      <c r="BX167" s="29"/>
      <c r="BY167" s="29"/>
      <c r="BZ167" s="29"/>
      <c r="CA167" s="30" t="str">
        <f t="shared" si="42"/>
        <v/>
      </c>
      <c r="CB167" s="29"/>
      <c r="CC167" s="29"/>
      <c r="CD167" s="29"/>
      <c r="CE167"/>
      <c r="CK167" s="29"/>
      <c r="CM167" s="239">
        <f t="shared" si="40"/>
        <v>0</v>
      </c>
      <c r="DI167"/>
    </row>
    <row r="168" spans="1:113" x14ac:dyDescent="0.25">
      <c r="A168" s="164" t="s">
        <v>193</v>
      </c>
      <c r="B168" s="320">
        <f t="shared" si="38"/>
        <v>61</v>
      </c>
      <c r="C168" s="321">
        <f t="shared" si="39"/>
        <v>26</v>
      </c>
      <c r="D168" s="324">
        <f t="shared" si="39"/>
        <v>35</v>
      </c>
      <c r="E168" s="51">
        <v>0</v>
      </c>
      <c r="F168" s="52">
        <v>0</v>
      </c>
      <c r="G168" s="51">
        <v>1</v>
      </c>
      <c r="H168" s="52">
        <v>0</v>
      </c>
      <c r="I168" s="51">
        <v>1</v>
      </c>
      <c r="J168" s="52">
        <v>0</v>
      </c>
      <c r="K168" s="51">
        <v>0</v>
      </c>
      <c r="L168" s="52">
        <v>0</v>
      </c>
      <c r="M168" s="241">
        <v>0</v>
      </c>
      <c r="N168" s="325">
        <v>0</v>
      </c>
      <c r="O168" s="51">
        <v>1</v>
      </c>
      <c r="P168" s="52">
        <v>0</v>
      </c>
      <c r="Q168" s="51">
        <v>1</v>
      </c>
      <c r="R168" s="52">
        <v>0</v>
      </c>
      <c r="S168" s="51">
        <v>3</v>
      </c>
      <c r="T168" s="52">
        <v>0</v>
      </c>
      <c r="U168" s="51">
        <v>0</v>
      </c>
      <c r="V168" s="52">
        <v>1</v>
      </c>
      <c r="W168" s="51">
        <v>2</v>
      </c>
      <c r="X168" s="52">
        <v>0</v>
      </c>
      <c r="Y168" s="51">
        <v>1</v>
      </c>
      <c r="Z168" s="52">
        <v>2</v>
      </c>
      <c r="AA168" s="51">
        <v>4</v>
      </c>
      <c r="AB168" s="52">
        <v>0</v>
      </c>
      <c r="AC168" s="51">
        <v>5</v>
      </c>
      <c r="AD168" s="325">
        <v>2</v>
      </c>
      <c r="AE168" s="51">
        <v>3</v>
      </c>
      <c r="AF168" s="52">
        <v>4</v>
      </c>
      <c r="AG168" s="51">
        <v>1</v>
      </c>
      <c r="AH168" s="52">
        <v>11</v>
      </c>
      <c r="AI168" s="51">
        <v>1</v>
      </c>
      <c r="AJ168" s="52">
        <v>8</v>
      </c>
      <c r="AK168" s="241">
        <v>2</v>
      </c>
      <c r="AL168" s="325">
        <v>7</v>
      </c>
      <c r="AM168" s="54">
        <v>32</v>
      </c>
      <c r="AN168" s="55">
        <v>3</v>
      </c>
      <c r="AO168" s="52">
        <v>26</v>
      </c>
      <c r="AP168" s="28" t="str">
        <f t="shared" si="41"/>
        <v/>
      </c>
      <c r="BU168" s="29"/>
      <c r="BV168" s="29"/>
      <c r="BW168" s="29"/>
      <c r="BX168" s="29"/>
      <c r="BY168" s="29"/>
      <c r="BZ168" s="29"/>
      <c r="CA168" s="30" t="str">
        <f t="shared" si="42"/>
        <v/>
      </c>
      <c r="CB168" s="29"/>
      <c r="CC168" s="29"/>
      <c r="CD168" s="29"/>
      <c r="CE168"/>
      <c r="CK168" s="29"/>
      <c r="CM168" s="239">
        <f t="shared" si="40"/>
        <v>0</v>
      </c>
      <c r="DI168"/>
    </row>
    <row r="169" spans="1:113" x14ac:dyDescent="0.25">
      <c r="A169" s="164" t="s">
        <v>194</v>
      </c>
      <c r="B169" s="320">
        <f t="shared" si="38"/>
        <v>32</v>
      </c>
      <c r="C169" s="321">
        <f t="shared" si="39"/>
        <v>10</v>
      </c>
      <c r="D169" s="324">
        <f t="shared" si="39"/>
        <v>22</v>
      </c>
      <c r="E169" s="51">
        <v>0</v>
      </c>
      <c r="F169" s="52">
        <v>0</v>
      </c>
      <c r="G169" s="51">
        <v>0</v>
      </c>
      <c r="H169" s="52">
        <v>0</v>
      </c>
      <c r="I169" s="51">
        <v>0</v>
      </c>
      <c r="J169" s="52">
        <v>0</v>
      </c>
      <c r="K169" s="51">
        <v>0</v>
      </c>
      <c r="L169" s="52">
        <v>0</v>
      </c>
      <c r="M169" s="241">
        <v>0</v>
      </c>
      <c r="N169" s="325">
        <v>1</v>
      </c>
      <c r="O169" s="51">
        <v>0</v>
      </c>
      <c r="P169" s="52">
        <v>1</v>
      </c>
      <c r="Q169" s="51">
        <v>0</v>
      </c>
      <c r="R169" s="52">
        <v>1</v>
      </c>
      <c r="S169" s="51">
        <v>1</v>
      </c>
      <c r="T169" s="52">
        <v>0</v>
      </c>
      <c r="U169" s="51">
        <v>0</v>
      </c>
      <c r="V169" s="52">
        <v>1</v>
      </c>
      <c r="W169" s="51">
        <v>0</v>
      </c>
      <c r="X169" s="52">
        <v>1</v>
      </c>
      <c r="Y169" s="51">
        <v>0</v>
      </c>
      <c r="Z169" s="52">
        <v>2</v>
      </c>
      <c r="AA169" s="51">
        <v>0</v>
      </c>
      <c r="AB169" s="52">
        <v>2</v>
      </c>
      <c r="AC169" s="51">
        <v>4</v>
      </c>
      <c r="AD169" s="325">
        <v>3</v>
      </c>
      <c r="AE169" s="51">
        <v>0</v>
      </c>
      <c r="AF169" s="52">
        <v>1</v>
      </c>
      <c r="AG169" s="51">
        <v>3</v>
      </c>
      <c r="AH169" s="52">
        <v>6</v>
      </c>
      <c r="AI169" s="51">
        <v>1</v>
      </c>
      <c r="AJ169" s="52">
        <v>2</v>
      </c>
      <c r="AK169" s="241">
        <v>1</v>
      </c>
      <c r="AL169" s="325">
        <v>1</v>
      </c>
      <c r="AM169" s="54">
        <v>0</v>
      </c>
      <c r="AN169" s="55">
        <v>10</v>
      </c>
      <c r="AO169" s="52">
        <v>22</v>
      </c>
      <c r="AP169" s="28" t="str">
        <f t="shared" si="41"/>
        <v/>
      </c>
      <c r="BU169" s="29"/>
      <c r="BV169" s="29"/>
      <c r="BW169" s="29"/>
      <c r="BX169" s="29"/>
      <c r="BY169" s="29"/>
      <c r="BZ169" s="29"/>
      <c r="CA169" s="30" t="str">
        <f t="shared" si="42"/>
        <v/>
      </c>
      <c r="CB169" s="29"/>
      <c r="CC169" s="29"/>
      <c r="CD169" s="29"/>
      <c r="CE169"/>
      <c r="CK169" s="29"/>
      <c r="CM169" s="239">
        <f t="shared" si="40"/>
        <v>0</v>
      </c>
      <c r="DI169"/>
    </row>
    <row r="170" spans="1:113" x14ac:dyDescent="0.25">
      <c r="A170" s="164" t="s">
        <v>195</v>
      </c>
      <c r="B170" s="320">
        <f t="shared" si="38"/>
        <v>5</v>
      </c>
      <c r="C170" s="321">
        <f t="shared" si="39"/>
        <v>2</v>
      </c>
      <c r="D170" s="324">
        <f t="shared" si="39"/>
        <v>3</v>
      </c>
      <c r="E170" s="51">
        <v>0</v>
      </c>
      <c r="F170" s="52">
        <v>0</v>
      </c>
      <c r="G170" s="51">
        <v>0</v>
      </c>
      <c r="H170" s="52">
        <v>0</v>
      </c>
      <c r="I170" s="51">
        <v>0</v>
      </c>
      <c r="J170" s="52">
        <v>0</v>
      </c>
      <c r="K170" s="51">
        <v>0</v>
      </c>
      <c r="L170" s="52">
        <v>0</v>
      </c>
      <c r="M170" s="241">
        <v>0</v>
      </c>
      <c r="N170" s="325">
        <v>0</v>
      </c>
      <c r="O170" s="51">
        <v>0</v>
      </c>
      <c r="P170" s="52">
        <v>0</v>
      </c>
      <c r="Q170" s="51">
        <v>0</v>
      </c>
      <c r="R170" s="52">
        <v>0</v>
      </c>
      <c r="S170" s="51">
        <v>0</v>
      </c>
      <c r="T170" s="52">
        <v>0</v>
      </c>
      <c r="U170" s="51">
        <v>0</v>
      </c>
      <c r="V170" s="52">
        <v>0</v>
      </c>
      <c r="W170" s="51">
        <v>0</v>
      </c>
      <c r="X170" s="52">
        <v>0</v>
      </c>
      <c r="Y170" s="51">
        <v>0</v>
      </c>
      <c r="Z170" s="52">
        <v>0</v>
      </c>
      <c r="AA170" s="51">
        <v>0</v>
      </c>
      <c r="AB170" s="52">
        <v>0</v>
      </c>
      <c r="AC170" s="51">
        <v>0</v>
      </c>
      <c r="AD170" s="325">
        <v>0</v>
      </c>
      <c r="AE170" s="51">
        <v>0</v>
      </c>
      <c r="AF170" s="52">
        <v>0</v>
      </c>
      <c r="AG170" s="51">
        <v>0</v>
      </c>
      <c r="AH170" s="52">
        <v>0</v>
      </c>
      <c r="AI170" s="51">
        <v>2</v>
      </c>
      <c r="AJ170" s="52">
        <v>1</v>
      </c>
      <c r="AK170" s="241">
        <v>0</v>
      </c>
      <c r="AL170" s="325">
        <v>2</v>
      </c>
      <c r="AM170" s="54">
        <v>5</v>
      </c>
      <c r="AN170" s="55">
        <v>0</v>
      </c>
      <c r="AO170" s="52">
        <v>0</v>
      </c>
      <c r="AP170" s="28" t="str">
        <f t="shared" si="41"/>
        <v/>
      </c>
      <c r="BU170" s="29"/>
      <c r="BV170" s="29"/>
      <c r="BW170" s="29"/>
      <c r="BX170" s="29"/>
      <c r="BY170" s="29"/>
      <c r="BZ170" s="29"/>
      <c r="CA170" s="30" t="str">
        <f t="shared" si="42"/>
        <v/>
      </c>
      <c r="CB170" s="29"/>
      <c r="CC170" s="29"/>
      <c r="CD170" s="29"/>
      <c r="CE170"/>
      <c r="CK170" s="29"/>
      <c r="CM170" s="239">
        <f t="shared" si="40"/>
        <v>0</v>
      </c>
      <c r="DI170"/>
    </row>
    <row r="171" spans="1:113" x14ac:dyDescent="0.25">
      <c r="A171" s="164" t="s">
        <v>196</v>
      </c>
      <c r="B171" s="320">
        <f t="shared" si="38"/>
        <v>2</v>
      </c>
      <c r="C171" s="321">
        <f t="shared" si="39"/>
        <v>1</v>
      </c>
      <c r="D171" s="324">
        <f t="shared" si="39"/>
        <v>1</v>
      </c>
      <c r="E171" s="51">
        <v>1</v>
      </c>
      <c r="F171" s="52">
        <v>0</v>
      </c>
      <c r="G171" s="51">
        <v>0</v>
      </c>
      <c r="H171" s="52">
        <v>0</v>
      </c>
      <c r="I171" s="51">
        <v>0</v>
      </c>
      <c r="J171" s="52">
        <v>0</v>
      </c>
      <c r="K171" s="51">
        <v>0</v>
      </c>
      <c r="L171" s="52">
        <v>0</v>
      </c>
      <c r="M171" s="241">
        <v>0</v>
      </c>
      <c r="N171" s="325">
        <v>0</v>
      </c>
      <c r="O171" s="51">
        <v>0</v>
      </c>
      <c r="P171" s="52">
        <v>0</v>
      </c>
      <c r="Q171" s="51">
        <v>0</v>
      </c>
      <c r="R171" s="52">
        <v>0</v>
      </c>
      <c r="S171" s="51">
        <v>0</v>
      </c>
      <c r="T171" s="52">
        <v>0</v>
      </c>
      <c r="U171" s="51">
        <v>0</v>
      </c>
      <c r="V171" s="52">
        <v>0</v>
      </c>
      <c r="W171" s="51">
        <v>0</v>
      </c>
      <c r="X171" s="52">
        <v>0</v>
      </c>
      <c r="Y171" s="51">
        <v>0</v>
      </c>
      <c r="Z171" s="52">
        <v>1</v>
      </c>
      <c r="AA171" s="51">
        <v>0</v>
      </c>
      <c r="AB171" s="52">
        <v>0</v>
      </c>
      <c r="AC171" s="51">
        <v>0</v>
      </c>
      <c r="AD171" s="325">
        <v>0</v>
      </c>
      <c r="AE171" s="51">
        <v>0</v>
      </c>
      <c r="AF171" s="52">
        <v>0</v>
      </c>
      <c r="AG171" s="51">
        <v>0</v>
      </c>
      <c r="AH171" s="52">
        <v>0</v>
      </c>
      <c r="AI171" s="51">
        <v>0</v>
      </c>
      <c r="AJ171" s="52">
        <v>0</v>
      </c>
      <c r="AK171" s="241">
        <v>0</v>
      </c>
      <c r="AL171" s="325">
        <v>0</v>
      </c>
      <c r="AM171" s="54">
        <v>0</v>
      </c>
      <c r="AN171" s="55">
        <v>1</v>
      </c>
      <c r="AO171" s="52">
        <v>1</v>
      </c>
      <c r="AP171" s="28" t="str">
        <f t="shared" si="41"/>
        <v/>
      </c>
      <c r="BU171" s="29"/>
      <c r="BV171" s="29"/>
      <c r="BW171" s="29"/>
      <c r="BX171" s="29"/>
      <c r="BY171" s="29"/>
      <c r="BZ171" s="29"/>
      <c r="CA171" s="30" t="str">
        <f t="shared" si="42"/>
        <v/>
      </c>
      <c r="CB171" s="29"/>
      <c r="CC171" s="29"/>
      <c r="CD171" s="29"/>
      <c r="CE171"/>
      <c r="CK171" s="29"/>
      <c r="CM171" s="239">
        <f t="shared" si="40"/>
        <v>0</v>
      </c>
      <c r="DI171"/>
    </row>
    <row r="172" spans="1:113" x14ac:dyDescent="0.25">
      <c r="A172" s="164" t="s">
        <v>85</v>
      </c>
      <c r="B172" s="320">
        <f t="shared" si="38"/>
        <v>4</v>
      </c>
      <c r="C172" s="321">
        <f t="shared" si="39"/>
        <v>3</v>
      </c>
      <c r="D172" s="324">
        <f t="shared" si="39"/>
        <v>1</v>
      </c>
      <c r="E172" s="51">
        <v>0</v>
      </c>
      <c r="F172" s="52">
        <v>0</v>
      </c>
      <c r="G172" s="51">
        <v>0</v>
      </c>
      <c r="H172" s="52">
        <v>0</v>
      </c>
      <c r="I172" s="51">
        <v>0</v>
      </c>
      <c r="J172" s="52">
        <v>0</v>
      </c>
      <c r="K172" s="51">
        <v>0</v>
      </c>
      <c r="L172" s="52">
        <v>0</v>
      </c>
      <c r="M172" s="241">
        <v>0</v>
      </c>
      <c r="N172" s="325">
        <v>0</v>
      </c>
      <c r="O172" s="51">
        <v>0</v>
      </c>
      <c r="P172" s="52">
        <v>0</v>
      </c>
      <c r="Q172" s="51">
        <v>0</v>
      </c>
      <c r="R172" s="52">
        <v>0</v>
      </c>
      <c r="S172" s="51">
        <v>0</v>
      </c>
      <c r="T172" s="52">
        <v>0</v>
      </c>
      <c r="U172" s="51">
        <v>0</v>
      </c>
      <c r="V172" s="52">
        <v>0</v>
      </c>
      <c r="W172" s="51">
        <v>0</v>
      </c>
      <c r="X172" s="52">
        <v>0</v>
      </c>
      <c r="Y172" s="51">
        <v>1</v>
      </c>
      <c r="Z172" s="52">
        <v>0</v>
      </c>
      <c r="AA172" s="51">
        <v>0</v>
      </c>
      <c r="AB172" s="52">
        <v>1</v>
      </c>
      <c r="AC172" s="51">
        <v>0</v>
      </c>
      <c r="AD172" s="325">
        <v>0</v>
      </c>
      <c r="AE172" s="51">
        <v>1</v>
      </c>
      <c r="AF172" s="52">
        <v>0</v>
      </c>
      <c r="AG172" s="51">
        <v>1</v>
      </c>
      <c r="AH172" s="52">
        <v>0</v>
      </c>
      <c r="AI172" s="51">
        <v>0</v>
      </c>
      <c r="AJ172" s="52">
        <v>0</v>
      </c>
      <c r="AK172" s="241">
        <v>0</v>
      </c>
      <c r="AL172" s="325">
        <v>0</v>
      </c>
      <c r="AM172" s="54">
        <v>2</v>
      </c>
      <c r="AN172" s="55">
        <v>1</v>
      </c>
      <c r="AO172" s="52">
        <v>1</v>
      </c>
      <c r="AP172" s="28" t="str">
        <f t="shared" si="41"/>
        <v/>
      </c>
      <c r="BU172" s="29"/>
      <c r="BV172" s="29"/>
      <c r="BW172" s="29"/>
      <c r="BX172" s="29"/>
      <c r="BY172" s="29"/>
      <c r="BZ172" s="29"/>
      <c r="CA172" s="30" t="str">
        <f t="shared" si="42"/>
        <v/>
      </c>
      <c r="CB172" s="29"/>
      <c r="CC172" s="29"/>
      <c r="CD172" s="29"/>
      <c r="CE172"/>
      <c r="CK172" s="29"/>
      <c r="CM172" s="239">
        <f t="shared" si="40"/>
        <v>0</v>
      </c>
      <c r="DI172"/>
    </row>
    <row r="173" spans="1:113" x14ac:dyDescent="0.25">
      <c r="A173" s="164" t="s">
        <v>86</v>
      </c>
      <c r="B173" s="320">
        <f t="shared" si="38"/>
        <v>0</v>
      </c>
      <c r="C173" s="321">
        <f t="shared" si="39"/>
        <v>0</v>
      </c>
      <c r="D173" s="324">
        <f t="shared" si="39"/>
        <v>0</v>
      </c>
      <c r="E173" s="51">
        <v>0</v>
      </c>
      <c r="F173" s="52">
        <v>0</v>
      </c>
      <c r="G173" s="51">
        <v>0</v>
      </c>
      <c r="H173" s="52">
        <v>0</v>
      </c>
      <c r="I173" s="51">
        <v>0</v>
      </c>
      <c r="J173" s="52">
        <v>0</v>
      </c>
      <c r="K173" s="51">
        <v>0</v>
      </c>
      <c r="L173" s="52">
        <v>0</v>
      </c>
      <c r="M173" s="241">
        <v>0</v>
      </c>
      <c r="N173" s="325">
        <v>0</v>
      </c>
      <c r="O173" s="51">
        <v>0</v>
      </c>
      <c r="P173" s="52">
        <v>0</v>
      </c>
      <c r="Q173" s="51">
        <v>0</v>
      </c>
      <c r="R173" s="52">
        <v>0</v>
      </c>
      <c r="S173" s="51">
        <v>0</v>
      </c>
      <c r="T173" s="52">
        <v>0</v>
      </c>
      <c r="U173" s="51">
        <v>0</v>
      </c>
      <c r="V173" s="52">
        <v>0</v>
      </c>
      <c r="W173" s="51">
        <v>0</v>
      </c>
      <c r="X173" s="52">
        <v>0</v>
      </c>
      <c r="Y173" s="51">
        <v>0</v>
      </c>
      <c r="Z173" s="52">
        <v>0</v>
      </c>
      <c r="AA173" s="51">
        <v>0</v>
      </c>
      <c r="AB173" s="52">
        <v>0</v>
      </c>
      <c r="AC173" s="51">
        <v>0</v>
      </c>
      <c r="AD173" s="325">
        <v>0</v>
      </c>
      <c r="AE173" s="51">
        <v>0</v>
      </c>
      <c r="AF173" s="52">
        <v>0</v>
      </c>
      <c r="AG173" s="51">
        <v>0</v>
      </c>
      <c r="AH173" s="52">
        <v>0</v>
      </c>
      <c r="AI173" s="51">
        <v>0</v>
      </c>
      <c r="AJ173" s="52">
        <v>0</v>
      </c>
      <c r="AK173" s="241">
        <v>0</v>
      </c>
      <c r="AL173" s="325">
        <v>0</v>
      </c>
      <c r="AM173" s="54">
        <v>0</v>
      </c>
      <c r="AN173" s="55">
        <v>0</v>
      </c>
      <c r="AO173" s="52">
        <v>0</v>
      </c>
      <c r="AP173" s="28" t="str">
        <f t="shared" si="41"/>
        <v/>
      </c>
      <c r="BU173" s="29"/>
      <c r="BV173" s="29"/>
      <c r="BW173" s="29"/>
      <c r="BX173" s="29"/>
      <c r="BY173" s="29"/>
      <c r="BZ173" s="29"/>
      <c r="CA173" s="30" t="str">
        <f t="shared" si="42"/>
        <v/>
      </c>
      <c r="CB173" s="29"/>
      <c r="CC173" s="29"/>
      <c r="CD173" s="29"/>
      <c r="CE173"/>
      <c r="CK173" s="29"/>
      <c r="CM173" s="239">
        <f t="shared" si="40"/>
        <v>0</v>
      </c>
      <c r="DI173"/>
    </row>
    <row r="174" spans="1:113" x14ac:dyDescent="0.25">
      <c r="A174" s="164" t="s">
        <v>197</v>
      </c>
      <c r="B174" s="320">
        <f t="shared" si="38"/>
        <v>1</v>
      </c>
      <c r="C174" s="321">
        <f t="shared" si="39"/>
        <v>1</v>
      </c>
      <c r="D174" s="324">
        <f t="shared" si="39"/>
        <v>0</v>
      </c>
      <c r="E174" s="51">
        <v>1</v>
      </c>
      <c r="F174" s="52">
        <v>0</v>
      </c>
      <c r="G174" s="51">
        <v>0</v>
      </c>
      <c r="H174" s="52">
        <v>0</v>
      </c>
      <c r="I174" s="51">
        <v>0</v>
      </c>
      <c r="J174" s="52">
        <v>0</v>
      </c>
      <c r="K174" s="51">
        <v>0</v>
      </c>
      <c r="L174" s="52">
        <v>0</v>
      </c>
      <c r="M174" s="241">
        <v>0</v>
      </c>
      <c r="N174" s="325">
        <v>0</v>
      </c>
      <c r="O174" s="51">
        <v>0</v>
      </c>
      <c r="P174" s="52">
        <v>0</v>
      </c>
      <c r="Q174" s="51">
        <v>0</v>
      </c>
      <c r="R174" s="52">
        <v>0</v>
      </c>
      <c r="S174" s="51">
        <v>0</v>
      </c>
      <c r="T174" s="52">
        <v>0</v>
      </c>
      <c r="U174" s="51">
        <v>0</v>
      </c>
      <c r="V174" s="52">
        <v>0</v>
      </c>
      <c r="W174" s="51">
        <v>0</v>
      </c>
      <c r="X174" s="52">
        <v>0</v>
      </c>
      <c r="Y174" s="51">
        <v>0</v>
      </c>
      <c r="Z174" s="52">
        <v>0</v>
      </c>
      <c r="AA174" s="51">
        <v>0</v>
      </c>
      <c r="AB174" s="52">
        <v>0</v>
      </c>
      <c r="AC174" s="51">
        <v>0</v>
      </c>
      <c r="AD174" s="325">
        <v>0</v>
      </c>
      <c r="AE174" s="51">
        <v>0</v>
      </c>
      <c r="AF174" s="52">
        <v>0</v>
      </c>
      <c r="AG174" s="51">
        <v>0</v>
      </c>
      <c r="AH174" s="52">
        <v>0</v>
      </c>
      <c r="AI174" s="51">
        <v>0</v>
      </c>
      <c r="AJ174" s="52">
        <v>0</v>
      </c>
      <c r="AK174" s="241">
        <v>0</v>
      </c>
      <c r="AL174" s="325">
        <v>0</v>
      </c>
      <c r="AM174" s="54">
        <v>0</v>
      </c>
      <c r="AN174" s="55">
        <v>0</v>
      </c>
      <c r="AO174" s="52">
        <v>1</v>
      </c>
      <c r="AP174" s="28" t="str">
        <f t="shared" si="41"/>
        <v/>
      </c>
      <c r="BU174" s="29"/>
      <c r="BV174" s="29"/>
      <c r="BW174" s="29"/>
      <c r="BX174" s="29"/>
      <c r="BY174" s="29"/>
      <c r="BZ174" s="29"/>
      <c r="CA174" s="30" t="str">
        <f t="shared" si="42"/>
        <v/>
      </c>
      <c r="CB174" s="29"/>
      <c r="CC174" s="29"/>
      <c r="CD174" s="29"/>
      <c r="CE174"/>
      <c r="CK174" s="29"/>
      <c r="CM174" s="239">
        <f t="shared" si="40"/>
        <v>0</v>
      </c>
      <c r="DI174"/>
    </row>
    <row r="175" spans="1:113" x14ac:dyDescent="0.25">
      <c r="A175" s="164" t="s">
        <v>198</v>
      </c>
      <c r="B175" s="320">
        <f t="shared" si="38"/>
        <v>0</v>
      </c>
      <c r="C175" s="321">
        <f t="shared" si="39"/>
        <v>0</v>
      </c>
      <c r="D175" s="324">
        <f t="shared" si="39"/>
        <v>0</v>
      </c>
      <c r="E175" s="51">
        <v>0</v>
      </c>
      <c r="F175" s="52">
        <v>0</v>
      </c>
      <c r="G175" s="51">
        <v>0</v>
      </c>
      <c r="H175" s="52">
        <v>0</v>
      </c>
      <c r="I175" s="51">
        <v>0</v>
      </c>
      <c r="J175" s="52">
        <v>0</v>
      </c>
      <c r="K175" s="51">
        <v>0</v>
      </c>
      <c r="L175" s="52">
        <v>0</v>
      </c>
      <c r="M175" s="241">
        <v>0</v>
      </c>
      <c r="N175" s="325">
        <v>0</v>
      </c>
      <c r="O175" s="51">
        <v>0</v>
      </c>
      <c r="P175" s="52">
        <v>0</v>
      </c>
      <c r="Q175" s="51">
        <v>0</v>
      </c>
      <c r="R175" s="52">
        <v>0</v>
      </c>
      <c r="S175" s="51">
        <v>0</v>
      </c>
      <c r="T175" s="52">
        <v>0</v>
      </c>
      <c r="U175" s="51">
        <v>0</v>
      </c>
      <c r="V175" s="52">
        <v>0</v>
      </c>
      <c r="W175" s="51">
        <v>0</v>
      </c>
      <c r="X175" s="52">
        <v>0</v>
      </c>
      <c r="Y175" s="51">
        <v>0</v>
      </c>
      <c r="Z175" s="52">
        <v>0</v>
      </c>
      <c r="AA175" s="51">
        <v>0</v>
      </c>
      <c r="AB175" s="52">
        <v>0</v>
      </c>
      <c r="AC175" s="51">
        <v>0</v>
      </c>
      <c r="AD175" s="325">
        <v>0</v>
      </c>
      <c r="AE175" s="51">
        <v>0</v>
      </c>
      <c r="AF175" s="52">
        <v>0</v>
      </c>
      <c r="AG175" s="51">
        <v>0</v>
      </c>
      <c r="AH175" s="52">
        <v>0</v>
      </c>
      <c r="AI175" s="51">
        <v>0</v>
      </c>
      <c r="AJ175" s="52">
        <v>0</v>
      </c>
      <c r="AK175" s="241">
        <v>0</v>
      </c>
      <c r="AL175" s="325">
        <v>0</v>
      </c>
      <c r="AM175" s="54">
        <v>0</v>
      </c>
      <c r="AN175" s="55">
        <v>0</v>
      </c>
      <c r="AO175" s="52">
        <v>0</v>
      </c>
      <c r="AP175" s="28" t="str">
        <f t="shared" si="41"/>
        <v/>
      </c>
      <c r="BU175" s="29"/>
      <c r="BV175" s="29"/>
      <c r="BW175" s="29"/>
      <c r="BX175" s="29"/>
      <c r="BY175" s="29"/>
      <c r="BZ175" s="29"/>
      <c r="CA175" s="30" t="str">
        <f t="shared" si="42"/>
        <v/>
      </c>
      <c r="CB175" s="29"/>
      <c r="CC175" s="29"/>
      <c r="CD175" s="29"/>
      <c r="CE175"/>
      <c r="CK175" s="29"/>
      <c r="CM175" s="239">
        <f t="shared" si="40"/>
        <v>0</v>
      </c>
      <c r="DI175"/>
    </row>
    <row r="176" spans="1:113" x14ac:dyDescent="0.25">
      <c r="A176" s="164" t="s">
        <v>82</v>
      </c>
      <c r="B176" s="320">
        <f t="shared" si="38"/>
        <v>0</v>
      </c>
      <c r="C176" s="321">
        <f t="shared" si="39"/>
        <v>0</v>
      </c>
      <c r="D176" s="324">
        <f t="shared" si="39"/>
        <v>0</v>
      </c>
      <c r="E176" s="51">
        <v>0</v>
      </c>
      <c r="F176" s="52">
        <v>0</v>
      </c>
      <c r="G176" s="51">
        <v>0</v>
      </c>
      <c r="H176" s="52">
        <v>0</v>
      </c>
      <c r="I176" s="51">
        <v>0</v>
      </c>
      <c r="J176" s="52">
        <v>0</v>
      </c>
      <c r="K176" s="51">
        <v>0</v>
      </c>
      <c r="L176" s="52">
        <v>0</v>
      </c>
      <c r="M176" s="241">
        <v>0</v>
      </c>
      <c r="N176" s="325">
        <v>0</v>
      </c>
      <c r="O176" s="51">
        <v>0</v>
      </c>
      <c r="P176" s="52">
        <v>0</v>
      </c>
      <c r="Q176" s="51">
        <v>0</v>
      </c>
      <c r="R176" s="52">
        <v>0</v>
      </c>
      <c r="S176" s="51">
        <v>0</v>
      </c>
      <c r="T176" s="52">
        <v>0</v>
      </c>
      <c r="U176" s="51">
        <v>0</v>
      </c>
      <c r="V176" s="52">
        <v>0</v>
      </c>
      <c r="W176" s="51">
        <v>0</v>
      </c>
      <c r="X176" s="52">
        <v>0</v>
      </c>
      <c r="Y176" s="51">
        <v>0</v>
      </c>
      <c r="Z176" s="52">
        <v>0</v>
      </c>
      <c r="AA176" s="51">
        <v>0</v>
      </c>
      <c r="AB176" s="52">
        <v>0</v>
      </c>
      <c r="AC176" s="51">
        <v>0</v>
      </c>
      <c r="AD176" s="325">
        <v>0</v>
      </c>
      <c r="AE176" s="51">
        <v>0</v>
      </c>
      <c r="AF176" s="52">
        <v>0</v>
      </c>
      <c r="AG176" s="51">
        <v>0</v>
      </c>
      <c r="AH176" s="52">
        <v>0</v>
      </c>
      <c r="AI176" s="51">
        <v>0</v>
      </c>
      <c r="AJ176" s="52">
        <v>0</v>
      </c>
      <c r="AK176" s="241">
        <v>0</v>
      </c>
      <c r="AL176" s="325">
        <v>0</v>
      </c>
      <c r="AM176" s="54">
        <v>0</v>
      </c>
      <c r="AN176" s="55">
        <v>0</v>
      </c>
      <c r="AO176" s="52">
        <v>0</v>
      </c>
      <c r="AP176" s="28" t="str">
        <f t="shared" si="41"/>
        <v/>
      </c>
      <c r="BU176" s="29"/>
      <c r="BV176" s="29"/>
      <c r="BW176" s="29"/>
      <c r="BX176" s="29"/>
      <c r="BY176" s="29"/>
      <c r="BZ176" s="29"/>
      <c r="CA176" s="30" t="str">
        <f t="shared" si="42"/>
        <v/>
      </c>
      <c r="CB176" s="29"/>
      <c r="CC176" s="29"/>
      <c r="CD176" s="29"/>
      <c r="CE176"/>
      <c r="CK176" s="29"/>
      <c r="CM176" s="239">
        <f t="shared" si="40"/>
        <v>0</v>
      </c>
      <c r="DI176"/>
    </row>
    <row r="177" spans="1:113" x14ac:dyDescent="0.25">
      <c r="A177" s="326" t="s">
        <v>88</v>
      </c>
      <c r="B177" s="320">
        <f t="shared" si="38"/>
        <v>105</v>
      </c>
      <c r="C177" s="321">
        <f t="shared" si="39"/>
        <v>57</v>
      </c>
      <c r="D177" s="324">
        <f t="shared" si="39"/>
        <v>48</v>
      </c>
      <c r="E177" s="92">
        <v>11</v>
      </c>
      <c r="F177" s="93">
        <v>10</v>
      </c>
      <c r="G177" s="92">
        <v>1</v>
      </c>
      <c r="H177" s="93">
        <v>0</v>
      </c>
      <c r="I177" s="92">
        <v>0</v>
      </c>
      <c r="J177" s="93">
        <v>0</v>
      </c>
      <c r="K177" s="92">
        <v>1</v>
      </c>
      <c r="L177" s="93">
        <v>1</v>
      </c>
      <c r="M177" s="327">
        <v>2</v>
      </c>
      <c r="N177" s="328">
        <v>0</v>
      </c>
      <c r="O177" s="92">
        <v>0</v>
      </c>
      <c r="P177" s="93">
        <v>0</v>
      </c>
      <c r="Q177" s="92">
        <v>0</v>
      </c>
      <c r="R177" s="93">
        <v>0</v>
      </c>
      <c r="S177" s="92">
        <v>1</v>
      </c>
      <c r="T177" s="93">
        <v>2</v>
      </c>
      <c r="U177" s="92">
        <v>1</v>
      </c>
      <c r="V177" s="93">
        <v>0</v>
      </c>
      <c r="W177" s="92">
        <v>1</v>
      </c>
      <c r="X177" s="93">
        <v>2</v>
      </c>
      <c r="Y177" s="92">
        <v>1</v>
      </c>
      <c r="Z177" s="93">
        <v>1</v>
      </c>
      <c r="AA177" s="92">
        <v>4</v>
      </c>
      <c r="AB177" s="93">
        <v>1</v>
      </c>
      <c r="AC177" s="92">
        <v>8</v>
      </c>
      <c r="AD177" s="328">
        <v>4</v>
      </c>
      <c r="AE177" s="92">
        <v>4</v>
      </c>
      <c r="AF177" s="93">
        <v>2</v>
      </c>
      <c r="AG177" s="92">
        <v>8</v>
      </c>
      <c r="AH177" s="93">
        <v>8</v>
      </c>
      <c r="AI177" s="92">
        <v>7</v>
      </c>
      <c r="AJ177" s="93">
        <v>8</v>
      </c>
      <c r="AK177" s="327">
        <v>7</v>
      </c>
      <c r="AL177" s="328">
        <v>9</v>
      </c>
      <c r="AM177" s="65">
        <v>23</v>
      </c>
      <c r="AN177" s="66">
        <v>37</v>
      </c>
      <c r="AO177" s="93">
        <v>45</v>
      </c>
      <c r="AP177" s="28" t="str">
        <f t="shared" si="41"/>
        <v/>
      </c>
      <c r="BU177" s="29"/>
      <c r="BV177" s="29"/>
      <c r="BW177" s="29"/>
      <c r="BX177" s="29"/>
      <c r="BY177" s="29"/>
      <c r="BZ177" s="29"/>
      <c r="CA177" s="30" t="str">
        <f t="shared" si="42"/>
        <v/>
      </c>
      <c r="CB177" s="29"/>
      <c r="CC177" s="29"/>
      <c r="CD177" s="29"/>
      <c r="CE177"/>
      <c r="CK177" s="29"/>
      <c r="CM177" s="239">
        <f t="shared" si="40"/>
        <v>0</v>
      </c>
      <c r="DI177"/>
    </row>
    <row r="178" spans="1:113" x14ac:dyDescent="0.25">
      <c r="A178" s="538" t="s">
        <v>199</v>
      </c>
      <c r="B178" s="962">
        <f>SUM(B179:B183)</f>
        <v>305</v>
      </c>
      <c r="C178" s="963">
        <f t="shared" ref="C178:AO178" si="43">SUM(C179:C183)</f>
        <v>166</v>
      </c>
      <c r="D178" s="964">
        <f t="shared" si="43"/>
        <v>139</v>
      </c>
      <c r="E178" s="918">
        <f t="shared" si="43"/>
        <v>34</v>
      </c>
      <c r="F178" s="917">
        <f t="shared" si="43"/>
        <v>31</v>
      </c>
      <c r="G178" s="918">
        <f t="shared" si="43"/>
        <v>6</v>
      </c>
      <c r="H178" s="917">
        <f t="shared" si="43"/>
        <v>1</v>
      </c>
      <c r="I178" s="918">
        <f t="shared" si="43"/>
        <v>2</v>
      </c>
      <c r="J178" s="917">
        <f t="shared" si="43"/>
        <v>2</v>
      </c>
      <c r="K178" s="918">
        <f t="shared" si="43"/>
        <v>3</v>
      </c>
      <c r="L178" s="917">
        <f t="shared" si="43"/>
        <v>2</v>
      </c>
      <c r="M178" s="918">
        <f t="shared" si="43"/>
        <v>2</v>
      </c>
      <c r="N178" s="965">
        <f t="shared" si="43"/>
        <v>5</v>
      </c>
      <c r="O178" s="918">
        <f t="shared" si="43"/>
        <v>2</v>
      </c>
      <c r="P178" s="917">
        <f t="shared" si="43"/>
        <v>2</v>
      </c>
      <c r="Q178" s="918">
        <f t="shared" si="43"/>
        <v>1</v>
      </c>
      <c r="R178" s="917">
        <f t="shared" si="43"/>
        <v>2</v>
      </c>
      <c r="S178" s="918">
        <f t="shared" si="43"/>
        <v>3</v>
      </c>
      <c r="T178" s="917">
        <f t="shared" si="43"/>
        <v>5</v>
      </c>
      <c r="U178" s="918">
        <f t="shared" si="43"/>
        <v>2</v>
      </c>
      <c r="V178" s="917">
        <f t="shared" si="43"/>
        <v>1</v>
      </c>
      <c r="W178" s="918">
        <f t="shared" si="43"/>
        <v>3</v>
      </c>
      <c r="X178" s="917">
        <f t="shared" si="43"/>
        <v>4</v>
      </c>
      <c r="Y178" s="918">
        <f t="shared" si="43"/>
        <v>4</v>
      </c>
      <c r="Z178" s="917">
        <f t="shared" si="43"/>
        <v>4</v>
      </c>
      <c r="AA178" s="918">
        <f t="shared" si="43"/>
        <v>12</v>
      </c>
      <c r="AB178" s="917">
        <f t="shared" si="43"/>
        <v>9</v>
      </c>
      <c r="AC178" s="918">
        <f t="shared" si="43"/>
        <v>16</v>
      </c>
      <c r="AD178" s="965">
        <f t="shared" si="43"/>
        <v>8</v>
      </c>
      <c r="AE178" s="918">
        <f t="shared" si="43"/>
        <v>14</v>
      </c>
      <c r="AF178" s="917">
        <f t="shared" si="43"/>
        <v>14</v>
      </c>
      <c r="AG178" s="918">
        <f t="shared" si="43"/>
        <v>19</v>
      </c>
      <c r="AH178" s="917">
        <f t="shared" si="43"/>
        <v>10</v>
      </c>
      <c r="AI178" s="918">
        <f t="shared" si="43"/>
        <v>15</v>
      </c>
      <c r="AJ178" s="917">
        <f t="shared" si="43"/>
        <v>26</v>
      </c>
      <c r="AK178" s="965">
        <f t="shared" si="43"/>
        <v>28</v>
      </c>
      <c r="AL178" s="437">
        <f t="shared" si="43"/>
        <v>13</v>
      </c>
      <c r="AM178" s="438">
        <f t="shared" si="43"/>
        <v>29</v>
      </c>
      <c r="AN178" s="919">
        <f t="shared" si="43"/>
        <v>58</v>
      </c>
      <c r="AO178" s="439">
        <f t="shared" si="43"/>
        <v>218</v>
      </c>
      <c r="AP178" s="28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/>
      <c r="CK178" s="29"/>
      <c r="CM178"/>
      <c r="DI178"/>
    </row>
    <row r="179" spans="1:113" x14ac:dyDescent="0.25">
      <c r="A179" s="165" t="s">
        <v>42</v>
      </c>
      <c r="B179" s="337">
        <f>SUM(C179:D179)</f>
        <v>255</v>
      </c>
      <c r="C179" s="321">
        <f t="shared" ref="C179:D183" si="44">E179+G179+I179+K179+M179+O179+Q179+S179+U179+W179+Y179+AA179+AC179+AE179+AG179+AI179+AK179</f>
        <v>130</v>
      </c>
      <c r="D179" s="324">
        <f t="shared" si="44"/>
        <v>125</v>
      </c>
      <c r="E179" s="37">
        <v>34</v>
      </c>
      <c r="F179" s="39">
        <v>31</v>
      </c>
      <c r="G179" s="37">
        <v>6</v>
      </c>
      <c r="H179" s="39">
        <v>1</v>
      </c>
      <c r="I179" s="37">
        <v>2</v>
      </c>
      <c r="J179" s="39">
        <v>2</v>
      </c>
      <c r="K179" s="37">
        <v>2</v>
      </c>
      <c r="L179" s="39">
        <v>2</v>
      </c>
      <c r="M179" s="238">
        <v>2</v>
      </c>
      <c r="N179" s="338">
        <v>4</v>
      </c>
      <c r="O179" s="37">
        <v>2</v>
      </c>
      <c r="P179" s="39">
        <v>2</v>
      </c>
      <c r="Q179" s="37">
        <v>1</v>
      </c>
      <c r="R179" s="39">
        <v>2</v>
      </c>
      <c r="S179" s="37">
        <v>3</v>
      </c>
      <c r="T179" s="39">
        <v>5</v>
      </c>
      <c r="U179" s="37">
        <v>2</v>
      </c>
      <c r="V179" s="39">
        <v>1</v>
      </c>
      <c r="W179" s="37">
        <v>3</v>
      </c>
      <c r="X179" s="39">
        <v>4</v>
      </c>
      <c r="Y179" s="37">
        <v>3</v>
      </c>
      <c r="Z179" s="39">
        <v>4</v>
      </c>
      <c r="AA179" s="37">
        <v>11</v>
      </c>
      <c r="AB179" s="39">
        <v>8</v>
      </c>
      <c r="AC179" s="37">
        <v>10</v>
      </c>
      <c r="AD179" s="338">
        <v>7</v>
      </c>
      <c r="AE179" s="37">
        <v>7</v>
      </c>
      <c r="AF179" s="39">
        <v>12</v>
      </c>
      <c r="AG179" s="37">
        <v>16</v>
      </c>
      <c r="AH179" s="39">
        <v>9</v>
      </c>
      <c r="AI179" s="37">
        <v>10</v>
      </c>
      <c r="AJ179" s="39">
        <v>22</v>
      </c>
      <c r="AK179" s="238">
        <v>16</v>
      </c>
      <c r="AL179" s="338">
        <v>9</v>
      </c>
      <c r="AM179" s="41">
        <v>24</v>
      </c>
      <c r="AN179" s="42">
        <v>47</v>
      </c>
      <c r="AO179" s="39">
        <v>184</v>
      </c>
      <c r="AP179" s="28" t="str">
        <f t="shared" si="41"/>
        <v/>
      </c>
      <c r="BU179" s="29"/>
      <c r="BV179" s="29"/>
      <c r="BW179" s="29"/>
      <c r="BX179" s="29"/>
      <c r="BY179" s="29"/>
      <c r="BZ179" s="29"/>
      <c r="CA179" s="30" t="str">
        <f>IF(AM179+AN179+AO179&lt;&gt;$B179,"* La suma de "&amp;AM$146&amp;""&amp;" no debe ser distinto del Total Ambos Sexos. ","")</f>
        <v/>
      </c>
      <c r="CB179" s="29"/>
      <c r="CC179" s="29"/>
      <c r="CD179" s="29"/>
      <c r="CE179"/>
      <c r="CK179" s="29"/>
      <c r="CM179" s="239">
        <f>IF(AM179+AN179+AO179&lt;&gt;$B179,1,0)</f>
        <v>0</v>
      </c>
      <c r="DI179"/>
    </row>
    <row r="180" spans="1:113" x14ac:dyDescent="0.25">
      <c r="A180" s="165" t="s">
        <v>43</v>
      </c>
      <c r="B180" s="339">
        <f>SUM(C180:D180)</f>
        <v>4</v>
      </c>
      <c r="C180" s="321">
        <f t="shared" si="44"/>
        <v>4</v>
      </c>
      <c r="D180" s="324">
        <f t="shared" si="44"/>
        <v>0</v>
      </c>
      <c r="E180" s="51">
        <v>0</v>
      </c>
      <c r="F180" s="52">
        <v>0</v>
      </c>
      <c r="G180" s="51">
        <v>0</v>
      </c>
      <c r="H180" s="52">
        <v>0</v>
      </c>
      <c r="I180" s="51">
        <v>0</v>
      </c>
      <c r="J180" s="52">
        <v>0</v>
      </c>
      <c r="K180" s="51">
        <v>1</v>
      </c>
      <c r="L180" s="52">
        <v>0</v>
      </c>
      <c r="M180" s="241">
        <v>0</v>
      </c>
      <c r="N180" s="325">
        <v>0</v>
      </c>
      <c r="O180" s="51">
        <v>0</v>
      </c>
      <c r="P180" s="52">
        <v>0</v>
      </c>
      <c r="Q180" s="51">
        <v>0</v>
      </c>
      <c r="R180" s="52">
        <v>0</v>
      </c>
      <c r="S180" s="51">
        <v>0</v>
      </c>
      <c r="T180" s="52">
        <v>0</v>
      </c>
      <c r="U180" s="51">
        <v>0</v>
      </c>
      <c r="V180" s="52">
        <v>0</v>
      </c>
      <c r="W180" s="51">
        <v>0</v>
      </c>
      <c r="X180" s="52">
        <v>0</v>
      </c>
      <c r="Y180" s="51">
        <v>0</v>
      </c>
      <c r="Z180" s="52">
        <v>0</v>
      </c>
      <c r="AA180" s="51">
        <v>0</v>
      </c>
      <c r="AB180" s="52">
        <v>0</v>
      </c>
      <c r="AC180" s="51">
        <v>1</v>
      </c>
      <c r="AD180" s="325">
        <v>0</v>
      </c>
      <c r="AE180" s="51">
        <v>2</v>
      </c>
      <c r="AF180" s="52">
        <v>0</v>
      </c>
      <c r="AG180" s="51">
        <v>0</v>
      </c>
      <c r="AH180" s="52">
        <v>0</v>
      </c>
      <c r="AI180" s="51">
        <v>0</v>
      </c>
      <c r="AJ180" s="52">
        <v>0</v>
      </c>
      <c r="AK180" s="241">
        <v>0</v>
      </c>
      <c r="AL180" s="325">
        <v>0</v>
      </c>
      <c r="AM180" s="54">
        <v>4</v>
      </c>
      <c r="AN180" s="55">
        <v>0</v>
      </c>
      <c r="AO180" s="52">
        <v>0</v>
      </c>
      <c r="AP180" s="28" t="str">
        <f t="shared" si="41"/>
        <v/>
      </c>
      <c r="BU180" s="29"/>
      <c r="BV180" s="29"/>
      <c r="BW180" s="29"/>
      <c r="BX180" s="29"/>
      <c r="BY180" s="29"/>
      <c r="BZ180" s="29"/>
      <c r="CA180" s="30" t="str">
        <f t="shared" ref="CA180:CA183" si="45">IF(AM180+AN180+AO180&lt;&gt;$B180,"* La suma de "&amp;AM$146&amp;""&amp;" no debe ser distinto del Total Ambos Sexos. ","")</f>
        <v/>
      </c>
      <c r="CB180" s="29"/>
      <c r="CC180" s="29"/>
      <c r="CD180" s="29"/>
      <c r="CE180"/>
      <c r="CK180" s="29"/>
      <c r="CM180" s="239">
        <f>IF(AM180+AN180+AO180&lt;&gt;$B180,1,0)</f>
        <v>0</v>
      </c>
      <c r="DI180"/>
    </row>
    <row r="181" spans="1:113" x14ac:dyDescent="0.25">
      <c r="A181" s="165" t="s">
        <v>44</v>
      </c>
      <c r="B181" s="339">
        <f>SUM(C181:D181)</f>
        <v>30</v>
      </c>
      <c r="C181" s="321">
        <f t="shared" si="44"/>
        <v>22</v>
      </c>
      <c r="D181" s="324">
        <f t="shared" si="44"/>
        <v>8</v>
      </c>
      <c r="E181" s="51">
        <v>0</v>
      </c>
      <c r="F181" s="52">
        <v>0</v>
      </c>
      <c r="G181" s="51">
        <v>0</v>
      </c>
      <c r="H181" s="52">
        <v>0</v>
      </c>
      <c r="I181" s="51">
        <v>0</v>
      </c>
      <c r="J181" s="52">
        <v>0</v>
      </c>
      <c r="K181" s="51">
        <v>0</v>
      </c>
      <c r="L181" s="52">
        <v>0</v>
      </c>
      <c r="M181" s="241">
        <v>0</v>
      </c>
      <c r="N181" s="325">
        <v>1</v>
      </c>
      <c r="O181" s="51">
        <v>0</v>
      </c>
      <c r="P181" s="52">
        <v>0</v>
      </c>
      <c r="Q181" s="51">
        <v>0</v>
      </c>
      <c r="R181" s="52">
        <v>0</v>
      </c>
      <c r="S181" s="51">
        <v>0</v>
      </c>
      <c r="T181" s="52">
        <v>0</v>
      </c>
      <c r="U181" s="51">
        <v>0</v>
      </c>
      <c r="V181" s="52">
        <v>0</v>
      </c>
      <c r="W181" s="51">
        <v>0</v>
      </c>
      <c r="X181" s="52">
        <v>0</v>
      </c>
      <c r="Y181" s="51">
        <v>0</v>
      </c>
      <c r="Z181" s="52">
        <v>0</v>
      </c>
      <c r="AA181" s="51">
        <v>0</v>
      </c>
      <c r="AB181" s="52">
        <v>0</v>
      </c>
      <c r="AC181" s="51">
        <v>4</v>
      </c>
      <c r="AD181" s="325">
        <v>0</v>
      </c>
      <c r="AE181" s="51">
        <v>3</v>
      </c>
      <c r="AF181" s="52">
        <v>1</v>
      </c>
      <c r="AG181" s="51">
        <v>1</v>
      </c>
      <c r="AH181" s="52">
        <v>1</v>
      </c>
      <c r="AI181" s="51">
        <v>4</v>
      </c>
      <c r="AJ181" s="52">
        <v>3</v>
      </c>
      <c r="AK181" s="241">
        <v>10</v>
      </c>
      <c r="AL181" s="325">
        <v>2</v>
      </c>
      <c r="AM181" s="54">
        <v>0</v>
      </c>
      <c r="AN181" s="55">
        <v>10</v>
      </c>
      <c r="AO181" s="52">
        <v>20</v>
      </c>
      <c r="AP181" s="28" t="str">
        <f t="shared" si="41"/>
        <v/>
      </c>
      <c r="BU181" s="29"/>
      <c r="BV181" s="29"/>
      <c r="BW181" s="29"/>
      <c r="BX181" s="29"/>
      <c r="BY181" s="29"/>
      <c r="BZ181" s="29"/>
      <c r="CA181" s="30" t="str">
        <f t="shared" si="45"/>
        <v/>
      </c>
      <c r="CB181" s="29"/>
      <c r="CC181" s="29"/>
      <c r="CD181" s="29"/>
      <c r="CE181"/>
      <c r="CK181" s="29"/>
      <c r="CM181" s="239">
        <f>IF(AM181+AN181+AO181&lt;&gt;$B181,1,0)</f>
        <v>0</v>
      </c>
      <c r="DI181"/>
    </row>
    <row r="182" spans="1:113" x14ac:dyDescent="0.25">
      <c r="A182" s="165" t="s">
        <v>200</v>
      </c>
      <c r="B182" s="339">
        <f>SUM(C182:D182)</f>
        <v>1</v>
      </c>
      <c r="C182" s="321">
        <f t="shared" si="44"/>
        <v>1</v>
      </c>
      <c r="D182" s="324">
        <f t="shared" si="44"/>
        <v>0</v>
      </c>
      <c r="E182" s="51">
        <v>0</v>
      </c>
      <c r="F182" s="52">
        <v>0</v>
      </c>
      <c r="G182" s="51">
        <v>0</v>
      </c>
      <c r="H182" s="52">
        <v>0</v>
      </c>
      <c r="I182" s="51">
        <v>0</v>
      </c>
      <c r="J182" s="52">
        <v>0</v>
      </c>
      <c r="K182" s="51">
        <v>0</v>
      </c>
      <c r="L182" s="52">
        <v>0</v>
      </c>
      <c r="M182" s="241">
        <v>0</v>
      </c>
      <c r="N182" s="325">
        <v>0</v>
      </c>
      <c r="O182" s="51">
        <v>0</v>
      </c>
      <c r="P182" s="52">
        <v>0</v>
      </c>
      <c r="Q182" s="51">
        <v>0</v>
      </c>
      <c r="R182" s="52">
        <v>0</v>
      </c>
      <c r="S182" s="51">
        <v>0</v>
      </c>
      <c r="T182" s="52">
        <v>0</v>
      </c>
      <c r="U182" s="51">
        <v>0</v>
      </c>
      <c r="V182" s="52">
        <v>0</v>
      </c>
      <c r="W182" s="51">
        <v>0</v>
      </c>
      <c r="X182" s="52">
        <v>0</v>
      </c>
      <c r="Y182" s="51">
        <v>0</v>
      </c>
      <c r="Z182" s="52">
        <v>0</v>
      </c>
      <c r="AA182" s="51">
        <v>0</v>
      </c>
      <c r="AB182" s="52">
        <v>0</v>
      </c>
      <c r="AC182" s="51">
        <v>0</v>
      </c>
      <c r="AD182" s="325">
        <v>0</v>
      </c>
      <c r="AE182" s="51">
        <v>0</v>
      </c>
      <c r="AF182" s="52">
        <v>0</v>
      </c>
      <c r="AG182" s="51">
        <v>1</v>
      </c>
      <c r="AH182" s="52">
        <v>0</v>
      </c>
      <c r="AI182" s="51">
        <v>0</v>
      </c>
      <c r="AJ182" s="52">
        <v>0</v>
      </c>
      <c r="AK182" s="241">
        <v>0</v>
      </c>
      <c r="AL182" s="325">
        <v>0</v>
      </c>
      <c r="AM182" s="54">
        <v>1</v>
      </c>
      <c r="AN182" s="55">
        <v>0</v>
      </c>
      <c r="AO182" s="52">
        <v>0</v>
      </c>
      <c r="AP182" s="28" t="str">
        <f t="shared" si="41"/>
        <v/>
      </c>
      <c r="BU182" s="29"/>
      <c r="BV182" s="29"/>
      <c r="BW182" s="29"/>
      <c r="BX182" s="29"/>
      <c r="BY182" s="29"/>
      <c r="BZ182" s="29"/>
      <c r="CA182" s="30" t="str">
        <f t="shared" si="45"/>
        <v/>
      </c>
      <c r="CB182" s="29"/>
      <c r="CC182" s="29"/>
      <c r="CD182" s="29"/>
      <c r="CE182"/>
      <c r="CK182" s="29"/>
      <c r="CM182" s="239">
        <f>IF(AM182+AN182+AO182&lt;&gt;$B182,1,0)</f>
        <v>0</v>
      </c>
      <c r="DI182"/>
    </row>
    <row r="183" spans="1:113" x14ac:dyDescent="0.25">
      <c r="A183" s="340" t="s">
        <v>88</v>
      </c>
      <c r="B183" s="341">
        <f>SUM(C183:D183)</f>
        <v>15</v>
      </c>
      <c r="C183" s="342">
        <f t="shared" si="44"/>
        <v>9</v>
      </c>
      <c r="D183" s="343">
        <f t="shared" si="44"/>
        <v>6</v>
      </c>
      <c r="E183" s="244">
        <v>0</v>
      </c>
      <c r="F183" s="272">
        <v>0</v>
      </c>
      <c r="G183" s="244">
        <v>0</v>
      </c>
      <c r="H183" s="272">
        <v>0</v>
      </c>
      <c r="I183" s="244">
        <v>0</v>
      </c>
      <c r="J183" s="272">
        <v>0</v>
      </c>
      <c r="K183" s="244">
        <v>0</v>
      </c>
      <c r="L183" s="272">
        <v>0</v>
      </c>
      <c r="M183" s="243">
        <v>0</v>
      </c>
      <c r="N183" s="344">
        <v>0</v>
      </c>
      <c r="O183" s="244">
        <v>0</v>
      </c>
      <c r="P183" s="272">
        <v>0</v>
      </c>
      <c r="Q183" s="244">
        <v>0</v>
      </c>
      <c r="R183" s="272">
        <v>0</v>
      </c>
      <c r="S183" s="244">
        <v>0</v>
      </c>
      <c r="T183" s="272">
        <v>0</v>
      </c>
      <c r="U183" s="244">
        <v>0</v>
      </c>
      <c r="V183" s="272">
        <v>0</v>
      </c>
      <c r="W183" s="244">
        <v>0</v>
      </c>
      <c r="X183" s="272">
        <v>0</v>
      </c>
      <c r="Y183" s="244">
        <v>1</v>
      </c>
      <c r="Z183" s="272">
        <v>0</v>
      </c>
      <c r="AA183" s="244">
        <v>1</v>
      </c>
      <c r="AB183" s="272">
        <v>1</v>
      </c>
      <c r="AC183" s="244">
        <v>1</v>
      </c>
      <c r="AD183" s="344">
        <v>1</v>
      </c>
      <c r="AE183" s="244">
        <v>2</v>
      </c>
      <c r="AF183" s="272">
        <v>1</v>
      </c>
      <c r="AG183" s="244">
        <v>1</v>
      </c>
      <c r="AH183" s="272">
        <v>0</v>
      </c>
      <c r="AI183" s="244">
        <v>1</v>
      </c>
      <c r="AJ183" s="272">
        <v>1</v>
      </c>
      <c r="AK183" s="243">
        <v>2</v>
      </c>
      <c r="AL183" s="344">
        <v>2</v>
      </c>
      <c r="AM183" s="78">
        <v>0</v>
      </c>
      <c r="AN183" s="81">
        <v>1</v>
      </c>
      <c r="AO183" s="272">
        <v>14</v>
      </c>
      <c r="AP183" s="28" t="str">
        <f t="shared" si="41"/>
        <v/>
      </c>
      <c r="BU183" s="29"/>
      <c r="BV183" s="29"/>
      <c r="BW183" s="29"/>
      <c r="BX183" s="29"/>
      <c r="BY183" s="29"/>
      <c r="BZ183" s="29"/>
      <c r="CA183" s="30" t="str">
        <f t="shared" si="45"/>
        <v/>
      </c>
      <c r="CB183" s="29"/>
      <c r="CC183" s="29"/>
      <c r="CD183" s="29"/>
      <c r="CE183"/>
      <c r="CK183" s="29"/>
      <c r="CM183" s="239">
        <f>IF(AM183+AN183+AO183&lt;&gt;$B183,1,0)</f>
        <v>0</v>
      </c>
      <c r="DI183"/>
    </row>
    <row r="184" spans="1:113" x14ac:dyDescent="0.25">
      <c r="A184" s="8" t="s">
        <v>201</v>
      </c>
      <c r="B184" s="9"/>
      <c r="C184" s="9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CE184"/>
      <c r="CK184" s="2"/>
      <c r="DI184"/>
    </row>
    <row r="185" spans="1:113" x14ac:dyDescent="0.25">
      <c r="A185" s="1135" t="s">
        <v>92</v>
      </c>
      <c r="B185" s="1136" t="s">
        <v>5</v>
      </c>
      <c r="C185" s="1137" t="s">
        <v>103</v>
      </c>
      <c r="D185" s="1138"/>
      <c r="E185" s="1138"/>
      <c r="F185" s="1138"/>
      <c r="G185" s="1138"/>
      <c r="H185" s="1138"/>
      <c r="I185" s="1138"/>
      <c r="J185" s="1138"/>
      <c r="K185" s="1138"/>
      <c r="L185" s="1138"/>
      <c r="M185" s="1138"/>
      <c r="N185" s="1138"/>
      <c r="O185" s="1138"/>
      <c r="P185" s="1138"/>
      <c r="Q185" s="1138"/>
      <c r="R185" s="1138"/>
      <c r="S185" s="1084"/>
      <c r="T185" s="1384" t="s">
        <v>176</v>
      </c>
      <c r="U185" s="1144"/>
      <c r="V185" s="1144"/>
      <c r="W185" s="1144"/>
      <c r="X185" s="1144"/>
      <c r="CE185"/>
      <c r="CK185" s="2"/>
      <c r="DI185"/>
    </row>
    <row r="186" spans="1:113" x14ac:dyDescent="0.25">
      <c r="A186" s="983"/>
      <c r="B186" s="986"/>
      <c r="C186" s="991"/>
      <c r="D186" s="992"/>
      <c r="E186" s="992"/>
      <c r="F186" s="992"/>
      <c r="G186" s="992"/>
      <c r="H186" s="992"/>
      <c r="I186" s="992"/>
      <c r="J186" s="992"/>
      <c r="K186" s="992"/>
      <c r="L186" s="992"/>
      <c r="M186" s="992"/>
      <c r="N186" s="992"/>
      <c r="O186" s="992"/>
      <c r="P186" s="992"/>
      <c r="Q186" s="992"/>
      <c r="R186" s="992"/>
      <c r="S186" s="993"/>
      <c r="T186" s="1145" t="s">
        <v>177</v>
      </c>
      <c r="U186" s="1146"/>
      <c r="V186" s="1147"/>
      <c r="W186" s="1142" t="s">
        <v>202</v>
      </c>
      <c r="X186" s="1385"/>
      <c r="CE186"/>
      <c r="CK186" s="2"/>
      <c r="DI186"/>
    </row>
    <row r="187" spans="1:113" ht="31.5" x14ac:dyDescent="0.25">
      <c r="A187" s="984"/>
      <c r="B187" s="987"/>
      <c r="C187" s="934" t="s">
        <v>11</v>
      </c>
      <c r="D187" s="935" t="s">
        <v>12</v>
      </c>
      <c r="E187" s="935" t="s">
        <v>13</v>
      </c>
      <c r="F187" s="935" t="s">
        <v>14</v>
      </c>
      <c r="G187" s="935" t="s">
        <v>15</v>
      </c>
      <c r="H187" s="935" t="s">
        <v>16</v>
      </c>
      <c r="I187" s="935" t="s">
        <v>17</v>
      </c>
      <c r="J187" s="935" t="s">
        <v>18</v>
      </c>
      <c r="K187" s="935" t="s">
        <v>19</v>
      </c>
      <c r="L187" s="935" t="s">
        <v>20</v>
      </c>
      <c r="M187" s="935" t="s">
        <v>21</v>
      </c>
      <c r="N187" s="935" t="s">
        <v>22</v>
      </c>
      <c r="O187" s="935" t="s">
        <v>23</v>
      </c>
      <c r="P187" s="935" t="s">
        <v>24</v>
      </c>
      <c r="Q187" s="935" t="s">
        <v>25</v>
      </c>
      <c r="R187" s="935" t="s">
        <v>26</v>
      </c>
      <c r="S187" s="547" t="s">
        <v>27</v>
      </c>
      <c r="T187" s="440" t="s">
        <v>203</v>
      </c>
      <c r="U187" s="966" t="s">
        <v>204</v>
      </c>
      <c r="V187" s="441" t="s">
        <v>205</v>
      </c>
      <c r="W187" s="937" t="s">
        <v>179</v>
      </c>
      <c r="X187" s="441" t="s">
        <v>180</v>
      </c>
      <c r="Y187" s="4"/>
      <c r="CE187"/>
      <c r="CK187" s="2"/>
      <c r="DI187"/>
    </row>
    <row r="188" spans="1:113" x14ac:dyDescent="0.25">
      <c r="A188" s="202" t="s">
        <v>128</v>
      </c>
      <c r="B188" s="236">
        <f t="shared" ref="B188:B194" si="46">SUM(C188:S188)</f>
        <v>284</v>
      </c>
      <c r="C188" s="51">
        <v>9</v>
      </c>
      <c r="D188" s="55">
        <v>3</v>
      </c>
      <c r="E188" s="55">
        <v>2</v>
      </c>
      <c r="F188" s="55">
        <v>3</v>
      </c>
      <c r="G188" s="55">
        <v>4</v>
      </c>
      <c r="H188" s="55">
        <v>3</v>
      </c>
      <c r="I188" s="55">
        <v>3</v>
      </c>
      <c r="J188" s="55">
        <v>8</v>
      </c>
      <c r="K188" s="55">
        <v>4</v>
      </c>
      <c r="L188" s="55">
        <v>9</v>
      </c>
      <c r="M188" s="55">
        <v>14</v>
      </c>
      <c r="N188" s="55">
        <v>18</v>
      </c>
      <c r="O188" s="55">
        <v>27</v>
      </c>
      <c r="P188" s="55">
        <v>27</v>
      </c>
      <c r="Q188" s="55">
        <v>52</v>
      </c>
      <c r="R188" s="55">
        <v>47</v>
      </c>
      <c r="S188" s="56">
        <v>51</v>
      </c>
      <c r="T188" s="54">
        <v>83</v>
      </c>
      <c r="U188" s="55">
        <v>0</v>
      </c>
      <c r="V188" s="52">
        <v>0</v>
      </c>
      <c r="W188" s="51">
        <v>61</v>
      </c>
      <c r="X188" s="52">
        <v>140</v>
      </c>
      <c r="Y188" s="28" t="str">
        <f>$CA188</f>
        <v/>
      </c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30" t="str">
        <f>IF(T188+U188+V188+W188+X188&lt;&gt;$B188,"* La suma de "&amp;T$185&amp;""&amp;" no debe ser distinto del Total. ","")</f>
        <v/>
      </c>
      <c r="CB188" s="29"/>
      <c r="CC188" s="29"/>
      <c r="CD188" s="29"/>
      <c r="CE188"/>
      <c r="CK188" s="29"/>
      <c r="CM188" s="348">
        <f t="shared" ref="CM188:CM194" si="47">IF(T188+U188+V188+W188+X188&lt;&gt;$B188,1,0)</f>
        <v>0</v>
      </c>
      <c r="DI188"/>
    </row>
    <row r="189" spans="1:113" x14ac:dyDescent="0.25">
      <c r="A189" s="165" t="s">
        <v>206</v>
      </c>
      <c r="B189" s="240">
        <f t="shared" si="46"/>
        <v>39</v>
      </c>
      <c r="C189" s="51">
        <v>0</v>
      </c>
      <c r="D189" s="55">
        <v>0</v>
      </c>
      <c r="E189" s="55">
        <v>1</v>
      </c>
      <c r="F189" s="55">
        <v>0</v>
      </c>
      <c r="G189" s="55">
        <v>0</v>
      </c>
      <c r="H189" s="55">
        <v>0</v>
      </c>
      <c r="I189" s="55">
        <v>1</v>
      </c>
      <c r="J189" s="55">
        <v>2</v>
      </c>
      <c r="K189" s="55">
        <v>0</v>
      </c>
      <c r="L189" s="55">
        <v>2</v>
      </c>
      <c r="M189" s="55">
        <v>0</v>
      </c>
      <c r="N189" s="55">
        <v>3</v>
      </c>
      <c r="O189" s="55">
        <v>6</v>
      </c>
      <c r="P189" s="55">
        <v>8</v>
      </c>
      <c r="Q189" s="55">
        <v>6</v>
      </c>
      <c r="R189" s="55">
        <v>8</v>
      </c>
      <c r="S189" s="56">
        <v>2</v>
      </c>
      <c r="T189" s="54">
        <v>4</v>
      </c>
      <c r="U189" s="55">
        <v>0</v>
      </c>
      <c r="V189" s="52">
        <v>0</v>
      </c>
      <c r="W189" s="51">
        <v>35</v>
      </c>
      <c r="X189" s="52">
        <v>0</v>
      </c>
      <c r="Y189" s="28" t="str">
        <f t="shared" ref="Y189:Y194" si="48">$CA189</f>
        <v/>
      </c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30" t="str">
        <f t="shared" ref="CA189:CA194" si="49">IF(T189+U189+V189+W189+X189&lt;&gt;$B189,"* La suma de "&amp;T$185&amp;""&amp;" no debe ser distinto del Total. ","")</f>
        <v/>
      </c>
      <c r="CB189" s="29"/>
      <c r="CC189" s="29"/>
      <c r="CD189" s="29"/>
      <c r="CE189"/>
      <c r="CK189" s="29"/>
      <c r="CM189" s="348">
        <f t="shared" si="47"/>
        <v>0</v>
      </c>
      <c r="DI189"/>
    </row>
    <row r="190" spans="1:113" x14ac:dyDescent="0.25">
      <c r="A190" s="165" t="s">
        <v>207</v>
      </c>
      <c r="B190" s="240">
        <f t="shared" si="46"/>
        <v>139</v>
      </c>
      <c r="C190" s="51">
        <v>47</v>
      </c>
      <c r="D190" s="55">
        <v>6</v>
      </c>
      <c r="E190" s="55">
        <v>2</v>
      </c>
      <c r="F190" s="55">
        <v>1</v>
      </c>
      <c r="G190" s="55">
        <v>0</v>
      </c>
      <c r="H190" s="55">
        <v>0</v>
      </c>
      <c r="I190" s="55">
        <v>0</v>
      </c>
      <c r="J190" s="55">
        <v>2</v>
      </c>
      <c r="K190" s="55">
        <v>0</v>
      </c>
      <c r="L190" s="55">
        <v>2</v>
      </c>
      <c r="M190" s="55">
        <v>1</v>
      </c>
      <c r="N190" s="55">
        <v>5</v>
      </c>
      <c r="O190" s="55">
        <v>9</v>
      </c>
      <c r="P190" s="55">
        <v>9</v>
      </c>
      <c r="Q190" s="55">
        <v>13</v>
      </c>
      <c r="R190" s="55">
        <v>14</v>
      </c>
      <c r="S190" s="56">
        <v>28</v>
      </c>
      <c r="T190" s="54">
        <v>9</v>
      </c>
      <c r="U190" s="55">
        <v>0</v>
      </c>
      <c r="V190" s="52">
        <v>0</v>
      </c>
      <c r="W190" s="51">
        <v>26</v>
      </c>
      <c r="X190" s="52">
        <v>104</v>
      </c>
      <c r="Y190" s="28" t="str">
        <f t="shared" si="48"/>
        <v/>
      </c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30" t="str">
        <f t="shared" si="49"/>
        <v/>
      </c>
      <c r="CB190" s="29"/>
      <c r="CC190" s="29"/>
      <c r="CD190" s="29"/>
      <c r="CE190"/>
      <c r="CK190" s="29"/>
      <c r="CM190" s="348">
        <f t="shared" si="47"/>
        <v>0</v>
      </c>
      <c r="DI190"/>
    </row>
    <row r="191" spans="1:113" x14ac:dyDescent="0.25">
      <c r="A191" s="349" t="s">
        <v>131</v>
      </c>
      <c r="B191" s="240">
        <f t="shared" si="46"/>
        <v>0</v>
      </c>
      <c r="C191" s="51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6"/>
      <c r="T191" s="54"/>
      <c r="U191" s="55"/>
      <c r="V191" s="52"/>
      <c r="W191" s="51"/>
      <c r="X191" s="52"/>
      <c r="Y191" s="28" t="str">
        <f t="shared" si="48"/>
        <v/>
      </c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30" t="str">
        <f t="shared" si="49"/>
        <v/>
      </c>
      <c r="CB191" s="29"/>
      <c r="CC191" s="29"/>
      <c r="CD191" s="29"/>
      <c r="CE191"/>
      <c r="CK191" s="29"/>
      <c r="CM191" s="348">
        <f t="shared" si="47"/>
        <v>0</v>
      </c>
      <c r="DI191"/>
    </row>
    <row r="192" spans="1:113" x14ac:dyDescent="0.25">
      <c r="A192" s="349" t="s">
        <v>208</v>
      </c>
      <c r="B192" s="240">
        <f t="shared" si="46"/>
        <v>0</v>
      </c>
      <c r="C192" s="51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6"/>
      <c r="T192" s="54"/>
      <c r="U192" s="55"/>
      <c r="V192" s="52"/>
      <c r="W192" s="51"/>
      <c r="X192" s="52"/>
      <c r="Y192" s="28" t="str">
        <f t="shared" si="48"/>
        <v/>
      </c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30" t="str">
        <f t="shared" si="49"/>
        <v/>
      </c>
      <c r="CB192" s="29"/>
      <c r="CC192" s="29"/>
      <c r="CD192" s="29"/>
      <c r="CE192"/>
      <c r="CK192" s="29"/>
      <c r="CM192" s="348">
        <f t="shared" si="47"/>
        <v>0</v>
      </c>
      <c r="DI192"/>
    </row>
    <row r="193" spans="1:113" x14ac:dyDescent="0.25">
      <c r="A193" s="350" t="s">
        <v>209</v>
      </c>
      <c r="B193" s="240">
        <f t="shared" si="46"/>
        <v>0</v>
      </c>
      <c r="C193" s="51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6"/>
      <c r="T193" s="54"/>
      <c r="U193" s="55"/>
      <c r="V193" s="52"/>
      <c r="W193" s="51"/>
      <c r="X193" s="52"/>
      <c r="Y193" s="28" t="str">
        <f t="shared" si="48"/>
        <v/>
      </c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30" t="str">
        <f t="shared" si="49"/>
        <v/>
      </c>
      <c r="CB193" s="29"/>
      <c r="CC193" s="29"/>
      <c r="CD193" s="29"/>
      <c r="CE193"/>
      <c r="CK193" s="29"/>
      <c r="CM193" s="348">
        <f t="shared" si="47"/>
        <v>0</v>
      </c>
      <c r="DI193"/>
    </row>
    <row r="194" spans="1:113" x14ac:dyDescent="0.25">
      <c r="A194" s="351" t="s">
        <v>210</v>
      </c>
      <c r="B194" s="352">
        <f t="shared" si="46"/>
        <v>0</v>
      </c>
      <c r="C194" s="37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113"/>
      <c r="U194" s="79"/>
      <c r="V194" s="76"/>
      <c r="W194" s="75"/>
      <c r="X194" s="76"/>
      <c r="Y194" s="28" t="str">
        <f t="shared" si="48"/>
        <v/>
      </c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30" t="str">
        <f t="shared" si="49"/>
        <v/>
      </c>
      <c r="CB194" s="29"/>
      <c r="CC194" s="29"/>
      <c r="CD194" s="29"/>
      <c r="CE194"/>
      <c r="CK194" s="29"/>
      <c r="CM194" s="348">
        <f t="shared" si="47"/>
        <v>0</v>
      </c>
      <c r="DI194"/>
    </row>
    <row r="195" spans="1:113" x14ac:dyDescent="0.25">
      <c r="A195" s="353" t="s">
        <v>5</v>
      </c>
      <c r="B195" s="550">
        <f t="shared" ref="B195:X195" si="50">SUM(B188:B194)</f>
        <v>462</v>
      </c>
      <c r="C195" s="938">
        <f t="shared" si="50"/>
        <v>56</v>
      </c>
      <c r="D195" s="939">
        <f t="shared" si="50"/>
        <v>9</v>
      </c>
      <c r="E195" s="939">
        <f t="shared" si="50"/>
        <v>5</v>
      </c>
      <c r="F195" s="939">
        <f t="shared" si="50"/>
        <v>4</v>
      </c>
      <c r="G195" s="939">
        <f t="shared" si="50"/>
        <v>4</v>
      </c>
      <c r="H195" s="939">
        <f t="shared" si="50"/>
        <v>3</v>
      </c>
      <c r="I195" s="939">
        <f t="shared" si="50"/>
        <v>4</v>
      </c>
      <c r="J195" s="939">
        <f t="shared" si="50"/>
        <v>12</v>
      </c>
      <c r="K195" s="939">
        <f t="shared" si="50"/>
        <v>4</v>
      </c>
      <c r="L195" s="939">
        <f t="shared" si="50"/>
        <v>13</v>
      </c>
      <c r="M195" s="939">
        <f t="shared" si="50"/>
        <v>15</v>
      </c>
      <c r="N195" s="939">
        <f t="shared" si="50"/>
        <v>26</v>
      </c>
      <c r="O195" s="939">
        <f t="shared" si="50"/>
        <v>42</v>
      </c>
      <c r="P195" s="939">
        <f t="shared" si="50"/>
        <v>44</v>
      </c>
      <c r="Q195" s="939">
        <f t="shared" si="50"/>
        <v>71</v>
      </c>
      <c r="R195" s="939">
        <f t="shared" si="50"/>
        <v>69</v>
      </c>
      <c r="S195" s="552">
        <f t="shared" si="50"/>
        <v>81</v>
      </c>
      <c r="T195" s="355">
        <f t="shared" si="50"/>
        <v>96</v>
      </c>
      <c r="U195" s="356">
        <f t="shared" si="50"/>
        <v>0</v>
      </c>
      <c r="V195" s="357">
        <f t="shared" si="50"/>
        <v>0</v>
      </c>
      <c r="W195" s="358">
        <f t="shared" si="50"/>
        <v>122</v>
      </c>
      <c r="X195" s="357">
        <f t="shared" si="50"/>
        <v>244</v>
      </c>
      <c r="CE195"/>
      <c r="CK195" s="2"/>
      <c r="DI195"/>
    </row>
    <row r="196" spans="1:113" ht="18" customHeight="1" x14ac:dyDescent="0.25">
      <c r="A196" s="193" t="s">
        <v>211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CE196"/>
      <c r="CK196" s="2"/>
      <c r="DI196"/>
    </row>
    <row r="197" spans="1:113" x14ac:dyDescent="0.25">
      <c r="A197" s="1135" t="s">
        <v>92</v>
      </c>
      <c r="B197" s="1136" t="s">
        <v>5</v>
      </c>
      <c r="C197" s="1137" t="s">
        <v>103</v>
      </c>
      <c r="D197" s="1138"/>
      <c r="E197" s="1138"/>
      <c r="F197" s="1138"/>
      <c r="G197" s="1138"/>
      <c r="H197" s="1138"/>
      <c r="I197" s="1138"/>
      <c r="J197" s="1138"/>
      <c r="K197" s="1138"/>
      <c r="L197" s="1138"/>
      <c r="M197" s="1138"/>
      <c r="N197" s="1138"/>
      <c r="O197" s="1138"/>
      <c r="P197" s="1138"/>
      <c r="Q197" s="1138"/>
      <c r="R197" s="1138"/>
      <c r="S197" s="1084"/>
      <c r="T197" s="1383" t="s">
        <v>176</v>
      </c>
      <c r="U197" s="1383"/>
      <c r="V197" s="1383"/>
      <c r="W197" s="1383"/>
      <c r="X197" s="1384"/>
      <c r="CE197"/>
      <c r="CK197" s="2"/>
      <c r="DI197"/>
    </row>
    <row r="198" spans="1:113" x14ac:dyDescent="0.25">
      <c r="A198" s="983"/>
      <c r="B198" s="986"/>
      <c r="C198" s="991"/>
      <c r="D198" s="992"/>
      <c r="E198" s="992"/>
      <c r="F198" s="992"/>
      <c r="G198" s="992"/>
      <c r="H198" s="992"/>
      <c r="I198" s="992"/>
      <c r="J198" s="992"/>
      <c r="K198" s="992"/>
      <c r="L198" s="992"/>
      <c r="M198" s="992"/>
      <c r="N198" s="992"/>
      <c r="O198" s="992"/>
      <c r="P198" s="992"/>
      <c r="Q198" s="992"/>
      <c r="R198" s="992"/>
      <c r="S198" s="993"/>
      <c r="T198" s="1141" t="s">
        <v>177</v>
      </c>
      <c r="U198" s="1141"/>
      <c r="V198" s="1088"/>
      <c r="W198" s="1142" t="s">
        <v>202</v>
      </c>
      <c r="X198" s="1385"/>
      <c r="CE198"/>
      <c r="CK198" s="2"/>
      <c r="DI198"/>
    </row>
    <row r="199" spans="1:113" ht="31.5" x14ac:dyDescent="0.25">
      <c r="A199" s="984"/>
      <c r="B199" s="987"/>
      <c r="C199" s="934" t="s">
        <v>11</v>
      </c>
      <c r="D199" s="935" t="s">
        <v>12</v>
      </c>
      <c r="E199" s="935" t="s">
        <v>13</v>
      </c>
      <c r="F199" s="935" t="s">
        <v>14</v>
      </c>
      <c r="G199" s="935" t="s">
        <v>15</v>
      </c>
      <c r="H199" s="935" t="s">
        <v>16</v>
      </c>
      <c r="I199" s="935" t="s">
        <v>17</v>
      </c>
      <c r="J199" s="935" t="s">
        <v>18</v>
      </c>
      <c r="K199" s="935" t="s">
        <v>19</v>
      </c>
      <c r="L199" s="935" t="s">
        <v>20</v>
      </c>
      <c r="M199" s="935" t="s">
        <v>21</v>
      </c>
      <c r="N199" s="935" t="s">
        <v>22</v>
      </c>
      <c r="O199" s="935" t="s">
        <v>23</v>
      </c>
      <c r="P199" s="935" t="s">
        <v>24</v>
      </c>
      <c r="Q199" s="935" t="s">
        <v>25</v>
      </c>
      <c r="R199" s="935" t="s">
        <v>26</v>
      </c>
      <c r="S199" s="547" t="s">
        <v>27</v>
      </c>
      <c r="T199" s="440" t="s">
        <v>203</v>
      </c>
      <c r="U199" s="966" t="s">
        <v>204</v>
      </c>
      <c r="V199" s="441" t="s">
        <v>205</v>
      </c>
      <c r="W199" s="937" t="s">
        <v>179</v>
      </c>
      <c r="X199" s="441" t="s">
        <v>180</v>
      </c>
      <c r="Y199" s="4"/>
      <c r="CE199"/>
      <c r="CK199" s="2"/>
      <c r="DI199"/>
    </row>
    <row r="200" spans="1:113" x14ac:dyDescent="0.25">
      <c r="A200" s="202" t="s">
        <v>128</v>
      </c>
      <c r="B200" s="236">
        <f t="shared" ref="B200:B205" si="51">SUM(C200:S200)</f>
        <v>215</v>
      </c>
      <c r="C200" s="51">
        <v>0</v>
      </c>
      <c r="D200" s="55">
        <v>1</v>
      </c>
      <c r="E200" s="55">
        <v>1</v>
      </c>
      <c r="F200" s="55">
        <v>6</v>
      </c>
      <c r="G200" s="55">
        <v>4</v>
      </c>
      <c r="H200" s="55">
        <v>5</v>
      </c>
      <c r="I200" s="55">
        <v>1</v>
      </c>
      <c r="J200" s="55">
        <v>0</v>
      </c>
      <c r="K200" s="55">
        <v>10</v>
      </c>
      <c r="L200" s="55">
        <v>12</v>
      </c>
      <c r="M200" s="55">
        <v>15</v>
      </c>
      <c r="N200" s="55">
        <v>32</v>
      </c>
      <c r="O200" s="55">
        <v>28</v>
      </c>
      <c r="P200" s="55">
        <v>41</v>
      </c>
      <c r="Q200" s="55">
        <v>38</v>
      </c>
      <c r="R200" s="55">
        <v>13</v>
      </c>
      <c r="S200" s="56">
        <v>8</v>
      </c>
      <c r="T200" s="951">
        <v>215</v>
      </c>
      <c r="U200" s="281">
        <v>0</v>
      </c>
      <c r="V200" s="299">
        <v>0</v>
      </c>
      <c r="W200" s="949">
        <v>0</v>
      </c>
      <c r="X200" s="299">
        <v>0</v>
      </c>
      <c r="Y200" s="28" t="str">
        <f>$CA200</f>
        <v/>
      </c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30" t="str">
        <f>IF(T200+U200+V200+W200+X200&lt;&gt;$B200,"* La suma de "&amp;T$185&amp;""&amp;" no debe ser distinto del Total. ","")</f>
        <v/>
      </c>
      <c r="CB200" s="29"/>
      <c r="CC200" s="29"/>
      <c r="CD200" s="29"/>
      <c r="CE200"/>
      <c r="CK200" s="29"/>
      <c r="CM200" s="348">
        <f t="shared" ref="CM200:CM205" si="52">IF(T200+U200+V200+W200+X200&lt;&gt;$B200,1,0)</f>
        <v>0</v>
      </c>
      <c r="DI200"/>
    </row>
    <row r="201" spans="1:113" x14ac:dyDescent="0.25">
      <c r="A201" s="165" t="s">
        <v>206</v>
      </c>
      <c r="B201" s="240">
        <f t="shared" si="51"/>
        <v>4</v>
      </c>
      <c r="C201" s="51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1</v>
      </c>
      <c r="L201" s="55">
        <v>0</v>
      </c>
      <c r="M201" s="55">
        <v>0</v>
      </c>
      <c r="N201" s="55">
        <v>0</v>
      </c>
      <c r="O201" s="55">
        <v>0</v>
      </c>
      <c r="P201" s="55">
        <v>1</v>
      </c>
      <c r="Q201" s="55">
        <v>2</v>
      </c>
      <c r="R201" s="55">
        <v>0</v>
      </c>
      <c r="S201" s="56">
        <v>0</v>
      </c>
      <c r="T201" s="54">
        <v>4</v>
      </c>
      <c r="U201" s="55">
        <v>0</v>
      </c>
      <c r="V201" s="52">
        <v>0</v>
      </c>
      <c r="W201" s="51">
        <v>0</v>
      </c>
      <c r="X201" s="52">
        <v>0</v>
      </c>
      <c r="Y201" s="28" t="str">
        <f t="shared" ref="Y201:Y205" si="53">$CA201</f>
        <v/>
      </c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30" t="str">
        <f t="shared" ref="CA201:CA205" si="54">IF(T201+U201+V201+W201+X201&lt;&gt;$B201,"* La suma de "&amp;T$185&amp;""&amp;" no debe ser distinto del Total. ","")</f>
        <v/>
      </c>
      <c r="CB201" s="29"/>
      <c r="CC201" s="29"/>
      <c r="CD201" s="29"/>
      <c r="CE201"/>
      <c r="CK201" s="29"/>
      <c r="CM201" s="348">
        <f t="shared" si="52"/>
        <v>0</v>
      </c>
      <c r="DI201"/>
    </row>
    <row r="202" spans="1:113" x14ac:dyDescent="0.25">
      <c r="A202" s="165" t="s">
        <v>207</v>
      </c>
      <c r="B202" s="240">
        <f t="shared" si="51"/>
        <v>0</v>
      </c>
      <c r="C202" s="51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6"/>
      <c r="T202" s="54"/>
      <c r="U202" s="55"/>
      <c r="V202" s="52"/>
      <c r="W202" s="51"/>
      <c r="X202" s="52"/>
      <c r="Y202" s="28" t="str">
        <f t="shared" si="53"/>
        <v/>
      </c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30" t="str">
        <f t="shared" si="54"/>
        <v/>
      </c>
      <c r="CB202" s="29"/>
      <c r="CC202" s="29"/>
      <c r="CD202" s="29"/>
      <c r="CE202"/>
      <c r="CK202" s="29"/>
      <c r="CM202" s="348">
        <f t="shared" si="52"/>
        <v>0</v>
      </c>
      <c r="DI202"/>
    </row>
    <row r="203" spans="1:113" x14ac:dyDescent="0.25">
      <c r="A203" s="349" t="s">
        <v>131</v>
      </c>
      <c r="B203" s="240">
        <f t="shared" si="51"/>
        <v>0</v>
      </c>
      <c r="C203" s="51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6"/>
      <c r="T203" s="54"/>
      <c r="U203" s="55"/>
      <c r="V203" s="52"/>
      <c r="W203" s="51"/>
      <c r="X203" s="52"/>
      <c r="Y203" s="28" t="str">
        <f t="shared" si="53"/>
        <v/>
      </c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30" t="str">
        <f t="shared" si="54"/>
        <v/>
      </c>
      <c r="CB203" s="29"/>
      <c r="CC203" s="29"/>
      <c r="CD203" s="29"/>
      <c r="CE203"/>
      <c r="CK203" s="29"/>
      <c r="CM203" s="348">
        <f t="shared" si="52"/>
        <v>0</v>
      </c>
      <c r="DI203"/>
    </row>
    <row r="204" spans="1:113" x14ac:dyDescent="0.25">
      <c r="A204" s="350" t="s">
        <v>209</v>
      </c>
      <c r="B204" s="240">
        <f t="shared" si="51"/>
        <v>0</v>
      </c>
      <c r="C204" s="51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6"/>
      <c r="T204" s="54"/>
      <c r="U204" s="55"/>
      <c r="V204" s="52"/>
      <c r="W204" s="51"/>
      <c r="X204" s="52"/>
      <c r="Y204" s="28" t="str">
        <f t="shared" si="53"/>
        <v/>
      </c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30" t="str">
        <f t="shared" si="54"/>
        <v/>
      </c>
      <c r="CB204" s="29"/>
      <c r="CC204" s="29"/>
      <c r="CD204" s="29"/>
      <c r="CE204"/>
      <c r="CK204" s="29"/>
      <c r="CM204" s="348">
        <f t="shared" si="52"/>
        <v>0</v>
      </c>
      <c r="DI204"/>
    </row>
    <row r="205" spans="1:113" x14ac:dyDescent="0.25">
      <c r="A205" s="350" t="s">
        <v>208</v>
      </c>
      <c r="B205" s="359">
        <f t="shared" si="51"/>
        <v>0</v>
      </c>
      <c r="C205" s="51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6"/>
      <c r="T205" s="113"/>
      <c r="U205" s="79"/>
      <c r="V205" s="76"/>
      <c r="W205" s="75"/>
      <c r="X205" s="76"/>
      <c r="Y205" s="28" t="str">
        <f t="shared" si="53"/>
        <v/>
      </c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30" t="str">
        <f t="shared" si="54"/>
        <v/>
      </c>
      <c r="CB205" s="29"/>
      <c r="CC205" s="29"/>
      <c r="CD205" s="29"/>
      <c r="CE205"/>
      <c r="CK205" s="29"/>
      <c r="CM205" s="348">
        <f t="shared" si="52"/>
        <v>0</v>
      </c>
      <c r="DI205"/>
    </row>
    <row r="206" spans="1:113" x14ac:dyDescent="0.25">
      <c r="A206" s="553" t="s">
        <v>5</v>
      </c>
      <c r="B206" s="550">
        <f t="shared" ref="B206:X206" si="55">SUM(B200:B205)</f>
        <v>219</v>
      </c>
      <c r="C206" s="938">
        <f t="shared" si="55"/>
        <v>0</v>
      </c>
      <c r="D206" s="939">
        <f t="shared" si="55"/>
        <v>1</v>
      </c>
      <c r="E206" s="939">
        <f t="shared" si="55"/>
        <v>1</v>
      </c>
      <c r="F206" s="939">
        <f t="shared" si="55"/>
        <v>6</v>
      </c>
      <c r="G206" s="939">
        <f t="shared" si="55"/>
        <v>4</v>
      </c>
      <c r="H206" s="939">
        <f t="shared" si="55"/>
        <v>5</v>
      </c>
      <c r="I206" s="939">
        <f t="shared" si="55"/>
        <v>1</v>
      </c>
      <c r="J206" s="939">
        <f t="shared" si="55"/>
        <v>0</v>
      </c>
      <c r="K206" s="939">
        <f t="shared" si="55"/>
        <v>11</v>
      </c>
      <c r="L206" s="939">
        <f t="shared" si="55"/>
        <v>12</v>
      </c>
      <c r="M206" s="939">
        <f t="shared" si="55"/>
        <v>15</v>
      </c>
      <c r="N206" s="939">
        <f t="shared" si="55"/>
        <v>32</v>
      </c>
      <c r="O206" s="939">
        <f t="shared" si="55"/>
        <v>28</v>
      </c>
      <c r="P206" s="939">
        <f t="shared" si="55"/>
        <v>42</v>
      </c>
      <c r="Q206" s="939">
        <f t="shared" si="55"/>
        <v>40</v>
      </c>
      <c r="R206" s="939">
        <f t="shared" si="55"/>
        <v>13</v>
      </c>
      <c r="S206" s="552">
        <f t="shared" si="55"/>
        <v>8</v>
      </c>
      <c r="T206" s="360">
        <f t="shared" si="55"/>
        <v>219</v>
      </c>
      <c r="U206" s="361">
        <f t="shared" si="55"/>
        <v>0</v>
      </c>
      <c r="V206" s="362">
        <f t="shared" si="55"/>
        <v>0</v>
      </c>
      <c r="W206" s="363">
        <f t="shared" si="55"/>
        <v>0</v>
      </c>
      <c r="X206" s="362">
        <f t="shared" si="55"/>
        <v>0</v>
      </c>
      <c r="CE206"/>
      <c r="CK206" s="2"/>
      <c r="DI206"/>
    </row>
    <row r="207" spans="1:113" ht="18" customHeight="1" x14ac:dyDescent="0.25">
      <c r="A207" s="193" t="s">
        <v>212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CE207"/>
      <c r="CK207" s="2"/>
      <c r="DI207"/>
    </row>
    <row r="208" spans="1:113" x14ac:dyDescent="0.25">
      <c r="A208" s="1135" t="s">
        <v>92</v>
      </c>
      <c r="B208" s="1136" t="s">
        <v>5</v>
      </c>
      <c r="C208" s="1137" t="s">
        <v>103</v>
      </c>
      <c r="D208" s="1138"/>
      <c r="E208" s="1138"/>
      <c r="F208" s="1138"/>
      <c r="G208" s="1138"/>
      <c r="H208" s="1138"/>
      <c r="I208" s="1138"/>
      <c r="J208" s="1138"/>
      <c r="K208" s="1138"/>
      <c r="L208" s="1138"/>
      <c r="M208" s="1138"/>
      <c r="N208" s="1138"/>
      <c r="O208" s="1138"/>
      <c r="P208" s="1138"/>
      <c r="Q208" s="1138"/>
      <c r="R208" s="1138"/>
      <c r="S208" s="1084"/>
      <c r="T208" s="1383" t="s">
        <v>176</v>
      </c>
      <c r="U208" s="1383"/>
      <c r="V208" s="1383"/>
      <c r="W208" s="1383"/>
      <c r="X208" s="1384"/>
      <c r="CE208"/>
      <c r="CK208" s="2"/>
      <c r="DI208"/>
    </row>
    <row r="209" spans="1:113" x14ac:dyDescent="0.25">
      <c r="A209" s="983"/>
      <c r="B209" s="986"/>
      <c r="C209" s="991"/>
      <c r="D209" s="992"/>
      <c r="E209" s="992"/>
      <c r="F209" s="992"/>
      <c r="G209" s="992"/>
      <c r="H209" s="992"/>
      <c r="I209" s="992"/>
      <c r="J209" s="992"/>
      <c r="K209" s="992"/>
      <c r="L209" s="992"/>
      <c r="M209" s="992"/>
      <c r="N209" s="992"/>
      <c r="O209" s="992"/>
      <c r="P209" s="992"/>
      <c r="Q209" s="992"/>
      <c r="R209" s="992"/>
      <c r="S209" s="993"/>
      <c r="T209" s="1141" t="s">
        <v>177</v>
      </c>
      <c r="U209" s="1141"/>
      <c r="V209" s="1088"/>
      <c r="W209" s="1142" t="s">
        <v>202</v>
      </c>
      <c r="X209" s="1385"/>
      <c r="CE209"/>
      <c r="CK209" s="2"/>
      <c r="DI209"/>
    </row>
    <row r="210" spans="1:113" ht="31.5" x14ac:dyDescent="0.25">
      <c r="A210" s="984"/>
      <c r="B210" s="987"/>
      <c r="C210" s="934" t="s">
        <v>11</v>
      </c>
      <c r="D210" s="935" t="s">
        <v>12</v>
      </c>
      <c r="E210" s="935" t="s">
        <v>13</v>
      </c>
      <c r="F210" s="935" t="s">
        <v>14</v>
      </c>
      <c r="G210" s="935" t="s">
        <v>15</v>
      </c>
      <c r="H210" s="935" t="s">
        <v>16</v>
      </c>
      <c r="I210" s="935" t="s">
        <v>17</v>
      </c>
      <c r="J210" s="935" t="s">
        <v>18</v>
      </c>
      <c r="K210" s="935" t="s">
        <v>19</v>
      </c>
      <c r="L210" s="935" t="s">
        <v>20</v>
      </c>
      <c r="M210" s="935" t="s">
        <v>21</v>
      </c>
      <c r="N210" s="935" t="s">
        <v>22</v>
      </c>
      <c r="O210" s="935" t="s">
        <v>23</v>
      </c>
      <c r="P210" s="935" t="s">
        <v>24</v>
      </c>
      <c r="Q210" s="935" t="s">
        <v>25</v>
      </c>
      <c r="R210" s="935" t="s">
        <v>26</v>
      </c>
      <c r="S210" s="547" t="s">
        <v>27</v>
      </c>
      <c r="T210" s="440" t="s">
        <v>203</v>
      </c>
      <c r="U210" s="966" t="s">
        <v>204</v>
      </c>
      <c r="V210" s="441" t="s">
        <v>205</v>
      </c>
      <c r="W210" s="937" t="s">
        <v>179</v>
      </c>
      <c r="X210" s="441" t="s">
        <v>180</v>
      </c>
      <c r="Y210" s="4"/>
      <c r="CE210"/>
      <c r="CK210" s="2"/>
      <c r="DI210"/>
    </row>
    <row r="211" spans="1:113" x14ac:dyDescent="0.25">
      <c r="A211" s="202" t="s">
        <v>128</v>
      </c>
      <c r="B211" s="236">
        <f>SUM(C211:S211)</f>
        <v>3409</v>
      </c>
      <c r="C211" s="51">
        <v>160</v>
      </c>
      <c r="D211" s="55">
        <v>62</v>
      </c>
      <c r="E211" s="55">
        <v>69</v>
      </c>
      <c r="F211" s="55">
        <v>41</v>
      </c>
      <c r="G211" s="55">
        <v>19</v>
      </c>
      <c r="H211" s="55">
        <v>35</v>
      </c>
      <c r="I211" s="55">
        <v>27</v>
      </c>
      <c r="J211" s="55">
        <v>91</v>
      </c>
      <c r="K211" s="55">
        <v>39</v>
      </c>
      <c r="L211" s="55">
        <v>60</v>
      </c>
      <c r="M211" s="55">
        <v>136</v>
      </c>
      <c r="N211" s="55">
        <v>220</v>
      </c>
      <c r="O211" s="55">
        <v>548</v>
      </c>
      <c r="P211" s="55">
        <v>445</v>
      </c>
      <c r="Q211" s="55">
        <v>481</v>
      </c>
      <c r="R211" s="55">
        <v>573</v>
      </c>
      <c r="S211" s="56">
        <v>403</v>
      </c>
      <c r="T211" s="41">
        <v>429</v>
      </c>
      <c r="U211" s="42">
        <v>0</v>
      </c>
      <c r="V211" s="39">
        <v>0</v>
      </c>
      <c r="W211" s="37">
        <v>1731</v>
      </c>
      <c r="X211" s="39">
        <v>1249</v>
      </c>
      <c r="Y211" s="28" t="str">
        <f>$CA211</f>
        <v/>
      </c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30" t="str">
        <f>IF(T211+U211+V211+W211+X211&lt;&gt;$B211,"* La suma de "&amp;T$185&amp;""&amp;" no debe ser distinto del Total. ","")</f>
        <v/>
      </c>
      <c r="CB211" s="29"/>
      <c r="CC211" s="29"/>
      <c r="CD211" s="29"/>
      <c r="CE211"/>
      <c r="CK211" s="29"/>
      <c r="CM211" s="348">
        <f>IF(T211+U211+V211+W211+X211&lt;&gt;$B211,1,0)</f>
        <v>0</v>
      </c>
      <c r="DI211"/>
    </row>
    <row r="212" spans="1:113" x14ac:dyDescent="0.25">
      <c r="A212" s="165" t="s">
        <v>206</v>
      </c>
      <c r="B212" s="240">
        <f>SUM(C212:S212)</f>
        <v>278</v>
      </c>
      <c r="C212" s="51">
        <v>0</v>
      </c>
      <c r="D212" s="55">
        <v>0</v>
      </c>
      <c r="E212" s="55">
        <v>0</v>
      </c>
      <c r="F212" s="55">
        <v>5</v>
      </c>
      <c r="G212" s="55">
        <v>0</v>
      </c>
      <c r="H212" s="55">
        <v>3</v>
      </c>
      <c r="I212" s="55">
        <v>5</v>
      </c>
      <c r="J212" s="55">
        <v>6</v>
      </c>
      <c r="K212" s="55">
        <v>5</v>
      </c>
      <c r="L212" s="55">
        <v>13</v>
      </c>
      <c r="M212" s="55">
        <v>0</v>
      </c>
      <c r="N212" s="55">
        <v>35</v>
      </c>
      <c r="O212" s="55">
        <v>64</v>
      </c>
      <c r="P212" s="55">
        <v>40</v>
      </c>
      <c r="Q212" s="55">
        <v>42</v>
      </c>
      <c r="R212" s="55">
        <v>51</v>
      </c>
      <c r="S212" s="56">
        <v>9</v>
      </c>
      <c r="T212" s="54">
        <v>62</v>
      </c>
      <c r="U212" s="55">
        <v>0</v>
      </c>
      <c r="V212" s="52">
        <v>0</v>
      </c>
      <c r="W212" s="51">
        <v>216</v>
      </c>
      <c r="X212" s="52">
        <v>0</v>
      </c>
      <c r="Y212" s="28" t="str">
        <f t="shared" ref="Y212:Y214" si="56">$CA212</f>
        <v/>
      </c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30" t="str">
        <f t="shared" ref="CA212:CA214" si="57">IF(T212+U212+V212+W212+X212&lt;&gt;$B212,"* La suma de "&amp;T$185&amp;""&amp;" no debe ser distinto del Total. ","")</f>
        <v/>
      </c>
      <c r="CB212" s="29"/>
      <c r="CC212" s="29"/>
      <c r="CD212" s="29"/>
      <c r="CE212"/>
      <c r="CK212" s="29"/>
      <c r="CM212" s="348">
        <f>IF(T212+U212+V212+W212+X212&lt;&gt;$B212,1,0)</f>
        <v>0</v>
      </c>
      <c r="DI212"/>
    </row>
    <row r="213" spans="1:113" x14ac:dyDescent="0.25">
      <c r="A213" s="165" t="s">
        <v>207</v>
      </c>
      <c r="B213" s="240">
        <f>SUM(C213:S213)</f>
        <v>455</v>
      </c>
      <c r="C213" s="51">
        <v>148</v>
      </c>
      <c r="D213" s="55">
        <v>37</v>
      </c>
      <c r="E213" s="55">
        <v>14</v>
      </c>
      <c r="F213" s="55">
        <v>4</v>
      </c>
      <c r="G213" s="55">
        <v>2</v>
      </c>
      <c r="H213" s="55">
        <v>0</v>
      </c>
      <c r="I213" s="55">
        <v>0</v>
      </c>
      <c r="J213" s="55">
        <v>5</v>
      </c>
      <c r="K213" s="55">
        <v>0</v>
      </c>
      <c r="L213" s="55">
        <v>2</v>
      </c>
      <c r="M213" s="55">
        <v>1</v>
      </c>
      <c r="N213" s="55">
        <v>7</v>
      </c>
      <c r="O213" s="55">
        <v>48</v>
      </c>
      <c r="P213" s="55">
        <v>27</v>
      </c>
      <c r="Q213" s="55">
        <v>55</v>
      </c>
      <c r="R213" s="55">
        <v>39</v>
      </c>
      <c r="S213" s="56">
        <v>66</v>
      </c>
      <c r="T213" s="54">
        <v>57</v>
      </c>
      <c r="U213" s="55">
        <v>0</v>
      </c>
      <c r="V213" s="52">
        <v>0</v>
      </c>
      <c r="W213" s="51">
        <v>91</v>
      </c>
      <c r="X213" s="52">
        <v>307</v>
      </c>
      <c r="Y213" s="28" t="str">
        <f t="shared" si="56"/>
        <v/>
      </c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30" t="str">
        <f t="shared" si="57"/>
        <v/>
      </c>
      <c r="CB213" s="29"/>
      <c r="CC213" s="29"/>
      <c r="CD213" s="29"/>
      <c r="CE213"/>
      <c r="CK213" s="29"/>
      <c r="CM213" s="348">
        <f>IF(T213+U213+V213+W213+X213&lt;&gt;$B213,1,0)</f>
        <v>0</v>
      </c>
      <c r="DI213"/>
    </row>
    <row r="214" spans="1:113" x14ac:dyDescent="0.25">
      <c r="A214" s="349" t="s">
        <v>131</v>
      </c>
      <c r="B214" s="242">
        <f>SUM(C214:S214)</f>
        <v>0</v>
      </c>
      <c r="C214" s="244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0">
        <v>0</v>
      </c>
      <c r="T214" s="78">
        <v>0</v>
      </c>
      <c r="U214" s="81">
        <v>0</v>
      </c>
      <c r="V214" s="272">
        <v>0</v>
      </c>
      <c r="W214" s="244">
        <v>0</v>
      </c>
      <c r="X214" s="272">
        <v>0</v>
      </c>
      <c r="Y214" s="28" t="str">
        <f t="shared" si="56"/>
        <v/>
      </c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30" t="str">
        <f t="shared" si="57"/>
        <v/>
      </c>
      <c r="CB214" s="29"/>
      <c r="CC214" s="29"/>
      <c r="CD214" s="29"/>
      <c r="CE214"/>
      <c r="CK214" s="29"/>
      <c r="CM214" s="348">
        <f>IF(T214+U214+V214+W214+X214&lt;&gt;$B214,1,0)</f>
        <v>0</v>
      </c>
      <c r="DI214"/>
    </row>
    <row r="215" spans="1:113" x14ac:dyDescent="0.25">
      <c r="A215" s="554" t="s">
        <v>5</v>
      </c>
      <c r="B215" s="352">
        <f>SUM(B211:B214)</f>
        <v>4142</v>
      </c>
      <c r="C215" s="364">
        <f t="shared" ref="C215:X215" si="58">SUM(C211:C214)</f>
        <v>308</v>
      </c>
      <c r="D215" s="365">
        <f t="shared" si="58"/>
        <v>99</v>
      </c>
      <c r="E215" s="365">
        <f t="shared" si="58"/>
        <v>83</v>
      </c>
      <c r="F215" s="365">
        <f t="shared" si="58"/>
        <v>50</v>
      </c>
      <c r="G215" s="365">
        <f t="shared" si="58"/>
        <v>21</v>
      </c>
      <c r="H215" s="365">
        <f t="shared" si="58"/>
        <v>38</v>
      </c>
      <c r="I215" s="365">
        <f t="shared" si="58"/>
        <v>32</v>
      </c>
      <c r="J215" s="365">
        <f t="shared" si="58"/>
        <v>102</v>
      </c>
      <c r="K215" s="365">
        <f t="shared" si="58"/>
        <v>44</v>
      </c>
      <c r="L215" s="365">
        <f t="shared" si="58"/>
        <v>75</v>
      </c>
      <c r="M215" s="365">
        <f t="shared" si="58"/>
        <v>137</v>
      </c>
      <c r="N215" s="365">
        <f t="shared" si="58"/>
        <v>262</v>
      </c>
      <c r="O215" s="365">
        <f t="shared" si="58"/>
        <v>660</v>
      </c>
      <c r="P215" s="365">
        <f t="shared" si="58"/>
        <v>512</v>
      </c>
      <c r="Q215" s="365">
        <f t="shared" si="58"/>
        <v>578</v>
      </c>
      <c r="R215" s="365">
        <f t="shared" si="58"/>
        <v>663</v>
      </c>
      <c r="S215" s="366">
        <f t="shared" si="58"/>
        <v>478</v>
      </c>
      <c r="T215" s="360">
        <f t="shared" si="58"/>
        <v>548</v>
      </c>
      <c r="U215" s="361">
        <f t="shared" si="58"/>
        <v>0</v>
      </c>
      <c r="V215" s="362">
        <f t="shared" si="58"/>
        <v>0</v>
      </c>
      <c r="W215" s="363">
        <f t="shared" si="58"/>
        <v>2038</v>
      </c>
      <c r="X215" s="362">
        <f t="shared" si="58"/>
        <v>1556</v>
      </c>
    </row>
    <row r="216" spans="1:113" ht="18" customHeight="1" x14ac:dyDescent="0.25">
      <c r="A216" s="8" t="s">
        <v>213</v>
      </c>
      <c r="B216" s="9"/>
    </row>
    <row r="217" spans="1:113" x14ac:dyDescent="0.25">
      <c r="A217" s="555" t="s">
        <v>214</v>
      </c>
      <c r="B217" s="533" t="s">
        <v>93</v>
      </c>
    </row>
    <row r="218" spans="1:113" x14ac:dyDescent="0.25">
      <c r="A218" s="368" t="s">
        <v>215</v>
      </c>
      <c r="B218" s="369"/>
    </row>
    <row r="219" spans="1:113" x14ac:dyDescent="0.25">
      <c r="A219" s="370" t="s">
        <v>216</v>
      </c>
      <c r="B219" s="371"/>
    </row>
    <row r="220" spans="1:113" x14ac:dyDescent="0.25">
      <c r="A220" s="370" t="s">
        <v>217</v>
      </c>
      <c r="B220" s="371"/>
    </row>
    <row r="221" spans="1:113" x14ac:dyDescent="0.25">
      <c r="A221" s="372" t="s">
        <v>218</v>
      </c>
      <c r="B221" s="373"/>
    </row>
    <row r="222" spans="1:113" ht="18" customHeight="1" x14ac:dyDescent="0.25">
      <c r="A222" s="193" t="s">
        <v>219</v>
      </c>
      <c r="B222" s="9"/>
    </row>
    <row r="223" spans="1:113" x14ac:dyDescent="0.25">
      <c r="A223" s="522" t="s">
        <v>109</v>
      </c>
      <c r="B223" s="533" t="s">
        <v>5</v>
      </c>
    </row>
    <row r="224" spans="1:113" x14ac:dyDescent="0.25">
      <c r="A224" s="370" t="s">
        <v>220</v>
      </c>
      <c r="B224" s="371">
        <v>13</v>
      </c>
    </row>
    <row r="225" spans="1:2" x14ac:dyDescent="0.25">
      <c r="A225" s="370" t="s">
        <v>221</v>
      </c>
      <c r="B225" s="371">
        <v>250</v>
      </c>
    </row>
    <row r="226" spans="1:2" x14ac:dyDescent="0.25">
      <c r="A226" s="370" t="s">
        <v>222</v>
      </c>
      <c r="B226" s="371">
        <v>4645</v>
      </c>
    </row>
    <row r="227" spans="1:2" ht="24" customHeight="1" x14ac:dyDescent="0.25">
      <c r="A227" s="375" t="s">
        <v>223</v>
      </c>
      <c r="B227" s="371">
        <v>1033</v>
      </c>
    </row>
    <row r="228" spans="1:2" x14ac:dyDescent="0.25">
      <c r="A228" s="370" t="s">
        <v>224</v>
      </c>
      <c r="B228" s="371">
        <v>65</v>
      </c>
    </row>
    <row r="229" spans="1:2" x14ac:dyDescent="0.25">
      <c r="A229" s="370" t="s">
        <v>225</v>
      </c>
      <c r="B229" s="371">
        <v>249</v>
      </c>
    </row>
    <row r="230" spans="1:2" x14ac:dyDescent="0.25">
      <c r="A230" s="370" t="s">
        <v>226</v>
      </c>
      <c r="B230" s="371">
        <v>0</v>
      </c>
    </row>
    <row r="231" spans="1:2" x14ac:dyDescent="0.25">
      <c r="A231" s="370" t="s">
        <v>227</v>
      </c>
      <c r="B231" s="371">
        <v>16</v>
      </c>
    </row>
    <row r="232" spans="1:2" x14ac:dyDescent="0.25">
      <c r="A232" s="370" t="s">
        <v>228</v>
      </c>
      <c r="B232" s="371">
        <v>171</v>
      </c>
    </row>
    <row r="233" spans="1:2" x14ac:dyDescent="0.25">
      <c r="A233" s="370" t="s">
        <v>229</v>
      </c>
      <c r="B233" s="371">
        <v>0</v>
      </c>
    </row>
    <row r="234" spans="1:2" x14ac:dyDescent="0.25">
      <c r="A234" s="370" t="s">
        <v>230</v>
      </c>
      <c r="B234" s="371">
        <v>0</v>
      </c>
    </row>
    <row r="235" spans="1:2" x14ac:dyDescent="0.25">
      <c r="A235" s="370" t="s">
        <v>231</v>
      </c>
      <c r="B235" s="371">
        <v>0</v>
      </c>
    </row>
    <row r="236" spans="1:2" x14ac:dyDescent="0.25">
      <c r="A236" s="370" t="s">
        <v>232</v>
      </c>
      <c r="B236" s="371">
        <v>0</v>
      </c>
    </row>
    <row r="237" spans="1:2" x14ac:dyDescent="0.25">
      <c r="A237" s="370" t="s">
        <v>233</v>
      </c>
      <c r="B237" s="371">
        <v>0</v>
      </c>
    </row>
    <row r="238" spans="1:2" x14ac:dyDescent="0.25">
      <c r="A238" s="370" t="s">
        <v>234</v>
      </c>
      <c r="B238" s="371">
        <v>177</v>
      </c>
    </row>
    <row r="239" spans="1:2" x14ac:dyDescent="0.25">
      <c r="A239" s="370" t="s">
        <v>235</v>
      </c>
      <c r="B239" s="371">
        <v>0</v>
      </c>
    </row>
    <row r="240" spans="1:2" x14ac:dyDescent="0.25">
      <c r="A240" s="370" t="s">
        <v>236</v>
      </c>
      <c r="B240" s="371">
        <v>194</v>
      </c>
    </row>
    <row r="241" spans="1:19" x14ac:dyDescent="0.25">
      <c r="A241" s="370" t="s">
        <v>237</v>
      </c>
      <c r="B241" s="371">
        <v>0</v>
      </c>
    </row>
    <row r="242" spans="1:19" x14ac:dyDescent="0.25">
      <c r="A242" s="370" t="s">
        <v>125</v>
      </c>
      <c r="B242" s="371">
        <v>130</v>
      </c>
    </row>
    <row r="243" spans="1:19" x14ac:dyDescent="0.25">
      <c r="A243" s="370" t="s">
        <v>238</v>
      </c>
      <c r="B243" s="371">
        <v>0</v>
      </c>
    </row>
    <row r="244" spans="1:19" x14ac:dyDescent="0.25">
      <c r="A244" s="370" t="s">
        <v>239</v>
      </c>
      <c r="B244" s="371">
        <v>0</v>
      </c>
    </row>
    <row r="245" spans="1:19" x14ac:dyDescent="0.25">
      <c r="A245" s="370" t="s">
        <v>240</v>
      </c>
      <c r="B245" s="371">
        <v>0</v>
      </c>
    </row>
    <row r="246" spans="1:19" x14ac:dyDescent="0.25">
      <c r="A246" s="370" t="s">
        <v>241</v>
      </c>
      <c r="B246" s="371">
        <v>1528</v>
      </c>
    </row>
    <row r="247" spans="1:19" x14ac:dyDescent="0.25">
      <c r="A247" s="370" t="s">
        <v>242</v>
      </c>
      <c r="B247" s="371">
        <v>0</v>
      </c>
    </row>
    <row r="248" spans="1:19" x14ac:dyDescent="0.25">
      <c r="A248" s="372" t="s">
        <v>243</v>
      </c>
      <c r="B248" s="373">
        <v>0</v>
      </c>
    </row>
    <row r="249" spans="1:19" x14ac:dyDescent="0.25">
      <c r="A249" s="376" t="s">
        <v>5</v>
      </c>
      <c r="B249" s="377">
        <f>SUM(B224:B248)</f>
        <v>8471</v>
      </c>
    </row>
    <row r="250" spans="1:19" ht="18" customHeight="1" x14ac:dyDescent="0.25">
      <c r="A250" s="8" t="s">
        <v>244</v>
      </c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8" customHeight="1" x14ac:dyDescent="0.25">
      <c r="A251" s="8" t="s">
        <v>245</v>
      </c>
      <c r="B251" s="256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1130" t="s">
        <v>246</v>
      </c>
      <c r="B252" s="1131" t="s">
        <v>5</v>
      </c>
      <c r="C252" s="1132" t="s">
        <v>103</v>
      </c>
      <c r="D252" s="1177"/>
      <c r="E252" s="1177"/>
      <c r="F252" s="1177"/>
      <c r="G252" s="1177"/>
      <c r="H252" s="1177"/>
      <c r="I252" s="1177"/>
      <c r="J252" s="1177"/>
      <c r="K252" s="1177"/>
      <c r="L252" s="1177"/>
      <c r="M252" s="1177"/>
      <c r="N252" s="1177"/>
      <c r="O252" s="1177"/>
      <c r="P252" s="1177"/>
      <c r="Q252" s="1177"/>
      <c r="R252" s="1177"/>
      <c r="S252" s="1178"/>
    </row>
    <row r="253" spans="1:19" x14ac:dyDescent="0.25">
      <c r="A253" s="976"/>
      <c r="B253" s="978"/>
      <c r="C253" s="934" t="s">
        <v>11</v>
      </c>
      <c r="D253" s="935" t="s">
        <v>12</v>
      </c>
      <c r="E253" s="935" t="s">
        <v>13</v>
      </c>
      <c r="F253" s="935" t="s">
        <v>14</v>
      </c>
      <c r="G253" s="935" t="s">
        <v>15</v>
      </c>
      <c r="H253" s="935" t="s">
        <v>16</v>
      </c>
      <c r="I253" s="935" t="s">
        <v>17</v>
      </c>
      <c r="J253" s="935" t="s">
        <v>18</v>
      </c>
      <c r="K253" s="935" t="s">
        <v>19</v>
      </c>
      <c r="L253" s="935" t="s">
        <v>20</v>
      </c>
      <c r="M253" s="935" t="s">
        <v>21</v>
      </c>
      <c r="N253" s="935" t="s">
        <v>22</v>
      </c>
      <c r="O253" s="935" t="s">
        <v>23</v>
      </c>
      <c r="P253" s="935" t="s">
        <v>24</v>
      </c>
      <c r="Q253" s="935" t="s">
        <v>25</v>
      </c>
      <c r="R253" s="935" t="s">
        <v>26</v>
      </c>
      <c r="S253" s="933" t="s">
        <v>27</v>
      </c>
    </row>
    <row r="254" spans="1:19" x14ac:dyDescent="0.25">
      <c r="A254" s="967" t="s">
        <v>247</v>
      </c>
      <c r="B254" s="968">
        <f>SUM(C254:S254)</f>
        <v>931</v>
      </c>
      <c r="C254" s="949">
        <v>1</v>
      </c>
      <c r="D254" s="281">
        <v>4</v>
      </c>
      <c r="E254" s="281">
        <v>6</v>
      </c>
      <c r="F254" s="281">
        <v>2</v>
      </c>
      <c r="G254" s="281">
        <v>2</v>
      </c>
      <c r="H254" s="281">
        <v>0</v>
      </c>
      <c r="I254" s="281">
        <v>0</v>
      </c>
      <c r="J254" s="281">
        <v>1</v>
      </c>
      <c r="K254" s="281">
        <v>0</v>
      </c>
      <c r="L254" s="281">
        <v>1</v>
      </c>
      <c r="M254" s="281">
        <v>2</v>
      </c>
      <c r="N254" s="281">
        <v>5</v>
      </c>
      <c r="O254" s="281">
        <v>3</v>
      </c>
      <c r="P254" s="281">
        <v>125</v>
      </c>
      <c r="Q254" s="281">
        <v>198</v>
      </c>
      <c r="R254" s="281">
        <v>249</v>
      </c>
      <c r="S254" s="299">
        <v>332</v>
      </c>
    </row>
    <row r="255" spans="1:19" x14ac:dyDescent="0.25">
      <c r="A255" s="381" t="s">
        <v>248</v>
      </c>
      <c r="B255" s="382">
        <f>SUM(C255:S255)</f>
        <v>931</v>
      </c>
      <c r="C255" s="51">
        <v>1</v>
      </c>
      <c r="D255" s="55">
        <v>4</v>
      </c>
      <c r="E255" s="55">
        <v>6</v>
      </c>
      <c r="F255" s="55">
        <v>2</v>
      </c>
      <c r="G255" s="55">
        <v>2</v>
      </c>
      <c r="H255" s="55">
        <v>0</v>
      </c>
      <c r="I255" s="55">
        <v>0</v>
      </c>
      <c r="J255" s="55">
        <v>1</v>
      </c>
      <c r="K255" s="55">
        <v>0</v>
      </c>
      <c r="L255" s="55">
        <v>1</v>
      </c>
      <c r="M255" s="55">
        <v>2</v>
      </c>
      <c r="N255" s="55">
        <v>5</v>
      </c>
      <c r="O255" s="55">
        <v>3</v>
      </c>
      <c r="P255" s="55">
        <v>125</v>
      </c>
      <c r="Q255" s="55">
        <v>198</v>
      </c>
      <c r="R255" s="55">
        <v>249</v>
      </c>
      <c r="S255" s="57">
        <v>332</v>
      </c>
    </row>
    <row r="256" spans="1:19" x14ac:dyDescent="0.25">
      <c r="A256" s="383" t="s">
        <v>249</v>
      </c>
      <c r="B256" s="384">
        <f>SUM(C256:S256)</f>
        <v>931</v>
      </c>
      <c r="C256" s="75">
        <v>1</v>
      </c>
      <c r="D256" s="79">
        <v>4</v>
      </c>
      <c r="E256" s="79">
        <v>6</v>
      </c>
      <c r="F256" s="79">
        <v>2</v>
      </c>
      <c r="G256" s="79">
        <v>2</v>
      </c>
      <c r="H256" s="79">
        <v>0</v>
      </c>
      <c r="I256" s="79">
        <v>0</v>
      </c>
      <c r="J256" s="79">
        <v>1</v>
      </c>
      <c r="K256" s="79">
        <v>0</v>
      </c>
      <c r="L256" s="79">
        <v>1</v>
      </c>
      <c r="M256" s="79">
        <v>2</v>
      </c>
      <c r="N256" s="79">
        <v>5</v>
      </c>
      <c r="O256" s="79">
        <v>3</v>
      </c>
      <c r="P256" s="79">
        <v>125</v>
      </c>
      <c r="Q256" s="79">
        <v>198</v>
      </c>
      <c r="R256" s="79">
        <v>249</v>
      </c>
      <c r="S256" s="112">
        <v>332</v>
      </c>
    </row>
    <row r="257" spans="1:19" ht="18" customHeight="1" x14ac:dyDescent="0.25">
      <c r="A257" s="8" t="s">
        <v>250</v>
      </c>
      <c r="B257" s="385"/>
      <c r="C257" s="9"/>
      <c r="D257" s="385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1130" t="s">
        <v>251</v>
      </c>
      <c r="B258" s="1131" t="s">
        <v>252</v>
      </c>
      <c r="C258" s="1132" t="s">
        <v>103</v>
      </c>
      <c r="D258" s="1177"/>
      <c r="E258" s="1177"/>
      <c r="F258" s="1177"/>
      <c r="G258" s="1177"/>
      <c r="H258" s="1177"/>
      <c r="I258" s="1177"/>
      <c r="J258" s="1177"/>
      <c r="K258" s="1177"/>
      <c r="L258" s="1177"/>
      <c r="M258" s="1177"/>
      <c r="N258" s="1177"/>
      <c r="O258" s="1177"/>
      <c r="P258" s="1177"/>
      <c r="Q258" s="1177"/>
      <c r="R258" s="1177"/>
      <c r="S258" s="1178"/>
    </row>
    <row r="259" spans="1:19" x14ac:dyDescent="0.25">
      <c r="A259" s="976"/>
      <c r="B259" s="978"/>
      <c r="C259" s="934" t="s">
        <v>11</v>
      </c>
      <c r="D259" s="935" t="s">
        <v>12</v>
      </c>
      <c r="E259" s="935" t="s">
        <v>13</v>
      </c>
      <c r="F259" s="935" t="s">
        <v>14</v>
      </c>
      <c r="G259" s="935" t="s">
        <v>15</v>
      </c>
      <c r="H259" s="935" t="s">
        <v>16</v>
      </c>
      <c r="I259" s="935" t="s">
        <v>17</v>
      </c>
      <c r="J259" s="935" t="s">
        <v>18</v>
      </c>
      <c r="K259" s="935" t="s">
        <v>19</v>
      </c>
      <c r="L259" s="935" t="s">
        <v>20</v>
      </c>
      <c r="M259" s="935" t="s">
        <v>21</v>
      </c>
      <c r="N259" s="935" t="s">
        <v>22</v>
      </c>
      <c r="O259" s="935" t="s">
        <v>23</v>
      </c>
      <c r="P259" s="935" t="s">
        <v>24</v>
      </c>
      <c r="Q259" s="935" t="s">
        <v>25</v>
      </c>
      <c r="R259" s="935" t="s">
        <v>26</v>
      </c>
      <c r="S259" s="933" t="s">
        <v>27</v>
      </c>
    </row>
    <row r="260" spans="1:19" x14ac:dyDescent="0.25">
      <c r="A260" s="386" t="s">
        <v>253</v>
      </c>
      <c r="B260" s="386">
        <f t="shared" ref="B260:B286" si="59">SUM(C260:S260)</f>
        <v>21</v>
      </c>
      <c r="C260" s="949">
        <v>0</v>
      </c>
      <c r="D260" s="281">
        <v>0</v>
      </c>
      <c r="E260" s="281">
        <v>0</v>
      </c>
      <c r="F260" s="281">
        <v>0</v>
      </c>
      <c r="G260" s="281">
        <v>0</v>
      </c>
      <c r="H260" s="281">
        <v>0</v>
      </c>
      <c r="I260" s="281">
        <v>0</v>
      </c>
      <c r="J260" s="281">
        <v>0</v>
      </c>
      <c r="K260" s="281">
        <v>0</v>
      </c>
      <c r="L260" s="281">
        <v>0</v>
      </c>
      <c r="M260" s="281">
        <v>1</v>
      </c>
      <c r="N260" s="281">
        <v>0</v>
      </c>
      <c r="O260" s="281">
        <v>0</v>
      </c>
      <c r="P260" s="281">
        <v>5</v>
      </c>
      <c r="Q260" s="281">
        <v>2</v>
      </c>
      <c r="R260" s="281">
        <v>4</v>
      </c>
      <c r="S260" s="952">
        <v>9</v>
      </c>
    </row>
    <row r="261" spans="1:19" x14ac:dyDescent="0.25">
      <c r="A261" s="300" t="s">
        <v>254</v>
      </c>
      <c r="B261" s="300">
        <f t="shared" si="59"/>
        <v>0</v>
      </c>
      <c r="C261" s="51">
        <v>0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7">
        <v>0</v>
      </c>
    </row>
    <row r="262" spans="1:19" x14ac:dyDescent="0.25">
      <c r="A262" s="300" t="s">
        <v>255</v>
      </c>
      <c r="B262" s="300">
        <f t="shared" si="59"/>
        <v>12</v>
      </c>
      <c r="C262" s="51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3</v>
      </c>
      <c r="Q262" s="55">
        <v>1</v>
      </c>
      <c r="R262" s="55">
        <v>4</v>
      </c>
      <c r="S262" s="57">
        <v>4</v>
      </c>
    </row>
    <row r="263" spans="1:19" x14ac:dyDescent="0.25">
      <c r="A263" s="300" t="s">
        <v>256</v>
      </c>
      <c r="B263" s="300">
        <f t="shared" si="59"/>
        <v>11</v>
      </c>
      <c r="C263" s="51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2</v>
      </c>
      <c r="Q263" s="55">
        <v>0</v>
      </c>
      <c r="R263" s="55">
        <v>4</v>
      </c>
      <c r="S263" s="57">
        <v>5</v>
      </c>
    </row>
    <row r="264" spans="1:19" x14ac:dyDescent="0.25">
      <c r="A264" s="300" t="s">
        <v>257</v>
      </c>
      <c r="B264" s="300">
        <f t="shared" si="59"/>
        <v>34</v>
      </c>
      <c r="C264" s="51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>
        <v>9</v>
      </c>
      <c r="Q264" s="55">
        <v>15</v>
      </c>
      <c r="R264" s="55">
        <v>7</v>
      </c>
      <c r="S264" s="57">
        <v>3</v>
      </c>
    </row>
    <row r="265" spans="1:19" x14ac:dyDescent="0.25">
      <c r="A265" s="300" t="s">
        <v>258</v>
      </c>
      <c r="B265" s="300">
        <f t="shared" si="59"/>
        <v>33</v>
      </c>
      <c r="C265" s="51">
        <v>0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5</v>
      </c>
      <c r="Q265" s="55">
        <v>12</v>
      </c>
      <c r="R265" s="55">
        <v>8</v>
      </c>
      <c r="S265" s="57">
        <v>8</v>
      </c>
    </row>
    <row r="266" spans="1:19" x14ac:dyDescent="0.25">
      <c r="A266" s="300" t="s">
        <v>259</v>
      </c>
      <c r="B266" s="300">
        <f t="shared" si="59"/>
        <v>0</v>
      </c>
      <c r="C266" s="51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7">
        <v>0</v>
      </c>
    </row>
    <row r="267" spans="1:19" x14ac:dyDescent="0.25">
      <c r="A267" s="300" t="s">
        <v>260</v>
      </c>
      <c r="B267" s="300">
        <f t="shared" si="59"/>
        <v>0</v>
      </c>
      <c r="C267" s="51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7">
        <v>0</v>
      </c>
    </row>
    <row r="268" spans="1:19" x14ac:dyDescent="0.25">
      <c r="A268" s="300" t="s">
        <v>261</v>
      </c>
      <c r="B268" s="300">
        <f t="shared" si="59"/>
        <v>0</v>
      </c>
      <c r="C268" s="51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5">
        <v>0</v>
      </c>
      <c r="S268" s="57">
        <v>0</v>
      </c>
    </row>
    <row r="269" spans="1:19" x14ac:dyDescent="0.25">
      <c r="A269" s="300" t="s">
        <v>262</v>
      </c>
      <c r="B269" s="300">
        <f t="shared" si="59"/>
        <v>0</v>
      </c>
      <c r="C269" s="51">
        <v>0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5">
        <v>0</v>
      </c>
      <c r="S269" s="57">
        <v>0</v>
      </c>
    </row>
    <row r="270" spans="1:19" ht="22.5" x14ac:dyDescent="0.25">
      <c r="A270" s="387" t="s">
        <v>263</v>
      </c>
      <c r="B270" s="300">
        <f t="shared" si="59"/>
        <v>0</v>
      </c>
      <c r="C270" s="51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5">
        <v>0</v>
      </c>
      <c r="S270" s="57">
        <v>0</v>
      </c>
    </row>
    <row r="271" spans="1:19" ht="22.5" x14ac:dyDescent="0.25">
      <c r="A271" s="387" t="s">
        <v>264</v>
      </c>
      <c r="B271" s="300">
        <f t="shared" si="59"/>
        <v>0</v>
      </c>
      <c r="C271" s="51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5">
        <v>0</v>
      </c>
      <c r="S271" s="57">
        <v>0</v>
      </c>
    </row>
    <row r="272" spans="1:19" x14ac:dyDescent="0.25">
      <c r="A272" s="300" t="s">
        <v>265</v>
      </c>
      <c r="B272" s="300">
        <f t="shared" si="59"/>
        <v>0</v>
      </c>
      <c r="C272" s="51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7">
        <v>0</v>
      </c>
    </row>
    <row r="273" spans="1:19" x14ac:dyDescent="0.25">
      <c r="A273" s="300" t="s">
        <v>266</v>
      </c>
      <c r="B273" s="300">
        <f t="shared" si="59"/>
        <v>0</v>
      </c>
      <c r="C273" s="51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7">
        <v>0</v>
      </c>
    </row>
    <row r="274" spans="1:19" x14ac:dyDescent="0.25">
      <c r="A274" s="300" t="s">
        <v>267</v>
      </c>
      <c r="B274" s="300">
        <f t="shared" si="59"/>
        <v>0</v>
      </c>
      <c r="C274" s="51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5">
        <v>0</v>
      </c>
      <c r="S274" s="57">
        <v>0</v>
      </c>
    </row>
    <row r="275" spans="1:19" x14ac:dyDescent="0.25">
      <c r="A275" s="300" t="s">
        <v>268</v>
      </c>
      <c r="B275" s="300">
        <f t="shared" si="59"/>
        <v>0</v>
      </c>
      <c r="C275" s="51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5">
        <v>0</v>
      </c>
      <c r="S275" s="57">
        <v>0</v>
      </c>
    </row>
    <row r="276" spans="1:19" x14ac:dyDescent="0.25">
      <c r="A276" s="300" t="s">
        <v>269</v>
      </c>
      <c r="B276" s="300">
        <f t="shared" si="59"/>
        <v>0</v>
      </c>
      <c r="C276" s="51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7">
        <v>0</v>
      </c>
    </row>
    <row r="277" spans="1:19" x14ac:dyDescent="0.25">
      <c r="A277" s="300" t="s">
        <v>270</v>
      </c>
      <c r="B277" s="300">
        <f t="shared" si="59"/>
        <v>766</v>
      </c>
      <c r="C277" s="51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>
        <v>81</v>
      </c>
      <c r="Q277" s="55">
        <v>168</v>
      </c>
      <c r="R277" s="55">
        <v>212</v>
      </c>
      <c r="S277" s="57">
        <v>305</v>
      </c>
    </row>
    <row r="278" spans="1:19" x14ac:dyDescent="0.25">
      <c r="A278" s="300" t="s">
        <v>271</v>
      </c>
      <c r="B278" s="300">
        <f t="shared" si="59"/>
        <v>205</v>
      </c>
      <c r="C278" s="51">
        <v>1</v>
      </c>
      <c r="D278" s="55">
        <v>4</v>
      </c>
      <c r="E278" s="55">
        <v>6</v>
      </c>
      <c r="F278" s="55">
        <v>2</v>
      </c>
      <c r="G278" s="55">
        <v>2</v>
      </c>
      <c r="H278" s="55">
        <v>0</v>
      </c>
      <c r="I278" s="55">
        <v>0</v>
      </c>
      <c r="J278" s="55">
        <v>1</v>
      </c>
      <c r="K278" s="55">
        <v>0</v>
      </c>
      <c r="L278" s="55">
        <v>2</v>
      </c>
      <c r="M278" s="55">
        <v>2</v>
      </c>
      <c r="N278" s="55">
        <v>9</v>
      </c>
      <c r="O278" s="55">
        <v>6</v>
      </c>
      <c r="P278" s="55">
        <v>67</v>
      </c>
      <c r="Q278" s="55">
        <v>33</v>
      </c>
      <c r="R278" s="55">
        <v>46</v>
      </c>
      <c r="S278" s="57">
        <v>24</v>
      </c>
    </row>
    <row r="279" spans="1:19" x14ac:dyDescent="0.25">
      <c r="A279" s="300" t="s">
        <v>272</v>
      </c>
      <c r="B279" s="300">
        <f t="shared" si="59"/>
        <v>0</v>
      </c>
      <c r="C279" s="51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5">
        <v>0</v>
      </c>
      <c r="S279" s="57">
        <v>0</v>
      </c>
    </row>
    <row r="280" spans="1:19" x14ac:dyDescent="0.25">
      <c r="A280" s="300" t="s">
        <v>273</v>
      </c>
      <c r="B280" s="300">
        <f t="shared" si="59"/>
        <v>0</v>
      </c>
      <c r="C280" s="51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5">
        <v>0</v>
      </c>
      <c r="S280" s="57">
        <v>0</v>
      </c>
    </row>
    <row r="281" spans="1:19" x14ac:dyDescent="0.25">
      <c r="A281" s="388" t="s">
        <v>274</v>
      </c>
      <c r="B281" s="300">
        <f t="shared" si="59"/>
        <v>0</v>
      </c>
      <c r="C281" s="37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38">
        <v>0</v>
      </c>
    </row>
    <row r="282" spans="1:19" x14ac:dyDescent="0.25">
      <c r="A282" s="388" t="s">
        <v>275</v>
      </c>
      <c r="B282" s="300">
        <f t="shared" si="59"/>
        <v>0</v>
      </c>
      <c r="C282" s="51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5">
        <v>0</v>
      </c>
      <c r="S282" s="57">
        <v>0</v>
      </c>
    </row>
    <row r="283" spans="1:19" ht="15" customHeight="1" x14ac:dyDescent="0.25">
      <c r="A283" s="389" t="s">
        <v>276</v>
      </c>
      <c r="B283" s="300">
        <f t="shared" si="59"/>
        <v>0</v>
      </c>
      <c r="C283" s="51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7">
        <v>0</v>
      </c>
    </row>
    <row r="284" spans="1:19" x14ac:dyDescent="0.25">
      <c r="A284" s="388" t="s">
        <v>277</v>
      </c>
      <c r="B284" s="300">
        <f t="shared" si="59"/>
        <v>0</v>
      </c>
      <c r="C284" s="51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5">
        <v>0</v>
      </c>
      <c r="S284" s="57">
        <v>0</v>
      </c>
    </row>
    <row r="285" spans="1:19" x14ac:dyDescent="0.25">
      <c r="A285" s="388" t="s">
        <v>278</v>
      </c>
      <c r="B285" s="300">
        <f t="shared" si="59"/>
        <v>0</v>
      </c>
      <c r="C285" s="51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7">
        <v>0</v>
      </c>
    </row>
    <row r="286" spans="1:19" x14ac:dyDescent="0.25">
      <c r="A286" s="351" t="s">
        <v>279</v>
      </c>
      <c r="B286" s="302">
        <f t="shared" si="59"/>
        <v>0</v>
      </c>
      <c r="C286" s="244">
        <v>0</v>
      </c>
      <c r="D286" s="81">
        <v>0</v>
      </c>
      <c r="E286" s="81">
        <v>0</v>
      </c>
      <c r="F286" s="81">
        <v>0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2">
        <v>0</v>
      </c>
    </row>
    <row r="287" spans="1:19" ht="18" customHeight="1" x14ac:dyDescent="0.25">
      <c r="A287" s="256" t="s">
        <v>280</v>
      </c>
      <c r="B287" s="256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1130" t="s">
        <v>281</v>
      </c>
      <c r="B288" s="1131" t="s">
        <v>5</v>
      </c>
      <c r="C288" s="1132" t="s">
        <v>282</v>
      </c>
      <c r="D288" s="1177"/>
      <c r="E288" s="1177"/>
      <c r="F288" s="1177"/>
      <c r="G288" s="1177"/>
      <c r="H288" s="1177"/>
      <c r="I288" s="1177"/>
      <c r="J288" s="1177"/>
      <c r="K288" s="1177"/>
      <c r="L288" s="1177"/>
      <c r="M288" s="1177"/>
      <c r="N288" s="1177"/>
      <c r="O288" s="1177"/>
      <c r="P288" s="1177"/>
      <c r="Q288" s="1177"/>
      <c r="R288" s="1177"/>
      <c r="S288" s="1178"/>
    </row>
    <row r="289" spans="1:19" x14ac:dyDescent="0.25">
      <c r="A289" s="976"/>
      <c r="B289" s="978"/>
      <c r="C289" s="934" t="s">
        <v>11</v>
      </c>
      <c r="D289" s="935" t="s">
        <v>12</v>
      </c>
      <c r="E289" s="935" t="s">
        <v>13</v>
      </c>
      <c r="F289" s="935" t="s">
        <v>14</v>
      </c>
      <c r="G289" s="935" t="s">
        <v>15</v>
      </c>
      <c r="H289" s="935" t="s">
        <v>16</v>
      </c>
      <c r="I289" s="935" t="s">
        <v>17</v>
      </c>
      <c r="J289" s="935" t="s">
        <v>18</v>
      </c>
      <c r="K289" s="935" t="s">
        <v>19</v>
      </c>
      <c r="L289" s="935" t="s">
        <v>20</v>
      </c>
      <c r="M289" s="935" t="s">
        <v>21</v>
      </c>
      <c r="N289" s="935" t="s">
        <v>22</v>
      </c>
      <c r="O289" s="935" t="s">
        <v>23</v>
      </c>
      <c r="P289" s="935" t="s">
        <v>24</v>
      </c>
      <c r="Q289" s="935" t="s">
        <v>25</v>
      </c>
      <c r="R289" s="935" t="s">
        <v>26</v>
      </c>
      <c r="S289" s="933" t="s">
        <v>27</v>
      </c>
    </row>
    <row r="290" spans="1:19" x14ac:dyDescent="0.25">
      <c r="A290" s="969" t="s">
        <v>76</v>
      </c>
      <c r="B290" s="382">
        <f t="shared" ref="B290:B310" si="60">SUM(C290:S290)</f>
        <v>1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1</v>
      </c>
      <c r="R290" s="42">
        <v>0</v>
      </c>
      <c r="S290" s="38">
        <v>0</v>
      </c>
    </row>
    <row r="291" spans="1:19" x14ac:dyDescent="0.25">
      <c r="A291" s="164" t="s">
        <v>81</v>
      </c>
      <c r="B291" s="382">
        <f t="shared" si="60"/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5">
        <v>0</v>
      </c>
      <c r="S291" s="57">
        <v>0</v>
      </c>
    </row>
    <row r="292" spans="1:19" x14ac:dyDescent="0.25">
      <c r="A292" s="349" t="s">
        <v>77</v>
      </c>
      <c r="B292" s="382">
        <f t="shared" si="60"/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5">
        <v>0</v>
      </c>
      <c r="S292" s="57">
        <v>0</v>
      </c>
    </row>
    <row r="293" spans="1:19" x14ac:dyDescent="0.25">
      <c r="A293" s="349" t="s">
        <v>75</v>
      </c>
      <c r="B293" s="382">
        <f t="shared" si="60"/>
        <v>8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2</v>
      </c>
      <c r="Q293" s="55">
        <v>2</v>
      </c>
      <c r="R293" s="55">
        <v>0</v>
      </c>
      <c r="S293" s="57">
        <v>4</v>
      </c>
    </row>
    <row r="294" spans="1:19" x14ac:dyDescent="0.25">
      <c r="A294" s="164" t="s">
        <v>186</v>
      </c>
      <c r="B294" s="382">
        <f t="shared" si="60"/>
        <v>0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5">
        <v>0</v>
      </c>
      <c r="S294" s="57">
        <v>0</v>
      </c>
    </row>
    <row r="295" spans="1:19" x14ac:dyDescent="0.25">
      <c r="A295" s="165" t="s">
        <v>78</v>
      </c>
      <c r="B295" s="382">
        <f t="shared" si="60"/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5">
        <v>0</v>
      </c>
      <c r="S295" s="57">
        <v>0</v>
      </c>
    </row>
    <row r="296" spans="1:19" x14ac:dyDescent="0.25">
      <c r="A296" s="165" t="s">
        <v>283</v>
      </c>
      <c r="B296" s="382">
        <f t="shared" si="60"/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5">
        <v>0</v>
      </c>
      <c r="S296" s="57">
        <v>0</v>
      </c>
    </row>
    <row r="297" spans="1:19" x14ac:dyDescent="0.25">
      <c r="A297" s="165" t="s">
        <v>184</v>
      </c>
      <c r="B297" s="382">
        <f t="shared" si="60"/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5">
        <v>0</v>
      </c>
      <c r="S297" s="57">
        <v>0</v>
      </c>
    </row>
    <row r="298" spans="1:19" x14ac:dyDescent="0.25">
      <c r="A298" s="164" t="s">
        <v>191</v>
      </c>
      <c r="B298" s="382">
        <f t="shared" si="60"/>
        <v>5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2</v>
      </c>
      <c r="Q298" s="55">
        <v>2</v>
      </c>
      <c r="R298" s="55">
        <v>1</v>
      </c>
      <c r="S298" s="57">
        <v>0</v>
      </c>
    </row>
    <row r="299" spans="1:19" x14ac:dyDescent="0.25">
      <c r="A299" s="165" t="s">
        <v>284</v>
      </c>
      <c r="B299" s="382">
        <f t="shared" si="60"/>
        <v>0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5">
        <v>0</v>
      </c>
      <c r="S299" s="57">
        <v>0</v>
      </c>
    </row>
    <row r="300" spans="1:19" x14ac:dyDescent="0.25">
      <c r="A300" s="164" t="s">
        <v>85</v>
      </c>
      <c r="B300" s="382">
        <f t="shared" si="60"/>
        <v>4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1</v>
      </c>
      <c r="N300" s="55">
        <v>0</v>
      </c>
      <c r="O300" s="55">
        <v>0</v>
      </c>
      <c r="P300" s="55">
        <v>2</v>
      </c>
      <c r="Q300" s="55">
        <v>0</v>
      </c>
      <c r="R300" s="55">
        <v>0</v>
      </c>
      <c r="S300" s="57">
        <v>1</v>
      </c>
    </row>
    <row r="301" spans="1:19" x14ac:dyDescent="0.25">
      <c r="A301" s="165" t="s">
        <v>195</v>
      </c>
      <c r="B301" s="382">
        <f t="shared" si="60"/>
        <v>5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>
        <v>0</v>
      </c>
      <c r="Q301" s="55">
        <v>0</v>
      </c>
      <c r="R301" s="55">
        <v>3</v>
      </c>
      <c r="S301" s="57">
        <v>2</v>
      </c>
    </row>
    <row r="302" spans="1:19" x14ac:dyDescent="0.25">
      <c r="A302" s="164" t="s">
        <v>86</v>
      </c>
      <c r="B302" s="382">
        <f t="shared" si="60"/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38">
        <v>0</v>
      </c>
    </row>
    <row r="303" spans="1:19" x14ac:dyDescent="0.25">
      <c r="A303" s="165" t="s">
        <v>285</v>
      </c>
      <c r="B303" s="382">
        <f t="shared" si="60"/>
        <v>766</v>
      </c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>
        <v>81</v>
      </c>
      <c r="Q303" s="42">
        <v>168</v>
      </c>
      <c r="R303" s="42">
        <v>212</v>
      </c>
      <c r="S303" s="38">
        <v>305</v>
      </c>
    </row>
    <row r="304" spans="1:19" x14ac:dyDescent="0.25">
      <c r="A304" s="165" t="s">
        <v>286</v>
      </c>
      <c r="B304" s="382">
        <f t="shared" si="60"/>
        <v>205</v>
      </c>
      <c r="C304" s="42">
        <v>1</v>
      </c>
      <c r="D304" s="42">
        <v>4</v>
      </c>
      <c r="E304" s="42">
        <v>6</v>
      </c>
      <c r="F304" s="42">
        <v>2</v>
      </c>
      <c r="G304" s="42">
        <v>2</v>
      </c>
      <c r="H304" s="42">
        <v>0</v>
      </c>
      <c r="I304" s="42">
        <v>0</v>
      </c>
      <c r="J304" s="42">
        <v>1</v>
      </c>
      <c r="K304" s="42">
        <v>0</v>
      </c>
      <c r="L304" s="42">
        <v>2</v>
      </c>
      <c r="M304" s="42">
        <v>2</v>
      </c>
      <c r="N304" s="42">
        <v>9</v>
      </c>
      <c r="O304" s="42">
        <v>6</v>
      </c>
      <c r="P304" s="42">
        <v>67</v>
      </c>
      <c r="Q304" s="42">
        <v>33</v>
      </c>
      <c r="R304" s="42">
        <v>46</v>
      </c>
      <c r="S304" s="38">
        <v>24</v>
      </c>
    </row>
    <row r="305" spans="1:19" x14ac:dyDescent="0.25">
      <c r="A305" s="164" t="s">
        <v>87</v>
      </c>
      <c r="B305" s="382">
        <f t="shared" si="60"/>
        <v>0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5">
        <v>0</v>
      </c>
      <c r="S305" s="57">
        <v>0</v>
      </c>
    </row>
    <row r="306" spans="1:19" x14ac:dyDescent="0.25">
      <c r="A306" s="323" t="s">
        <v>188</v>
      </c>
      <c r="B306" s="382">
        <f t="shared" si="60"/>
        <v>0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5">
        <v>0</v>
      </c>
      <c r="S306" s="57">
        <v>0</v>
      </c>
    </row>
    <row r="307" spans="1:19" x14ac:dyDescent="0.25">
      <c r="A307" s="262" t="s">
        <v>287</v>
      </c>
      <c r="B307" s="382">
        <f t="shared" si="60"/>
        <v>0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5">
        <v>0</v>
      </c>
      <c r="S307" s="57">
        <v>0</v>
      </c>
    </row>
    <row r="308" spans="1:19" x14ac:dyDescent="0.25">
      <c r="A308" s="262" t="s">
        <v>73</v>
      </c>
      <c r="B308" s="382">
        <f t="shared" si="60"/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5">
        <v>0</v>
      </c>
      <c r="S308" s="57">
        <v>0</v>
      </c>
    </row>
    <row r="309" spans="1:19" x14ac:dyDescent="0.25">
      <c r="A309" s="262" t="s">
        <v>192</v>
      </c>
      <c r="B309" s="391">
        <f t="shared" si="60"/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7">
        <v>0</v>
      </c>
    </row>
    <row r="310" spans="1:19" x14ac:dyDescent="0.25">
      <c r="A310" s="392" t="s">
        <v>288</v>
      </c>
      <c r="B310" s="393">
        <f t="shared" si="60"/>
        <v>29</v>
      </c>
      <c r="C310" s="81">
        <v>0</v>
      </c>
      <c r="D310" s="81">
        <v>0</v>
      </c>
      <c r="E310" s="81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0</v>
      </c>
      <c r="M310" s="81">
        <v>0</v>
      </c>
      <c r="N310" s="81">
        <v>0</v>
      </c>
      <c r="O310" s="81">
        <v>0</v>
      </c>
      <c r="P310" s="81">
        <v>3</v>
      </c>
      <c r="Q310" s="81">
        <v>8</v>
      </c>
      <c r="R310" s="81">
        <v>10</v>
      </c>
      <c r="S310" s="82">
        <v>8</v>
      </c>
    </row>
    <row r="351" spans="1:2" hidden="1" x14ac:dyDescent="0.25">
      <c r="A351" s="394">
        <f>SUM(B13:B24,B29:B52,B56:B60,B65:B68,B73:B76,B97:E97,B105:E105,B113:E113,B117:B118,B122:B124,C128:L143,B149:B177,B179:B183,B188:B194,B200:B205,B211:B214,B218:B221,B249,B254:B256,B260:B286,B290:B310)</f>
        <v>19421</v>
      </c>
      <c r="B351" s="394">
        <f>SUM(CM13:CQ214)</f>
        <v>0</v>
      </c>
    </row>
  </sheetData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26:A28"/>
    <mergeCell ref="B26:D27"/>
    <mergeCell ref="E26:AL26"/>
    <mergeCell ref="AM26:AP26"/>
    <mergeCell ref="E27:F27"/>
    <mergeCell ref="G27:H27"/>
    <mergeCell ref="I27:J27"/>
    <mergeCell ref="AC11:AD11"/>
    <mergeCell ref="AE11:AF11"/>
    <mergeCell ref="AG11:AH11"/>
    <mergeCell ref="AI11:AJ11"/>
    <mergeCell ref="AK11:AL11"/>
    <mergeCell ref="AM11:AM12"/>
    <mergeCell ref="K27:L27"/>
    <mergeCell ref="M27:N27"/>
    <mergeCell ref="O27:P27"/>
    <mergeCell ref="Q27:R27"/>
    <mergeCell ref="S27:T27"/>
    <mergeCell ref="U27:V27"/>
    <mergeCell ref="AN11:AN12"/>
    <mergeCell ref="AO11:AO12"/>
    <mergeCell ref="AP11:AP12"/>
    <mergeCell ref="AI27:AJ27"/>
    <mergeCell ref="AK27:AL27"/>
    <mergeCell ref="AM27:AM28"/>
    <mergeCell ref="AN27:AN28"/>
    <mergeCell ref="AO27:AO28"/>
    <mergeCell ref="AP27:AP28"/>
    <mergeCell ref="W27:X27"/>
    <mergeCell ref="Y27:Z27"/>
    <mergeCell ref="AA27:AB27"/>
    <mergeCell ref="AC27:AD27"/>
    <mergeCell ref="AE27:AF27"/>
    <mergeCell ref="AG27:AH27"/>
    <mergeCell ref="T63:W63"/>
    <mergeCell ref="X63:Z63"/>
    <mergeCell ref="A71:A72"/>
    <mergeCell ref="B71:B72"/>
    <mergeCell ref="C71:S71"/>
    <mergeCell ref="T71:W71"/>
    <mergeCell ref="X71:Z71"/>
    <mergeCell ref="A54:A55"/>
    <mergeCell ref="B54:B55"/>
    <mergeCell ref="C54:F54"/>
    <mergeCell ref="G54:H54"/>
    <mergeCell ref="A63:A64"/>
    <mergeCell ref="B63:B64"/>
    <mergeCell ref="C63:S63"/>
    <mergeCell ref="A115:A116"/>
    <mergeCell ref="B115:B116"/>
    <mergeCell ref="C115:F115"/>
    <mergeCell ref="G115:H115"/>
    <mergeCell ref="A120:A121"/>
    <mergeCell ref="B120:B121"/>
    <mergeCell ref="C120:E120"/>
    <mergeCell ref="F120:F121"/>
    <mergeCell ref="G120:G121"/>
    <mergeCell ref="H120:K120"/>
    <mergeCell ref="K126:L126"/>
    <mergeCell ref="A128:A131"/>
    <mergeCell ref="A132:A136"/>
    <mergeCell ref="A137:A142"/>
    <mergeCell ref="A146:A148"/>
    <mergeCell ref="B146:D147"/>
    <mergeCell ref="E146:AL146"/>
    <mergeCell ref="W147:X147"/>
    <mergeCell ref="Y147:Z147"/>
    <mergeCell ref="AA147:AB147"/>
    <mergeCell ref="A126:A127"/>
    <mergeCell ref="B126:B127"/>
    <mergeCell ref="C126:D126"/>
    <mergeCell ref="E126:F126"/>
    <mergeCell ref="G126:H126"/>
    <mergeCell ref="I126:J12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185:A187"/>
    <mergeCell ref="B185:B187"/>
    <mergeCell ref="C185:S186"/>
    <mergeCell ref="T185:X185"/>
    <mergeCell ref="T186:V186"/>
    <mergeCell ref="W186:X186"/>
    <mergeCell ref="AC147:AD147"/>
    <mergeCell ref="AE147:AF147"/>
    <mergeCell ref="AG147:AH147"/>
    <mergeCell ref="A208:A210"/>
    <mergeCell ref="B208:B210"/>
    <mergeCell ref="C208:S209"/>
    <mergeCell ref="T208:X208"/>
    <mergeCell ref="T209:V209"/>
    <mergeCell ref="W209:X209"/>
    <mergeCell ref="A197:A199"/>
    <mergeCell ref="B197:B199"/>
    <mergeCell ref="C197:S198"/>
    <mergeCell ref="T197:X197"/>
    <mergeCell ref="T198:V198"/>
    <mergeCell ref="W198:X198"/>
    <mergeCell ref="A288:A289"/>
    <mergeCell ref="B288:B289"/>
    <mergeCell ref="C288:S288"/>
    <mergeCell ref="A252:A253"/>
    <mergeCell ref="B252:B253"/>
    <mergeCell ref="C252:S252"/>
    <mergeCell ref="A258:A259"/>
    <mergeCell ref="B258:B259"/>
    <mergeCell ref="C258:S258"/>
  </mergeCells>
  <dataValidations count="5">
    <dataValidation type="whole" operator="equal" allowBlank="1" showInputMessage="1" showErrorMessage="1" error="Valor no Permitido" sqref="E45:AP45" xr:uid="{CA685231-CCBE-4C50-B7F5-6663EE7EF0E1}">
      <formula1>0</formula1>
    </dataValidation>
    <dataValidation type="whole" allowBlank="1" showInputMessage="1" showErrorMessage="1" error="Valor no Permitido" sqref="F62 C61 F70 C179:D183 C146:D177 B144:B177 E148:AL148 W63 T77:Z77 CM6:CT6 CM28 CQ29 CM53:CQ53 CM29:CP52" xr:uid="{5A78E729-E58B-4EFD-828F-1C7197834D19}">
      <formula1>0</formula1>
      <formula2>1E+30</formula2>
    </dataValidation>
    <dataValidation allowBlank="1" sqref="CA6:CE6 CL53 CA53:CE53 CL6 CA29:CF52" xr:uid="{5F97BE6D-4E7B-4522-A3F5-519B8425A6C4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79E02339-E9CC-4959-A019-A46731DEABA4}">
      <formula1>0</formula1>
    </dataValidation>
    <dataValidation allowBlank="1" showInputMessage="1" showErrorMessage="1" error="Valor no Permitido" sqref="T64 T72" xr:uid="{6347FC40-FFBD-4C79-B561-79D8A456ABA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2025-03-21T11:48:15Z</dcterms:created>
  <dcterms:modified xsi:type="dcterms:W3CDTF">2026-01-21T14:27:57Z</dcterms:modified>
</cp:coreProperties>
</file>