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NATALIA\CONSOLIDADOS AÑO 2025\REM A y BS CONSOLIDADOS AÑO 2025\REM A\"/>
    </mc:Choice>
  </mc:AlternateContent>
  <xr:revisionPtr revIDLastSave="0" documentId="13_ncr:1_{D4B650FD-3F0C-4D29-B287-2E307CAC7717}" xr6:coauthVersionLast="47" xr6:coauthVersionMax="47" xr10:uidLastSave="{00000000-0000-0000-0000-000000000000}"/>
  <bookViews>
    <workbookView xWindow="-120" yWindow="-120" windowWidth="29040" windowHeight="15720" tabRatio="735" activeTab="12" xr2:uid="{00000000-000D-0000-FFFF-FFFF00000000}"/>
  </bookViews>
  <sheets>
    <sheet name="CONSOLIDADO" sheetId="1" r:id="rId1"/>
    <sheet name="ENERO" sheetId="2" r:id="rId2"/>
    <sheet name="FEBRERO" sheetId="3" r:id="rId3"/>
    <sheet name="MARZO" sheetId="4" r:id="rId4"/>
    <sheet name="ABRIL" sheetId="5" r:id="rId5"/>
    <sheet name="MAYO" sheetId="6" r:id="rId6"/>
    <sheet name="JUNIO" sheetId="7" r:id="rId7"/>
    <sheet name="JULIO" sheetId="8" r:id="rId8"/>
    <sheet name="AGOSTO" sheetId="9" r:id="rId9"/>
    <sheet name="SEPTIEMBRE" sheetId="10" r:id="rId10"/>
    <sheet name="OCTUBRE" sheetId="11" r:id="rId11"/>
    <sheet name="NOVIEMBRE" sheetId="12" r:id="rId12"/>
    <sheet name="DICIEMBRE" sheetId="13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97" i="13" l="1"/>
  <c r="C288" i="13"/>
  <c r="D275" i="13"/>
  <c r="C275" i="13"/>
  <c r="B275" i="13"/>
  <c r="D268" i="13"/>
  <c r="C268" i="13"/>
  <c r="D264" i="13"/>
  <c r="C264" i="13"/>
  <c r="D259" i="13"/>
  <c r="C259" i="13"/>
  <c r="D255" i="13"/>
  <c r="D269" i="13" s="1"/>
  <c r="C255" i="13"/>
  <c r="C269" i="13" s="1"/>
  <c r="E239" i="13"/>
  <c r="D239" i="13"/>
  <c r="C238" i="13"/>
  <c r="C239" i="13" s="1"/>
  <c r="C237" i="13"/>
  <c r="E234" i="13"/>
  <c r="D234" i="13"/>
  <c r="C234" i="13"/>
  <c r="D206" i="13"/>
  <c r="C206" i="13"/>
  <c r="B206" i="13"/>
  <c r="D200" i="13"/>
  <c r="C200" i="13"/>
  <c r="B199" i="13"/>
  <c r="B198" i="13"/>
  <c r="B197" i="13"/>
  <c r="B196" i="13"/>
  <c r="B195" i="13"/>
  <c r="B194" i="13"/>
  <c r="B193" i="13"/>
  <c r="B192" i="13"/>
  <c r="B191" i="13"/>
  <c r="B190" i="13"/>
  <c r="B200" i="13" s="1"/>
  <c r="I185" i="13"/>
  <c r="H185" i="13"/>
  <c r="G185" i="13"/>
  <c r="F184" i="13"/>
  <c r="F183" i="13"/>
  <c r="F182" i="13"/>
  <c r="F181" i="13"/>
  <c r="F180" i="13"/>
  <c r="F179" i="13"/>
  <c r="F178" i="13"/>
  <c r="F177" i="13"/>
  <c r="F176" i="13"/>
  <c r="F175" i="13"/>
  <c r="F174" i="13"/>
  <c r="F173" i="13"/>
  <c r="F172" i="13"/>
  <c r="F171" i="13"/>
  <c r="F170" i="13"/>
  <c r="F169" i="13"/>
  <c r="F168" i="13"/>
  <c r="F167" i="13"/>
  <c r="F166" i="13"/>
  <c r="F165" i="13"/>
  <c r="F164" i="13"/>
  <c r="F163" i="13"/>
  <c r="F162" i="13"/>
  <c r="F161" i="13"/>
  <c r="F160" i="13"/>
  <c r="F185" i="13" s="1"/>
  <c r="H153" i="13"/>
  <c r="G153" i="13"/>
  <c r="F153" i="13"/>
  <c r="E153" i="13"/>
  <c r="D153" i="13"/>
  <c r="C153" i="13"/>
  <c r="C141" i="13"/>
  <c r="C140" i="13"/>
  <c r="C139" i="13"/>
  <c r="C138" i="13"/>
  <c r="C137" i="13"/>
  <c r="C136" i="13"/>
  <c r="C118" i="13"/>
  <c r="C117" i="13"/>
  <c r="C116" i="13"/>
  <c r="C115" i="13"/>
  <c r="C114" i="13"/>
  <c r="C113" i="13"/>
  <c r="C109" i="13"/>
  <c r="C108" i="13"/>
  <c r="C107" i="13"/>
  <c r="C106" i="13"/>
  <c r="C105" i="13"/>
  <c r="C104" i="13"/>
  <c r="H100" i="13"/>
  <c r="G100" i="13"/>
  <c r="F100" i="13"/>
  <c r="E100" i="13"/>
  <c r="D100" i="13"/>
  <c r="C100" i="13"/>
  <c r="H90" i="13"/>
  <c r="G90" i="13"/>
  <c r="F90" i="13"/>
  <c r="E90" i="13"/>
  <c r="D90" i="13"/>
  <c r="C90" i="13"/>
  <c r="B66" i="13"/>
  <c r="E61" i="13"/>
  <c r="E60" i="13"/>
  <c r="E59" i="13"/>
  <c r="E58" i="13"/>
  <c r="E57" i="13"/>
  <c r="E56" i="13"/>
  <c r="E55" i="13"/>
  <c r="E54" i="13"/>
  <c r="E53" i="13"/>
  <c r="E52" i="13"/>
  <c r="E51" i="13"/>
  <c r="E50" i="13"/>
  <c r="E49" i="13"/>
  <c r="E48" i="13"/>
  <c r="E47" i="13"/>
  <c r="E46" i="13"/>
  <c r="E45" i="13"/>
  <c r="E44" i="13"/>
  <c r="E43" i="13"/>
  <c r="E42" i="13"/>
  <c r="E41" i="13"/>
  <c r="E40" i="13"/>
  <c r="E39" i="13"/>
  <c r="E38" i="13"/>
  <c r="E37" i="13"/>
  <c r="E36" i="13"/>
  <c r="E35" i="13"/>
  <c r="E34" i="13"/>
  <c r="E33" i="13"/>
  <c r="E32" i="13"/>
  <c r="E31" i="13"/>
  <c r="AD28" i="13"/>
  <c r="AC28" i="13"/>
  <c r="AB28" i="13"/>
  <c r="AA28" i="13"/>
  <c r="Z28" i="13"/>
  <c r="Y28" i="13"/>
  <c r="X28" i="13"/>
  <c r="W28" i="13"/>
  <c r="V28" i="13"/>
  <c r="U28" i="13"/>
  <c r="T28" i="13"/>
  <c r="S28" i="13"/>
  <c r="R28" i="13"/>
  <c r="Q28" i="13"/>
  <c r="P28" i="13"/>
  <c r="O28" i="13"/>
  <c r="N28" i="13"/>
  <c r="M28" i="13"/>
  <c r="L28" i="13"/>
  <c r="K28" i="13"/>
  <c r="J28" i="13"/>
  <c r="I28" i="13"/>
  <c r="H28" i="13"/>
  <c r="G28" i="13"/>
  <c r="F27" i="13"/>
  <c r="E27" i="13"/>
  <c r="D27" i="13"/>
  <c r="F26" i="13"/>
  <c r="E26" i="13"/>
  <c r="D26" i="13"/>
  <c r="F25" i="13"/>
  <c r="E25" i="13"/>
  <c r="D25" i="13"/>
  <c r="F24" i="13"/>
  <c r="E24" i="13"/>
  <c r="D24" i="13"/>
  <c r="F23" i="13"/>
  <c r="E23" i="13"/>
  <c r="E28" i="13" s="1"/>
  <c r="D23" i="13"/>
  <c r="F22" i="13"/>
  <c r="F28" i="13" s="1"/>
  <c r="E22" i="13"/>
  <c r="D22" i="13" s="1"/>
  <c r="D28" i="13" s="1"/>
  <c r="AB15" i="13"/>
  <c r="AA15" i="13"/>
  <c r="Z15" i="13"/>
  <c r="Y15" i="13"/>
  <c r="X15" i="13"/>
  <c r="W15" i="13"/>
  <c r="V15" i="13"/>
  <c r="U15" i="13"/>
  <c r="T15" i="13"/>
  <c r="S15" i="13"/>
  <c r="R15" i="13"/>
  <c r="Q15" i="13"/>
  <c r="P15" i="13"/>
  <c r="O15" i="13"/>
  <c r="N15" i="13"/>
  <c r="M15" i="13"/>
  <c r="L15" i="13"/>
  <c r="F15" i="13" s="1"/>
  <c r="K15" i="13"/>
  <c r="E15" i="13" s="1"/>
  <c r="D15" i="13" s="1"/>
  <c r="J15" i="13"/>
  <c r="I15" i="13"/>
  <c r="H15" i="13"/>
  <c r="G15" i="13"/>
  <c r="F14" i="13"/>
  <c r="E14" i="13"/>
  <c r="D14" i="13"/>
  <c r="F13" i="13"/>
  <c r="E13" i="13"/>
  <c r="D13" i="13"/>
  <c r="F12" i="13"/>
  <c r="E12" i="13"/>
  <c r="D12" i="13"/>
  <c r="A5" i="13"/>
  <c r="A4" i="13"/>
  <c r="A3" i="13"/>
  <c r="A2" i="13"/>
  <c r="B297" i="12"/>
  <c r="C288" i="12"/>
  <c r="D275" i="12"/>
  <c r="C275" i="12"/>
  <c r="B275" i="12"/>
  <c r="D268" i="12"/>
  <c r="C268" i="12"/>
  <c r="D264" i="12"/>
  <c r="C264" i="12"/>
  <c r="D259" i="12"/>
  <c r="C259" i="12"/>
  <c r="D255" i="12"/>
  <c r="D269" i="12" s="1"/>
  <c r="C255" i="12"/>
  <c r="C269" i="12" s="1"/>
  <c r="E239" i="12"/>
  <c r="D239" i="12"/>
  <c r="C238" i="12"/>
  <c r="C239" i="12" s="1"/>
  <c r="C237" i="12"/>
  <c r="E234" i="12"/>
  <c r="D234" i="12"/>
  <c r="C234" i="12"/>
  <c r="D206" i="12"/>
  <c r="C206" i="12"/>
  <c r="B206" i="12"/>
  <c r="D200" i="12"/>
  <c r="C200" i="12"/>
  <c r="B199" i="12"/>
  <c r="B198" i="12"/>
  <c r="B197" i="12"/>
  <c r="B196" i="12"/>
  <c r="B195" i="12"/>
  <c r="B194" i="12"/>
  <c r="B193" i="12"/>
  <c r="B192" i="12"/>
  <c r="B191" i="12"/>
  <c r="B190" i="12"/>
  <c r="B200" i="12" s="1"/>
  <c r="I185" i="12"/>
  <c r="H185" i="12"/>
  <c r="G185" i="12"/>
  <c r="F184" i="12"/>
  <c r="F183" i="12"/>
  <c r="F182" i="12"/>
  <c r="F181" i="12"/>
  <c r="F180" i="12"/>
  <c r="F179" i="12"/>
  <c r="F178" i="12"/>
  <c r="F177" i="12"/>
  <c r="F176" i="12"/>
  <c r="F175" i="12"/>
  <c r="F174" i="12"/>
  <c r="F173" i="12"/>
  <c r="F172" i="12"/>
  <c r="F171" i="12"/>
  <c r="F170" i="12"/>
  <c r="F169" i="12"/>
  <c r="F168" i="12"/>
  <c r="F167" i="12"/>
  <c r="F166" i="12"/>
  <c r="F165" i="12"/>
  <c r="F164" i="12"/>
  <c r="F163" i="12"/>
  <c r="F162" i="12"/>
  <c r="F161" i="12"/>
  <c r="F185" i="12" s="1"/>
  <c r="F160" i="12"/>
  <c r="H153" i="12"/>
  <c r="G153" i="12"/>
  <c r="F153" i="12"/>
  <c r="E153" i="12"/>
  <c r="D153" i="12"/>
  <c r="C153" i="12"/>
  <c r="C141" i="12"/>
  <c r="C140" i="12"/>
  <c r="C139" i="12"/>
  <c r="C138" i="12"/>
  <c r="C137" i="12"/>
  <c r="C136" i="12"/>
  <c r="C118" i="12"/>
  <c r="C117" i="12"/>
  <c r="C116" i="12"/>
  <c r="C115" i="12"/>
  <c r="C114" i="12"/>
  <c r="C113" i="12"/>
  <c r="C109" i="12"/>
  <c r="C108" i="12"/>
  <c r="C107" i="12"/>
  <c r="C106" i="12"/>
  <c r="C105" i="12"/>
  <c r="C104" i="12"/>
  <c r="H100" i="12"/>
  <c r="G100" i="12"/>
  <c r="F100" i="12"/>
  <c r="E100" i="12"/>
  <c r="D100" i="12"/>
  <c r="C100" i="12"/>
  <c r="H90" i="12"/>
  <c r="G90" i="12"/>
  <c r="F90" i="12"/>
  <c r="E90" i="12"/>
  <c r="D90" i="12"/>
  <c r="C90" i="12"/>
  <c r="B66" i="12"/>
  <c r="E61" i="12"/>
  <c r="E60" i="12"/>
  <c r="E59" i="12"/>
  <c r="E58" i="12"/>
  <c r="E57" i="12"/>
  <c r="E56" i="12"/>
  <c r="E55" i="12"/>
  <c r="E54" i="12"/>
  <c r="E53" i="12"/>
  <c r="E52" i="12"/>
  <c r="E51" i="12"/>
  <c r="E50" i="12"/>
  <c r="E49" i="12"/>
  <c r="E48" i="12"/>
  <c r="E47" i="12"/>
  <c r="E46" i="12"/>
  <c r="E45" i="12"/>
  <c r="E44" i="12"/>
  <c r="E43" i="12"/>
  <c r="E42" i="12"/>
  <c r="E41" i="12"/>
  <c r="E40" i="12"/>
  <c r="E39" i="12"/>
  <c r="E38" i="12"/>
  <c r="E37" i="12"/>
  <c r="E36" i="12"/>
  <c r="E35" i="12"/>
  <c r="E34" i="12"/>
  <c r="E33" i="12"/>
  <c r="E32" i="12"/>
  <c r="E31" i="12"/>
  <c r="AD28" i="12"/>
  <c r="AC28" i="12"/>
  <c r="AB28" i="12"/>
  <c r="AA28" i="12"/>
  <c r="Z28" i="12"/>
  <c r="Y28" i="12"/>
  <c r="X28" i="12"/>
  <c r="W28" i="12"/>
  <c r="V28" i="12"/>
  <c r="U28" i="12"/>
  <c r="T28" i="12"/>
  <c r="S28" i="12"/>
  <c r="R28" i="12"/>
  <c r="Q28" i="12"/>
  <c r="P28" i="12"/>
  <c r="O28" i="12"/>
  <c r="N28" i="12"/>
  <c r="M28" i="12"/>
  <c r="L28" i="12"/>
  <c r="K28" i="12"/>
  <c r="J28" i="12"/>
  <c r="I28" i="12"/>
  <c r="H28" i="12"/>
  <c r="G28" i="12"/>
  <c r="F27" i="12"/>
  <c r="E27" i="12"/>
  <c r="D27" i="12"/>
  <c r="F26" i="12"/>
  <c r="D26" i="12" s="1"/>
  <c r="E26" i="12"/>
  <c r="F25" i="12"/>
  <c r="E25" i="12"/>
  <c r="D25" i="12"/>
  <c r="F24" i="12"/>
  <c r="E24" i="12"/>
  <c r="D24" i="12"/>
  <c r="F23" i="12"/>
  <c r="E23" i="12"/>
  <c r="E28" i="12" s="1"/>
  <c r="D23" i="12"/>
  <c r="F22" i="12"/>
  <c r="F28" i="12" s="1"/>
  <c r="E22" i="12"/>
  <c r="D22" i="12" s="1"/>
  <c r="AB15" i="12"/>
  <c r="AA15" i="12"/>
  <c r="Z15" i="12"/>
  <c r="Y15" i="12"/>
  <c r="X15" i="12"/>
  <c r="W15" i="12"/>
  <c r="V15" i="12"/>
  <c r="U15" i="12"/>
  <c r="T15" i="12"/>
  <c r="S15" i="12"/>
  <c r="R15" i="12"/>
  <c r="Q15" i="12"/>
  <c r="P15" i="12"/>
  <c r="O15" i="12"/>
  <c r="N15" i="12"/>
  <c r="M15" i="12"/>
  <c r="L15" i="12"/>
  <c r="F15" i="12" s="1"/>
  <c r="K15" i="12"/>
  <c r="E15" i="12" s="1"/>
  <c r="D15" i="12" s="1"/>
  <c r="J15" i="12"/>
  <c r="I15" i="12"/>
  <c r="H15" i="12"/>
  <c r="G15" i="12"/>
  <c r="F14" i="12"/>
  <c r="D14" i="12" s="1"/>
  <c r="E14" i="12"/>
  <c r="F13" i="12"/>
  <c r="E13" i="12"/>
  <c r="D13" i="12"/>
  <c r="F12" i="12"/>
  <c r="E12" i="12"/>
  <c r="D12" i="12"/>
  <c r="A5" i="12"/>
  <c r="A4" i="12"/>
  <c r="A3" i="12"/>
  <c r="A2" i="12"/>
  <c r="B297" i="11"/>
  <c r="C288" i="11"/>
  <c r="D275" i="11"/>
  <c r="C275" i="11"/>
  <c r="B275" i="11"/>
  <c r="D268" i="11"/>
  <c r="D269" i="11" s="1"/>
  <c r="C268" i="11"/>
  <c r="C269" i="11" s="1"/>
  <c r="D264" i="11"/>
  <c r="C264" i="11"/>
  <c r="D259" i="11"/>
  <c r="C259" i="11"/>
  <c r="D255" i="11"/>
  <c r="C255" i="11"/>
  <c r="E239" i="11"/>
  <c r="D239" i="11"/>
  <c r="C238" i="11"/>
  <c r="C239" i="11" s="1"/>
  <c r="C237" i="11"/>
  <c r="E234" i="11"/>
  <c r="D234" i="11"/>
  <c r="C234" i="11"/>
  <c r="D206" i="11"/>
  <c r="C206" i="11"/>
  <c r="B206" i="11"/>
  <c r="D200" i="11"/>
  <c r="C200" i="11"/>
  <c r="B199" i="11"/>
  <c r="B198" i="11"/>
  <c r="B197" i="11"/>
  <c r="B196" i="11"/>
  <c r="B195" i="11"/>
  <c r="B194" i="11"/>
  <c r="B193" i="11"/>
  <c r="B192" i="11"/>
  <c r="B191" i="11"/>
  <c r="B190" i="11"/>
  <c r="B200" i="11" s="1"/>
  <c r="I185" i="11"/>
  <c r="H185" i="11"/>
  <c r="G185" i="11"/>
  <c r="F184" i="11"/>
  <c r="F183" i="11"/>
  <c r="F182" i="11"/>
  <c r="F181" i="11"/>
  <c r="F180" i="11"/>
  <c r="F179" i="11"/>
  <c r="F178" i="11"/>
  <c r="F177" i="11"/>
  <c r="F176" i="11"/>
  <c r="F175" i="11"/>
  <c r="F174" i="11"/>
  <c r="F173" i="11"/>
  <c r="F172" i="11"/>
  <c r="F171" i="11"/>
  <c r="F170" i="11"/>
  <c r="F169" i="11"/>
  <c r="F168" i="11"/>
  <c r="F167" i="11"/>
  <c r="F166" i="11"/>
  <c r="F165" i="11"/>
  <c r="F164" i="11"/>
  <c r="F163" i="11"/>
  <c r="F162" i="11"/>
  <c r="F161" i="11"/>
  <c r="F160" i="11"/>
  <c r="F185" i="11" s="1"/>
  <c r="H153" i="11"/>
  <c r="G153" i="11"/>
  <c r="F153" i="11"/>
  <c r="E153" i="11"/>
  <c r="D153" i="11"/>
  <c r="C153" i="11"/>
  <c r="C141" i="11"/>
  <c r="C140" i="11"/>
  <c r="C139" i="11"/>
  <c r="C138" i="11"/>
  <c r="C137" i="11"/>
  <c r="C136" i="11"/>
  <c r="C118" i="11"/>
  <c r="C117" i="11"/>
  <c r="C116" i="11"/>
  <c r="C115" i="11"/>
  <c r="C114" i="11"/>
  <c r="C113" i="11"/>
  <c r="C109" i="11"/>
  <c r="C108" i="11"/>
  <c r="C107" i="11"/>
  <c r="C106" i="11"/>
  <c r="C105" i="11"/>
  <c r="C104" i="11"/>
  <c r="H100" i="11"/>
  <c r="G100" i="11"/>
  <c r="F100" i="11"/>
  <c r="E100" i="11"/>
  <c r="D100" i="11"/>
  <c r="C100" i="11"/>
  <c r="H90" i="11"/>
  <c r="G90" i="11"/>
  <c r="F90" i="11"/>
  <c r="E90" i="11"/>
  <c r="D90" i="11"/>
  <c r="C90" i="11"/>
  <c r="B66" i="11"/>
  <c r="E61" i="11"/>
  <c r="E60" i="11"/>
  <c r="E59" i="11"/>
  <c r="E58" i="11"/>
  <c r="E57" i="11"/>
  <c r="E56" i="11"/>
  <c r="E55" i="11"/>
  <c r="E54" i="11"/>
  <c r="E53" i="11"/>
  <c r="E52" i="11"/>
  <c r="E51" i="11"/>
  <c r="E50" i="11"/>
  <c r="E49" i="11"/>
  <c r="E48" i="11"/>
  <c r="E47" i="11"/>
  <c r="E46" i="11"/>
  <c r="E45" i="11"/>
  <c r="E44" i="11"/>
  <c r="E43" i="11"/>
  <c r="E42" i="11"/>
  <c r="E41" i="11"/>
  <c r="E40" i="11"/>
  <c r="E39" i="11"/>
  <c r="E38" i="11"/>
  <c r="E37" i="11"/>
  <c r="E36" i="11"/>
  <c r="E35" i="11"/>
  <c r="E34" i="11"/>
  <c r="E33" i="11"/>
  <c r="E32" i="11"/>
  <c r="E31" i="11"/>
  <c r="AD28" i="11"/>
  <c r="AC28" i="11"/>
  <c r="AB28" i="11"/>
  <c r="AA28" i="11"/>
  <c r="Z28" i="11"/>
  <c r="Y28" i="11"/>
  <c r="X28" i="11"/>
  <c r="W28" i="11"/>
  <c r="V28" i="11"/>
  <c r="U28" i="11"/>
  <c r="T28" i="11"/>
  <c r="S28" i="11"/>
  <c r="R28" i="11"/>
  <c r="Q28" i="11"/>
  <c r="P28" i="11"/>
  <c r="O28" i="11"/>
  <c r="N28" i="11"/>
  <c r="M28" i="11"/>
  <c r="L28" i="11"/>
  <c r="K28" i="11"/>
  <c r="J28" i="11"/>
  <c r="I28" i="11"/>
  <c r="H28" i="11"/>
  <c r="G28" i="11"/>
  <c r="F27" i="11"/>
  <c r="E27" i="11"/>
  <c r="D27" i="11"/>
  <c r="F26" i="11"/>
  <c r="E26" i="11"/>
  <c r="D26" i="11"/>
  <c r="F25" i="11"/>
  <c r="E25" i="11"/>
  <c r="D25" i="11" s="1"/>
  <c r="F24" i="11"/>
  <c r="E24" i="11"/>
  <c r="D24" i="11"/>
  <c r="F23" i="11"/>
  <c r="E23" i="11"/>
  <c r="E28" i="11" s="1"/>
  <c r="D23" i="11"/>
  <c r="F22" i="11"/>
  <c r="F28" i="11" s="1"/>
  <c r="E22" i="11"/>
  <c r="D22" i="11" s="1"/>
  <c r="D28" i="11" s="1"/>
  <c r="AB15" i="11"/>
  <c r="AA15" i="11"/>
  <c r="Z15" i="11"/>
  <c r="Y15" i="11"/>
  <c r="X15" i="11"/>
  <c r="W15" i="11"/>
  <c r="V15" i="11"/>
  <c r="U15" i="11"/>
  <c r="T15" i="11"/>
  <c r="S15" i="11"/>
  <c r="R15" i="11"/>
  <c r="Q15" i="11"/>
  <c r="P15" i="11"/>
  <c r="O15" i="11"/>
  <c r="N15" i="11"/>
  <c r="M15" i="11"/>
  <c r="L15" i="11"/>
  <c r="F15" i="11" s="1"/>
  <c r="K15" i="11"/>
  <c r="E15" i="11" s="1"/>
  <c r="D15" i="11" s="1"/>
  <c r="J15" i="11"/>
  <c r="I15" i="11"/>
  <c r="H15" i="11"/>
  <c r="G15" i="11"/>
  <c r="F14" i="11"/>
  <c r="E14" i="11"/>
  <c r="D14" i="11"/>
  <c r="F13" i="11"/>
  <c r="E13" i="11"/>
  <c r="D13" i="11"/>
  <c r="F12" i="11"/>
  <c r="E12" i="11"/>
  <c r="D12" i="11"/>
  <c r="A5" i="11"/>
  <c r="A4" i="11"/>
  <c r="A3" i="11"/>
  <c r="A2" i="11"/>
  <c r="B297" i="10"/>
  <c r="C288" i="10"/>
  <c r="D275" i="10"/>
  <c r="C275" i="10"/>
  <c r="B275" i="10"/>
  <c r="C269" i="10"/>
  <c r="D268" i="10"/>
  <c r="D269" i="10" s="1"/>
  <c r="C268" i="10"/>
  <c r="D264" i="10"/>
  <c r="C264" i="10"/>
  <c r="D259" i="10"/>
  <c r="C259" i="10"/>
  <c r="D255" i="10"/>
  <c r="C255" i="10"/>
  <c r="E239" i="10"/>
  <c r="D239" i="10"/>
  <c r="C238" i="10"/>
  <c r="C237" i="10"/>
  <c r="C239" i="10" s="1"/>
  <c r="E234" i="10"/>
  <c r="D234" i="10"/>
  <c r="C234" i="10"/>
  <c r="D206" i="10"/>
  <c r="C206" i="10"/>
  <c r="B206" i="10"/>
  <c r="D200" i="10"/>
  <c r="C200" i="10"/>
  <c r="B199" i="10"/>
  <c r="B198" i="10"/>
  <c r="B197" i="10"/>
  <c r="B196" i="10"/>
  <c r="B195" i="10"/>
  <c r="B194" i="10"/>
  <c r="B193" i="10"/>
  <c r="B192" i="10"/>
  <c r="B191" i="10"/>
  <c r="B190" i="10"/>
  <c r="B200" i="10" s="1"/>
  <c r="I185" i="10"/>
  <c r="H185" i="10"/>
  <c r="G185" i="10"/>
  <c r="F184" i="10"/>
  <c r="F183" i="10"/>
  <c r="F182" i="10"/>
  <c r="F181" i="10"/>
  <c r="F180" i="10"/>
  <c r="F179" i="10"/>
  <c r="F178" i="10"/>
  <c r="F177" i="10"/>
  <c r="F176" i="10"/>
  <c r="F175" i="10"/>
  <c r="F174" i="10"/>
  <c r="F173" i="10"/>
  <c r="F172" i="10"/>
  <c r="F171" i="10"/>
  <c r="F170" i="10"/>
  <c r="F169" i="10"/>
  <c r="F168" i="10"/>
  <c r="F167" i="10"/>
  <c r="F166" i="10"/>
  <c r="F165" i="10"/>
  <c r="F164" i="10"/>
  <c r="F163" i="10"/>
  <c r="F162" i="10"/>
  <c r="F161" i="10"/>
  <c r="F160" i="10"/>
  <c r="F185" i="10" s="1"/>
  <c r="H153" i="10"/>
  <c r="G153" i="10"/>
  <c r="F153" i="10"/>
  <c r="E153" i="10"/>
  <c r="D153" i="10"/>
  <c r="C153" i="10"/>
  <c r="C141" i="10"/>
  <c r="C140" i="10"/>
  <c r="C139" i="10"/>
  <c r="C138" i="10"/>
  <c r="C137" i="10"/>
  <c r="C136" i="10"/>
  <c r="C118" i="10"/>
  <c r="C117" i="10"/>
  <c r="C116" i="10"/>
  <c r="C115" i="10"/>
  <c r="C114" i="10"/>
  <c r="C113" i="10"/>
  <c r="C109" i="10"/>
  <c r="C108" i="10"/>
  <c r="C107" i="10"/>
  <c r="C106" i="10"/>
  <c r="C105" i="10"/>
  <c r="C104" i="10"/>
  <c r="H100" i="10"/>
  <c r="G100" i="10"/>
  <c r="F100" i="10"/>
  <c r="E100" i="10"/>
  <c r="D100" i="10"/>
  <c r="C100" i="10"/>
  <c r="H90" i="10"/>
  <c r="G90" i="10"/>
  <c r="F90" i="10"/>
  <c r="E90" i="10"/>
  <c r="D90" i="10"/>
  <c r="C90" i="10"/>
  <c r="B66" i="10"/>
  <c r="E61" i="10"/>
  <c r="E60" i="10"/>
  <c r="E59" i="10"/>
  <c r="E58" i="10"/>
  <c r="E57" i="10"/>
  <c r="E56" i="10"/>
  <c r="E55" i="10"/>
  <c r="E54" i="10"/>
  <c r="E53" i="10"/>
  <c r="E52" i="10"/>
  <c r="E51" i="10"/>
  <c r="E50" i="10"/>
  <c r="E49" i="10"/>
  <c r="E48" i="10"/>
  <c r="E47" i="10"/>
  <c r="E46" i="10"/>
  <c r="E45" i="10"/>
  <c r="E44" i="10"/>
  <c r="E43" i="10"/>
  <c r="E42" i="10"/>
  <c r="E41" i="10"/>
  <c r="E40" i="10"/>
  <c r="E39" i="10"/>
  <c r="E38" i="10"/>
  <c r="E37" i="10"/>
  <c r="E36" i="10"/>
  <c r="E35" i="10"/>
  <c r="E34" i="10"/>
  <c r="E33" i="10"/>
  <c r="E32" i="10"/>
  <c r="E31" i="10"/>
  <c r="AD28" i="10"/>
  <c r="AC28" i="10"/>
  <c r="AB28" i="10"/>
  <c r="AA28" i="10"/>
  <c r="Z28" i="10"/>
  <c r="Y28" i="10"/>
  <c r="X28" i="10"/>
  <c r="W28" i="10"/>
  <c r="V28" i="10"/>
  <c r="U28" i="10"/>
  <c r="T28" i="10"/>
  <c r="S28" i="10"/>
  <c r="R28" i="10"/>
  <c r="Q28" i="10"/>
  <c r="P28" i="10"/>
  <c r="O28" i="10"/>
  <c r="N28" i="10"/>
  <c r="M28" i="10"/>
  <c r="L28" i="10"/>
  <c r="K28" i="10"/>
  <c r="J28" i="10"/>
  <c r="I28" i="10"/>
  <c r="H28" i="10"/>
  <c r="G28" i="10"/>
  <c r="F27" i="10"/>
  <c r="E27" i="10"/>
  <c r="D27" i="10"/>
  <c r="F26" i="10"/>
  <c r="F28" i="10" s="1"/>
  <c r="E26" i="10"/>
  <c r="D26" i="10" s="1"/>
  <c r="D28" i="10" s="1"/>
  <c r="F25" i="10"/>
  <c r="E25" i="10"/>
  <c r="D25" i="10"/>
  <c r="F24" i="10"/>
  <c r="E24" i="10"/>
  <c r="D24" i="10"/>
  <c r="F23" i="10"/>
  <c r="E23" i="10"/>
  <c r="D23" i="10"/>
  <c r="F22" i="10"/>
  <c r="E22" i="10"/>
  <c r="D22" i="10"/>
  <c r="AB15" i="10"/>
  <c r="AA15" i="10"/>
  <c r="Z15" i="10"/>
  <c r="Y15" i="10"/>
  <c r="X15" i="10"/>
  <c r="W15" i="10"/>
  <c r="E15" i="10" s="1"/>
  <c r="V15" i="10"/>
  <c r="F15" i="10" s="1"/>
  <c r="U15" i="10"/>
  <c r="T15" i="10"/>
  <c r="S15" i="10"/>
  <c r="R15" i="10"/>
  <c r="Q15" i="10"/>
  <c r="P15" i="10"/>
  <c r="O15" i="10"/>
  <c r="N15" i="10"/>
  <c r="M15" i="10"/>
  <c r="L15" i="10"/>
  <c r="K15" i="10"/>
  <c r="J15" i="10"/>
  <c r="I15" i="10"/>
  <c r="H15" i="10"/>
  <c r="G15" i="10"/>
  <c r="F14" i="10"/>
  <c r="E14" i="10"/>
  <c r="D14" i="10" s="1"/>
  <c r="F13" i="10"/>
  <c r="E13" i="10"/>
  <c r="D13" i="10"/>
  <c r="F12" i="10"/>
  <c r="E12" i="10"/>
  <c r="D12" i="10"/>
  <c r="A5" i="10"/>
  <c r="A4" i="10"/>
  <c r="A3" i="10"/>
  <c r="A2" i="10"/>
  <c r="B297" i="9"/>
  <c r="C288" i="9"/>
  <c r="D275" i="9"/>
  <c r="C275" i="9"/>
  <c r="B275" i="9"/>
  <c r="D268" i="9"/>
  <c r="C268" i="9"/>
  <c r="D264" i="9"/>
  <c r="C264" i="9"/>
  <c r="D259" i="9"/>
  <c r="C259" i="9"/>
  <c r="D255" i="9"/>
  <c r="C255" i="9"/>
  <c r="E239" i="9"/>
  <c r="D239" i="9"/>
  <c r="C238" i="9"/>
  <c r="C237" i="9"/>
  <c r="C239" i="9" s="1"/>
  <c r="E234" i="9"/>
  <c r="D234" i="9"/>
  <c r="C234" i="9"/>
  <c r="D206" i="9"/>
  <c r="C206" i="9"/>
  <c r="B206" i="9"/>
  <c r="D200" i="9"/>
  <c r="C200" i="9"/>
  <c r="B199" i="9"/>
  <c r="B198" i="9"/>
  <c r="B197" i="9"/>
  <c r="B196" i="9"/>
  <c r="B195" i="9"/>
  <c r="B194" i="9"/>
  <c r="B193" i="9"/>
  <c r="B192" i="9"/>
  <c r="B191" i="9"/>
  <c r="B190" i="9"/>
  <c r="I185" i="9"/>
  <c r="H185" i="9"/>
  <c r="G185" i="9"/>
  <c r="F184" i="9"/>
  <c r="F183" i="9"/>
  <c r="F182" i="9"/>
  <c r="F181" i="9"/>
  <c r="F180" i="9"/>
  <c r="F179" i="9"/>
  <c r="F178" i="9"/>
  <c r="F177" i="9"/>
  <c r="F176" i="9"/>
  <c r="F175" i="9"/>
  <c r="F174" i="9"/>
  <c r="F173" i="9"/>
  <c r="F172" i="9"/>
  <c r="F171" i="9"/>
  <c r="F170" i="9"/>
  <c r="F169" i="9"/>
  <c r="F168" i="9"/>
  <c r="F167" i="9"/>
  <c r="F166" i="9"/>
  <c r="F165" i="9"/>
  <c r="F164" i="9"/>
  <c r="F163" i="9"/>
  <c r="F162" i="9"/>
  <c r="F161" i="9"/>
  <c r="F160" i="9"/>
  <c r="H153" i="9"/>
  <c r="G153" i="9"/>
  <c r="F153" i="9"/>
  <c r="E153" i="9"/>
  <c r="D153" i="9"/>
  <c r="C153" i="9"/>
  <c r="C141" i="9"/>
  <c r="C140" i="9"/>
  <c r="C139" i="9"/>
  <c r="C138" i="9"/>
  <c r="C137" i="9"/>
  <c r="C136" i="9"/>
  <c r="C118" i="9"/>
  <c r="C117" i="9"/>
  <c r="C116" i="9"/>
  <c r="C115" i="9"/>
  <c r="C114" i="9"/>
  <c r="C113" i="9"/>
  <c r="C109" i="9"/>
  <c r="C108" i="9"/>
  <c r="C107" i="9"/>
  <c r="C106" i="9"/>
  <c r="C105" i="9"/>
  <c r="C104" i="9"/>
  <c r="H100" i="9"/>
  <c r="G100" i="9"/>
  <c r="F100" i="9"/>
  <c r="E100" i="9"/>
  <c r="D100" i="9"/>
  <c r="C100" i="9"/>
  <c r="H90" i="9"/>
  <c r="G90" i="9"/>
  <c r="F90" i="9"/>
  <c r="E90" i="9"/>
  <c r="D90" i="9"/>
  <c r="C90" i="9"/>
  <c r="B66" i="9"/>
  <c r="E61" i="9"/>
  <c r="E60" i="9"/>
  <c r="E59" i="9"/>
  <c r="E58" i="9"/>
  <c r="E57" i="9"/>
  <c r="E56" i="9"/>
  <c r="E55" i="9"/>
  <c r="E54" i="9"/>
  <c r="E53" i="9"/>
  <c r="E52" i="9"/>
  <c r="E51" i="9"/>
  <c r="E50" i="9"/>
  <c r="E49" i="9"/>
  <c r="E48" i="9"/>
  <c r="E47" i="9"/>
  <c r="E46" i="9"/>
  <c r="E45" i="9"/>
  <c r="E44" i="9"/>
  <c r="E43" i="9"/>
  <c r="E42" i="9"/>
  <c r="E41" i="9"/>
  <c r="E40" i="9"/>
  <c r="E39" i="9"/>
  <c r="E38" i="9"/>
  <c r="E37" i="9"/>
  <c r="E36" i="9"/>
  <c r="E35" i="9"/>
  <c r="E34" i="9"/>
  <c r="E33" i="9"/>
  <c r="E32" i="9"/>
  <c r="E31" i="9"/>
  <c r="AD28" i="9"/>
  <c r="AC28" i="9"/>
  <c r="AB28" i="9"/>
  <c r="AA28" i="9"/>
  <c r="Z28" i="9"/>
  <c r="Y28" i="9"/>
  <c r="X28" i="9"/>
  <c r="W28" i="9"/>
  <c r="V28" i="9"/>
  <c r="U28" i="9"/>
  <c r="T28" i="9"/>
  <c r="S28" i="9"/>
  <c r="R28" i="9"/>
  <c r="Q28" i="9"/>
  <c r="P28" i="9"/>
  <c r="O28" i="9"/>
  <c r="N28" i="9"/>
  <c r="M28" i="9"/>
  <c r="L28" i="9"/>
  <c r="K28" i="9"/>
  <c r="J28" i="9"/>
  <c r="I28" i="9"/>
  <c r="H28" i="9"/>
  <c r="G28" i="9"/>
  <c r="F27" i="9"/>
  <c r="E27" i="9"/>
  <c r="D27" i="9" s="1"/>
  <c r="F26" i="9"/>
  <c r="E26" i="9"/>
  <c r="D26" i="9"/>
  <c r="F25" i="9"/>
  <c r="E25" i="9"/>
  <c r="D25" i="9" s="1"/>
  <c r="F24" i="9"/>
  <c r="D24" i="9" s="1"/>
  <c r="E24" i="9"/>
  <c r="F23" i="9"/>
  <c r="E23" i="9"/>
  <c r="D23" i="9" s="1"/>
  <c r="F22" i="9"/>
  <c r="E22" i="9"/>
  <c r="D22" i="9"/>
  <c r="AB15" i="9"/>
  <c r="AA15" i="9"/>
  <c r="Z15" i="9"/>
  <c r="Y15" i="9"/>
  <c r="X15" i="9"/>
  <c r="W15" i="9"/>
  <c r="V15" i="9"/>
  <c r="U15" i="9"/>
  <c r="T15" i="9"/>
  <c r="S15" i="9"/>
  <c r="R15" i="9"/>
  <c r="Q15" i="9"/>
  <c r="P15" i="9"/>
  <c r="O15" i="9"/>
  <c r="N15" i="9"/>
  <c r="M15" i="9"/>
  <c r="L15" i="9"/>
  <c r="K15" i="9"/>
  <c r="J15" i="9"/>
  <c r="I15" i="9"/>
  <c r="E15" i="9" s="1"/>
  <c r="H15" i="9"/>
  <c r="G15" i="9"/>
  <c r="F14" i="9"/>
  <c r="E14" i="9"/>
  <c r="D14" i="9"/>
  <c r="F13" i="9"/>
  <c r="E13" i="9"/>
  <c r="D13" i="9"/>
  <c r="F12" i="9"/>
  <c r="D12" i="9" s="1"/>
  <c r="E12" i="9"/>
  <c r="A5" i="9"/>
  <c r="A4" i="9"/>
  <c r="A3" i="9"/>
  <c r="A2" i="9"/>
  <c r="A320" i="13" l="1"/>
  <c r="D28" i="12"/>
  <c r="A320" i="12" s="1"/>
  <c r="A320" i="11"/>
  <c r="D15" i="10"/>
  <c r="A320" i="10"/>
  <c r="E28" i="10"/>
  <c r="B200" i="9"/>
  <c r="C269" i="9"/>
  <c r="D269" i="9"/>
  <c r="D28" i="9"/>
  <c r="F15" i="9"/>
  <c r="D15" i="9" s="1"/>
  <c r="A320" i="9" s="1"/>
  <c r="F185" i="9"/>
  <c r="E28" i="9"/>
  <c r="F28" i="9"/>
  <c r="B297" i="8"/>
  <c r="C288" i="8"/>
  <c r="D275" i="8"/>
  <c r="C275" i="8"/>
  <c r="B275" i="8"/>
  <c r="D268" i="8"/>
  <c r="C268" i="8"/>
  <c r="D264" i="8"/>
  <c r="C264" i="8"/>
  <c r="D259" i="8"/>
  <c r="C259" i="8"/>
  <c r="D255" i="8"/>
  <c r="C255" i="8"/>
  <c r="E239" i="8"/>
  <c r="D239" i="8"/>
  <c r="C238" i="8"/>
  <c r="C237" i="8"/>
  <c r="C239" i="8" s="1"/>
  <c r="E234" i="8"/>
  <c r="D234" i="8"/>
  <c r="C234" i="8"/>
  <c r="D206" i="8"/>
  <c r="C206" i="8"/>
  <c r="B206" i="8"/>
  <c r="D200" i="8"/>
  <c r="C200" i="8"/>
  <c r="B199" i="8"/>
  <c r="B198" i="8"/>
  <c r="B197" i="8"/>
  <c r="B196" i="8"/>
  <c r="B195" i="8"/>
  <c r="B194" i="8"/>
  <c r="B193" i="8"/>
  <c r="B192" i="8"/>
  <c r="B191" i="8"/>
  <c r="B190" i="8"/>
  <c r="I185" i="8"/>
  <c r="H185" i="8"/>
  <c r="G185" i="8"/>
  <c r="F184" i="8"/>
  <c r="F183" i="8"/>
  <c r="F182" i="8"/>
  <c r="F181" i="8"/>
  <c r="F180" i="8"/>
  <c r="F179" i="8"/>
  <c r="F178" i="8"/>
  <c r="F177" i="8"/>
  <c r="F176" i="8"/>
  <c r="F175" i="8"/>
  <c r="F174" i="8"/>
  <c r="F173" i="8"/>
  <c r="F172" i="8"/>
  <c r="F171" i="8"/>
  <c r="F170" i="8"/>
  <c r="F169" i="8"/>
  <c r="F168" i="8"/>
  <c r="F167" i="8"/>
  <c r="F166" i="8"/>
  <c r="F165" i="8"/>
  <c r="F164" i="8"/>
  <c r="F163" i="8"/>
  <c r="F162" i="8"/>
  <c r="F161" i="8"/>
  <c r="F160" i="8"/>
  <c r="H153" i="8"/>
  <c r="G153" i="8"/>
  <c r="F153" i="8"/>
  <c r="E153" i="8"/>
  <c r="D153" i="8"/>
  <c r="C153" i="8"/>
  <c r="C141" i="8"/>
  <c r="C140" i="8"/>
  <c r="C139" i="8"/>
  <c r="C138" i="8"/>
  <c r="C137" i="8"/>
  <c r="C136" i="8"/>
  <c r="C118" i="8"/>
  <c r="C117" i="8"/>
  <c r="C116" i="8"/>
  <c r="C115" i="8"/>
  <c r="C114" i="8"/>
  <c r="C113" i="8"/>
  <c r="C109" i="8"/>
  <c r="C108" i="8"/>
  <c r="C107" i="8"/>
  <c r="C106" i="8"/>
  <c r="C105" i="8"/>
  <c r="C104" i="8"/>
  <c r="H100" i="8"/>
  <c r="G100" i="8"/>
  <c r="F100" i="8"/>
  <c r="E100" i="8"/>
  <c r="D100" i="8"/>
  <c r="C100" i="8"/>
  <c r="H90" i="8"/>
  <c r="G90" i="8"/>
  <c r="F90" i="8"/>
  <c r="E90" i="8"/>
  <c r="D90" i="8"/>
  <c r="C90" i="8"/>
  <c r="B66" i="8"/>
  <c r="E61" i="8"/>
  <c r="E60" i="8"/>
  <c r="E59" i="8"/>
  <c r="E58" i="8"/>
  <c r="E57" i="8"/>
  <c r="E56" i="8"/>
  <c r="E55" i="8"/>
  <c r="E54" i="8"/>
  <c r="E53" i="8"/>
  <c r="E52" i="8"/>
  <c r="E51" i="8"/>
  <c r="E50" i="8"/>
  <c r="E49" i="8"/>
  <c r="E48" i="8"/>
  <c r="E47" i="8"/>
  <c r="E46" i="8"/>
  <c r="E45" i="8"/>
  <c r="E44" i="8"/>
  <c r="E43" i="8"/>
  <c r="E42" i="8"/>
  <c r="E41" i="8"/>
  <c r="E40" i="8"/>
  <c r="E39" i="8"/>
  <c r="E38" i="8"/>
  <c r="E37" i="8"/>
  <c r="E36" i="8"/>
  <c r="E35" i="8"/>
  <c r="E34" i="8"/>
  <c r="E33" i="8"/>
  <c r="E32" i="8"/>
  <c r="E31" i="8"/>
  <c r="AD28" i="8"/>
  <c r="AC28" i="8"/>
  <c r="AB28" i="8"/>
  <c r="AA28" i="8"/>
  <c r="Z28" i="8"/>
  <c r="Y28" i="8"/>
  <c r="X28" i="8"/>
  <c r="W28" i="8"/>
  <c r="V28" i="8"/>
  <c r="U28" i="8"/>
  <c r="T28" i="8"/>
  <c r="S28" i="8"/>
  <c r="R28" i="8"/>
  <c r="Q28" i="8"/>
  <c r="P28" i="8"/>
  <c r="O28" i="8"/>
  <c r="N28" i="8"/>
  <c r="M28" i="8"/>
  <c r="L28" i="8"/>
  <c r="K28" i="8"/>
  <c r="J28" i="8"/>
  <c r="I28" i="8"/>
  <c r="H28" i="8"/>
  <c r="G28" i="8"/>
  <c r="F27" i="8"/>
  <c r="E27" i="8"/>
  <c r="D27" i="8" s="1"/>
  <c r="F26" i="8"/>
  <c r="E26" i="8"/>
  <c r="D26" i="8"/>
  <c r="F25" i="8"/>
  <c r="E25" i="8"/>
  <c r="D25" i="8" s="1"/>
  <c r="F24" i="8"/>
  <c r="E24" i="8"/>
  <c r="F23" i="8"/>
  <c r="E23" i="8"/>
  <c r="D23" i="8" s="1"/>
  <c r="F22" i="8"/>
  <c r="E22" i="8"/>
  <c r="E28" i="8" s="1"/>
  <c r="D22" i="8"/>
  <c r="AB15" i="8"/>
  <c r="AA15" i="8"/>
  <c r="Z15" i="8"/>
  <c r="Y15" i="8"/>
  <c r="X15" i="8"/>
  <c r="W15" i="8"/>
  <c r="V15" i="8"/>
  <c r="U15" i="8"/>
  <c r="T15" i="8"/>
  <c r="S15" i="8"/>
  <c r="R15" i="8"/>
  <c r="Q15" i="8"/>
  <c r="P15" i="8"/>
  <c r="O15" i="8"/>
  <c r="N15" i="8"/>
  <c r="M15" i="8"/>
  <c r="L15" i="8"/>
  <c r="K15" i="8"/>
  <c r="J15" i="8"/>
  <c r="F15" i="8" s="1"/>
  <c r="I15" i="8"/>
  <c r="E15" i="8" s="1"/>
  <c r="H15" i="8"/>
  <c r="G15" i="8"/>
  <c r="F14" i="8"/>
  <c r="E14" i="8"/>
  <c r="D14" i="8"/>
  <c r="F13" i="8"/>
  <c r="E13" i="8"/>
  <c r="D13" i="8"/>
  <c r="F12" i="8"/>
  <c r="E12" i="8"/>
  <c r="A5" i="8"/>
  <c r="A4" i="8"/>
  <c r="A3" i="8"/>
  <c r="A2" i="8"/>
  <c r="D15" i="8" l="1"/>
  <c r="D12" i="8"/>
  <c r="F28" i="8"/>
  <c r="B200" i="8"/>
  <c r="C269" i="8"/>
  <c r="F185" i="8"/>
  <c r="D269" i="8"/>
  <c r="D24" i="8"/>
  <c r="B297" i="7"/>
  <c r="C288" i="7"/>
  <c r="D275" i="7"/>
  <c r="C275" i="7"/>
  <c r="B275" i="7"/>
  <c r="D268" i="7"/>
  <c r="C268" i="7"/>
  <c r="D264" i="7"/>
  <c r="C264" i="7"/>
  <c r="D259" i="7"/>
  <c r="C259" i="7"/>
  <c r="D255" i="7"/>
  <c r="C255" i="7"/>
  <c r="E239" i="7"/>
  <c r="D239" i="7"/>
  <c r="C238" i="7"/>
  <c r="C237" i="7"/>
  <c r="C239" i="7" s="1"/>
  <c r="E234" i="7"/>
  <c r="D234" i="7"/>
  <c r="C234" i="7"/>
  <c r="D206" i="7"/>
  <c r="C206" i="7"/>
  <c r="B206" i="7"/>
  <c r="D200" i="7"/>
  <c r="C200" i="7"/>
  <c r="B199" i="7"/>
  <c r="B198" i="7"/>
  <c r="B197" i="7"/>
  <c r="B196" i="7"/>
  <c r="B195" i="7"/>
  <c r="B194" i="7"/>
  <c r="B193" i="7"/>
  <c r="B192" i="7"/>
  <c r="B191" i="7"/>
  <c r="B190" i="7"/>
  <c r="I185" i="7"/>
  <c r="H185" i="7"/>
  <c r="G185" i="7"/>
  <c r="F184" i="7"/>
  <c r="F183" i="7"/>
  <c r="F182" i="7"/>
  <c r="F181" i="7"/>
  <c r="F180" i="7"/>
  <c r="F179" i="7"/>
  <c r="F178" i="7"/>
  <c r="F177" i="7"/>
  <c r="F176" i="7"/>
  <c r="F175" i="7"/>
  <c r="F174" i="7"/>
  <c r="F173" i="7"/>
  <c r="F172" i="7"/>
  <c r="F171" i="7"/>
  <c r="F170" i="7"/>
  <c r="F169" i="7"/>
  <c r="F168" i="7"/>
  <c r="F167" i="7"/>
  <c r="F166" i="7"/>
  <c r="F165" i="7"/>
  <c r="F164" i="7"/>
  <c r="F163" i="7"/>
  <c r="F162" i="7"/>
  <c r="F161" i="7"/>
  <c r="F160" i="7"/>
  <c r="H153" i="7"/>
  <c r="G153" i="7"/>
  <c r="F153" i="7"/>
  <c r="E153" i="7"/>
  <c r="D153" i="7"/>
  <c r="C153" i="7"/>
  <c r="C141" i="7"/>
  <c r="C140" i="7"/>
  <c r="C139" i="7"/>
  <c r="C138" i="7"/>
  <c r="C137" i="7"/>
  <c r="C136" i="7"/>
  <c r="C118" i="7"/>
  <c r="C117" i="7"/>
  <c r="C116" i="7"/>
  <c r="C115" i="7"/>
  <c r="C114" i="7"/>
  <c r="C113" i="7"/>
  <c r="C109" i="7"/>
  <c r="C108" i="7"/>
  <c r="C107" i="7"/>
  <c r="C106" i="7"/>
  <c r="C105" i="7"/>
  <c r="C104" i="7"/>
  <c r="H100" i="7"/>
  <c r="G100" i="7"/>
  <c r="F100" i="7"/>
  <c r="E100" i="7"/>
  <c r="D100" i="7"/>
  <c r="C100" i="7"/>
  <c r="H90" i="7"/>
  <c r="G90" i="7"/>
  <c r="F90" i="7"/>
  <c r="E90" i="7"/>
  <c r="D90" i="7"/>
  <c r="C90" i="7"/>
  <c r="B66" i="7"/>
  <c r="E61" i="7"/>
  <c r="E60" i="7"/>
  <c r="E59" i="7"/>
  <c r="E58" i="7"/>
  <c r="E57" i="7"/>
  <c r="E56" i="7"/>
  <c r="E55" i="7"/>
  <c r="E54" i="7"/>
  <c r="E53" i="7"/>
  <c r="E52" i="7"/>
  <c r="E51" i="7"/>
  <c r="E50" i="7"/>
  <c r="E49" i="7"/>
  <c r="E48" i="7"/>
  <c r="E47" i="7"/>
  <c r="E46" i="7"/>
  <c r="E45" i="7"/>
  <c r="E44" i="7"/>
  <c r="E43" i="7"/>
  <c r="E42" i="7"/>
  <c r="E41" i="7"/>
  <c r="E40" i="7"/>
  <c r="E39" i="7"/>
  <c r="E38" i="7"/>
  <c r="E37" i="7"/>
  <c r="E36" i="7"/>
  <c r="E35" i="7"/>
  <c r="E34" i="7"/>
  <c r="E33" i="7"/>
  <c r="E32" i="7"/>
  <c r="E31" i="7"/>
  <c r="AD28" i="7"/>
  <c r="AC28" i="7"/>
  <c r="AB28" i="7"/>
  <c r="AA28" i="7"/>
  <c r="Z28" i="7"/>
  <c r="Y28" i="7"/>
  <c r="X28" i="7"/>
  <c r="W28" i="7"/>
  <c r="V28" i="7"/>
  <c r="U28" i="7"/>
  <c r="T28" i="7"/>
  <c r="S28" i="7"/>
  <c r="R28" i="7"/>
  <c r="Q28" i="7"/>
  <c r="P28" i="7"/>
  <c r="O28" i="7"/>
  <c r="N28" i="7"/>
  <c r="M28" i="7"/>
  <c r="L28" i="7"/>
  <c r="K28" i="7"/>
  <c r="J28" i="7"/>
  <c r="I28" i="7"/>
  <c r="H28" i="7"/>
  <c r="G28" i="7"/>
  <c r="F27" i="7"/>
  <c r="E27" i="7"/>
  <c r="D27" i="7" s="1"/>
  <c r="F26" i="7"/>
  <c r="E26" i="7"/>
  <c r="D26" i="7"/>
  <c r="F25" i="7"/>
  <c r="E25" i="7"/>
  <c r="D25" i="7"/>
  <c r="F24" i="7"/>
  <c r="E24" i="7"/>
  <c r="F23" i="7"/>
  <c r="E23" i="7"/>
  <c r="D23" i="7" s="1"/>
  <c r="F22" i="7"/>
  <c r="E22" i="7"/>
  <c r="E28" i="7" s="1"/>
  <c r="D22" i="7"/>
  <c r="AB15" i="7"/>
  <c r="AA15" i="7"/>
  <c r="Z15" i="7"/>
  <c r="Y15" i="7"/>
  <c r="X15" i="7"/>
  <c r="W15" i="7"/>
  <c r="V15" i="7"/>
  <c r="U15" i="7"/>
  <c r="T15" i="7"/>
  <c r="S15" i="7"/>
  <c r="R15" i="7"/>
  <c r="Q15" i="7"/>
  <c r="P15" i="7"/>
  <c r="O15" i="7"/>
  <c r="N15" i="7"/>
  <c r="M15" i="7"/>
  <c r="L15" i="7"/>
  <c r="K15" i="7"/>
  <c r="J15" i="7"/>
  <c r="F15" i="7" s="1"/>
  <c r="I15" i="7"/>
  <c r="H15" i="7"/>
  <c r="G15" i="7"/>
  <c r="E15" i="7" s="1"/>
  <c r="D15" i="7" s="1"/>
  <c r="F14" i="7"/>
  <c r="E14" i="7"/>
  <c r="D14" i="7"/>
  <c r="F13" i="7"/>
  <c r="E13" i="7"/>
  <c r="D13" i="7"/>
  <c r="F12" i="7"/>
  <c r="E12" i="7"/>
  <c r="A5" i="7"/>
  <c r="A4" i="7"/>
  <c r="A3" i="7"/>
  <c r="A2" i="7"/>
  <c r="F185" i="7" l="1"/>
  <c r="D12" i="7"/>
  <c r="B200" i="7"/>
  <c r="C269" i="7"/>
  <c r="D28" i="8"/>
  <c r="A320" i="8" s="1"/>
  <c r="D269" i="7"/>
  <c r="F28" i="7"/>
  <c r="D24" i="7"/>
  <c r="D28" i="7" s="1"/>
  <c r="B297" i="3"/>
  <c r="C288" i="3"/>
  <c r="D275" i="3"/>
  <c r="C275" i="3"/>
  <c r="B275" i="3"/>
  <c r="D268" i="3"/>
  <c r="C268" i="3"/>
  <c r="D264" i="3"/>
  <c r="C264" i="3"/>
  <c r="D259" i="3"/>
  <c r="C259" i="3"/>
  <c r="D255" i="3"/>
  <c r="C255" i="3"/>
  <c r="E239" i="3"/>
  <c r="D239" i="3"/>
  <c r="C238" i="3"/>
  <c r="C237" i="3"/>
  <c r="C239" i="3" s="1"/>
  <c r="E234" i="3"/>
  <c r="D234" i="3"/>
  <c r="C234" i="3"/>
  <c r="D206" i="3"/>
  <c r="C206" i="3"/>
  <c r="B206" i="3"/>
  <c r="D200" i="3"/>
  <c r="C200" i="3"/>
  <c r="B199" i="3"/>
  <c r="B198" i="3"/>
  <c r="B197" i="3"/>
  <c r="B196" i="3"/>
  <c r="B195" i="3"/>
  <c r="B200" i="3" s="1"/>
  <c r="B194" i="3"/>
  <c r="B193" i="3"/>
  <c r="B192" i="3"/>
  <c r="B191" i="3"/>
  <c r="B190" i="3"/>
  <c r="I185" i="3"/>
  <c r="H185" i="3"/>
  <c r="G185" i="3"/>
  <c r="F184" i="3"/>
  <c r="F183" i="3"/>
  <c r="F182" i="3"/>
  <c r="F181" i="3"/>
  <c r="F180" i="3"/>
  <c r="F179" i="3"/>
  <c r="F178" i="3"/>
  <c r="F177" i="3"/>
  <c r="F176" i="3"/>
  <c r="F175" i="3"/>
  <c r="F174" i="3"/>
  <c r="F173" i="3"/>
  <c r="F172" i="3"/>
  <c r="F171" i="3"/>
  <c r="F170" i="3"/>
  <c r="F169" i="3"/>
  <c r="F168" i="3"/>
  <c r="F167" i="3"/>
  <c r="F166" i="3"/>
  <c r="F165" i="3"/>
  <c r="F164" i="3"/>
  <c r="F163" i="3"/>
  <c r="F162" i="3"/>
  <c r="F161" i="3"/>
  <c r="F160" i="3"/>
  <c r="H153" i="3"/>
  <c r="G153" i="3"/>
  <c r="F153" i="3"/>
  <c r="E153" i="3"/>
  <c r="D153" i="3"/>
  <c r="C153" i="3"/>
  <c r="C141" i="3"/>
  <c r="C140" i="3"/>
  <c r="C139" i="3"/>
  <c r="C138" i="3"/>
  <c r="C137" i="3"/>
  <c r="C136" i="3"/>
  <c r="C118" i="3"/>
  <c r="C117" i="3"/>
  <c r="C116" i="3"/>
  <c r="C115" i="3"/>
  <c r="C114" i="3"/>
  <c r="C113" i="3"/>
  <c r="C109" i="3"/>
  <c r="C108" i="3"/>
  <c r="C107" i="3"/>
  <c r="C106" i="3"/>
  <c r="C105" i="3"/>
  <c r="C104" i="3"/>
  <c r="H100" i="3"/>
  <c r="G100" i="3"/>
  <c r="F100" i="3"/>
  <c r="E100" i="3"/>
  <c r="D100" i="3"/>
  <c r="C100" i="3"/>
  <c r="H90" i="3"/>
  <c r="G90" i="3"/>
  <c r="F90" i="3"/>
  <c r="E90" i="3"/>
  <c r="D90" i="3"/>
  <c r="C90" i="3"/>
  <c r="B66" i="3"/>
  <c r="E61" i="3"/>
  <c r="E60" i="3"/>
  <c r="E59" i="3"/>
  <c r="E58" i="3"/>
  <c r="E57" i="3"/>
  <c r="E56" i="3"/>
  <c r="E55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AD28" i="3"/>
  <c r="AC28" i="3"/>
  <c r="AB28" i="3"/>
  <c r="AA28" i="3"/>
  <c r="Z28" i="3"/>
  <c r="Y28" i="3"/>
  <c r="X28" i="3"/>
  <c r="W28" i="3"/>
  <c r="V28" i="3"/>
  <c r="U28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F27" i="3"/>
  <c r="E27" i="3"/>
  <c r="D27" i="3" s="1"/>
  <c r="F26" i="3"/>
  <c r="E26" i="3"/>
  <c r="D26" i="3"/>
  <c r="F25" i="3"/>
  <c r="E25" i="3"/>
  <c r="D25" i="3"/>
  <c r="F24" i="3"/>
  <c r="E24" i="3"/>
  <c r="F23" i="3"/>
  <c r="E23" i="3"/>
  <c r="D23" i="3" s="1"/>
  <c r="F22" i="3"/>
  <c r="E22" i="3"/>
  <c r="E28" i="3" s="1"/>
  <c r="AB15" i="3"/>
  <c r="AA15" i="3"/>
  <c r="Z15" i="3"/>
  <c r="Y15" i="3"/>
  <c r="X15" i="3"/>
  <c r="W15" i="3"/>
  <c r="V15" i="3"/>
  <c r="U15" i="3"/>
  <c r="T15" i="3"/>
  <c r="S15" i="3"/>
  <c r="R15" i="3"/>
  <c r="Q15" i="3"/>
  <c r="P15" i="3"/>
  <c r="O15" i="3"/>
  <c r="N15" i="3"/>
  <c r="M15" i="3"/>
  <c r="L15" i="3"/>
  <c r="K15" i="3"/>
  <c r="J15" i="3"/>
  <c r="F15" i="3" s="1"/>
  <c r="I15" i="3"/>
  <c r="E15" i="3" s="1"/>
  <c r="H15" i="3"/>
  <c r="G15" i="3"/>
  <c r="F14" i="3"/>
  <c r="E14" i="3"/>
  <c r="D14" i="3"/>
  <c r="F13" i="3"/>
  <c r="E13" i="3"/>
  <c r="D13" i="3"/>
  <c r="F12" i="3"/>
  <c r="E12" i="3"/>
  <c r="A5" i="3"/>
  <c r="A4" i="3"/>
  <c r="A3" i="3"/>
  <c r="A2" i="3"/>
  <c r="D15" i="3" l="1"/>
  <c r="D12" i="3"/>
  <c r="F185" i="3"/>
  <c r="D22" i="3"/>
  <c r="D24" i="3"/>
  <c r="C269" i="3"/>
  <c r="D269" i="3"/>
  <c r="A320" i="7"/>
  <c r="A320" i="3"/>
  <c r="D28" i="3"/>
  <c r="F28" i="3"/>
  <c r="B297" i="6"/>
  <c r="C288" i="6"/>
  <c r="D275" i="6"/>
  <c r="C275" i="6"/>
  <c r="B275" i="6"/>
  <c r="D268" i="6"/>
  <c r="C268" i="6"/>
  <c r="D264" i="6"/>
  <c r="C264" i="6"/>
  <c r="D259" i="6"/>
  <c r="C259" i="6"/>
  <c r="D255" i="6"/>
  <c r="C255" i="6"/>
  <c r="E239" i="6"/>
  <c r="D239" i="6"/>
  <c r="C238" i="6"/>
  <c r="C237" i="6"/>
  <c r="E234" i="6"/>
  <c r="D234" i="6"/>
  <c r="C234" i="6"/>
  <c r="D206" i="6"/>
  <c r="C206" i="6"/>
  <c r="B206" i="6"/>
  <c r="D200" i="6"/>
  <c r="C200" i="6"/>
  <c r="B199" i="6"/>
  <c r="B198" i="6"/>
  <c r="B197" i="6"/>
  <c r="B196" i="6"/>
  <c r="B195" i="6"/>
  <c r="B194" i="6"/>
  <c r="B193" i="6"/>
  <c r="B192" i="6"/>
  <c r="B191" i="6"/>
  <c r="B190" i="6"/>
  <c r="I185" i="6"/>
  <c r="H185" i="6"/>
  <c r="G185" i="6"/>
  <c r="F184" i="6"/>
  <c r="F183" i="6"/>
  <c r="F182" i="6"/>
  <c r="F181" i="6"/>
  <c r="F180" i="6"/>
  <c r="F179" i="6"/>
  <c r="F178" i="6"/>
  <c r="F177" i="6"/>
  <c r="F176" i="6"/>
  <c r="F175" i="6"/>
  <c r="F174" i="6"/>
  <c r="F173" i="6"/>
  <c r="F172" i="6"/>
  <c r="F171" i="6"/>
  <c r="F170" i="6"/>
  <c r="F169" i="6"/>
  <c r="F168" i="6"/>
  <c r="F167" i="6"/>
  <c r="F166" i="6"/>
  <c r="F165" i="6"/>
  <c r="F164" i="6"/>
  <c r="F163" i="6"/>
  <c r="F162" i="6"/>
  <c r="F161" i="6"/>
  <c r="F160" i="6"/>
  <c r="H153" i="6"/>
  <c r="G153" i="6"/>
  <c r="F153" i="6"/>
  <c r="E153" i="6"/>
  <c r="D153" i="6"/>
  <c r="C153" i="6"/>
  <c r="C141" i="6"/>
  <c r="C140" i="6"/>
  <c r="C139" i="6"/>
  <c r="C138" i="6"/>
  <c r="C137" i="6"/>
  <c r="C136" i="6"/>
  <c r="C118" i="6"/>
  <c r="C117" i="6"/>
  <c r="C116" i="6"/>
  <c r="C115" i="6"/>
  <c r="C114" i="6"/>
  <c r="C113" i="6"/>
  <c r="C109" i="6"/>
  <c r="C108" i="6"/>
  <c r="C107" i="6"/>
  <c r="C106" i="6"/>
  <c r="C105" i="6"/>
  <c r="C104" i="6"/>
  <c r="H100" i="6"/>
  <c r="G100" i="6"/>
  <c r="F100" i="6"/>
  <c r="E100" i="6"/>
  <c r="D100" i="6"/>
  <c r="C100" i="6"/>
  <c r="H90" i="6"/>
  <c r="G90" i="6"/>
  <c r="F90" i="6"/>
  <c r="E90" i="6"/>
  <c r="D90" i="6"/>
  <c r="C90" i="6"/>
  <c r="B66" i="6"/>
  <c r="E61" i="6"/>
  <c r="E60" i="6"/>
  <c r="E59" i="6"/>
  <c r="E58" i="6"/>
  <c r="E57" i="6"/>
  <c r="E56" i="6"/>
  <c r="E55" i="6"/>
  <c r="E54" i="6"/>
  <c r="E53" i="6"/>
  <c r="E52" i="6"/>
  <c r="E51" i="6"/>
  <c r="E50" i="6"/>
  <c r="E49" i="6"/>
  <c r="E48" i="6"/>
  <c r="E47" i="6"/>
  <c r="E46" i="6"/>
  <c r="E45" i="6"/>
  <c r="E44" i="6"/>
  <c r="E43" i="6"/>
  <c r="E42" i="6"/>
  <c r="E41" i="6"/>
  <c r="E40" i="6"/>
  <c r="E39" i="6"/>
  <c r="E38" i="6"/>
  <c r="E37" i="6"/>
  <c r="E36" i="6"/>
  <c r="E35" i="6"/>
  <c r="E34" i="6"/>
  <c r="E33" i="6"/>
  <c r="E32" i="6"/>
  <c r="E31" i="6"/>
  <c r="AD28" i="6"/>
  <c r="AC28" i="6"/>
  <c r="AB28" i="6"/>
  <c r="AA28" i="6"/>
  <c r="Z28" i="6"/>
  <c r="Y28" i="6"/>
  <c r="X28" i="6"/>
  <c r="W28" i="6"/>
  <c r="V28" i="6"/>
  <c r="U28" i="6"/>
  <c r="T28" i="6"/>
  <c r="S28" i="6"/>
  <c r="R28" i="6"/>
  <c r="Q28" i="6"/>
  <c r="P28" i="6"/>
  <c r="O28" i="6"/>
  <c r="N28" i="6"/>
  <c r="M28" i="6"/>
  <c r="L28" i="6"/>
  <c r="K28" i="6"/>
  <c r="J28" i="6"/>
  <c r="I28" i="6"/>
  <c r="H28" i="6"/>
  <c r="G28" i="6"/>
  <c r="F27" i="6"/>
  <c r="E27" i="6"/>
  <c r="D27" i="6" s="1"/>
  <c r="F26" i="6"/>
  <c r="E26" i="6"/>
  <c r="D26" i="6"/>
  <c r="F25" i="6"/>
  <c r="E25" i="6"/>
  <c r="D25" i="6"/>
  <c r="F24" i="6"/>
  <c r="E24" i="6"/>
  <c r="D24" i="6" s="1"/>
  <c r="F23" i="6"/>
  <c r="E23" i="6"/>
  <c r="D23" i="6" s="1"/>
  <c r="F22" i="6"/>
  <c r="E22" i="6"/>
  <c r="E28" i="6" s="1"/>
  <c r="AB15" i="6"/>
  <c r="AA15" i="6"/>
  <c r="Z15" i="6"/>
  <c r="Y15" i="6"/>
  <c r="X15" i="6"/>
  <c r="W15" i="6"/>
  <c r="V15" i="6"/>
  <c r="U15" i="6"/>
  <c r="T15" i="6"/>
  <c r="S15" i="6"/>
  <c r="R15" i="6"/>
  <c r="Q15" i="6"/>
  <c r="P15" i="6"/>
  <c r="O15" i="6"/>
  <c r="N15" i="6"/>
  <c r="M15" i="6"/>
  <c r="L15" i="6"/>
  <c r="K15" i="6"/>
  <c r="E15" i="6" s="1"/>
  <c r="J15" i="6"/>
  <c r="F15" i="6" s="1"/>
  <c r="I15" i="6"/>
  <c r="H15" i="6"/>
  <c r="G15" i="6"/>
  <c r="F14" i="6"/>
  <c r="E14" i="6"/>
  <c r="D14" i="6"/>
  <c r="F13" i="6"/>
  <c r="E13" i="6"/>
  <c r="D13" i="6"/>
  <c r="F12" i="6"/>
  <c r="E12" i="6"/>
  <c r="D12" i="6" s="1"/>
  <c r="A5" i="6"/>
  <c r="A4" i="6"/>
  <c r="A3" i="6"/>
  <c r="A2" i="6"/>
  <c r="D15" i="6" l="1"/>
  <c r="F28" i="6"/>
  <c r="C269" i="6"/>
  <c r="F185" i="6"/>
  <c r="C239" i="6"/>
  <c r="D269" i="6"/>
  <c r="B200" i="6"/>
  <c r="D22" i="6"/>
  <c r="A320" i="6"/>
  <c r="D28" i="6"/>
  <c r="B297" i="5"/>
  <c r="C288" i="5"/>
  <c r="D275" i="5"/>
  <c r="C275" i="5"/>
  <c r="B275" i="5"/>
  <c r="D268" i="5"/>
  <c r="C268" i="5"/>
  <c r="D264" i="5"/>
  <c r="C264" i="5"/>
  <c r="D259" i="5"/>
  <c r="C259" i="5"/>
  <c r="D255" i="5"/>
  <c r="C255" i="5"/>
  <c r="E239" i="5"/>
  <c r="D239" i="5"/>
  <c r="C238" i="5"/>
  <c r="C237" i="5"/>
  <c r="C239" i="5" s="1"/>
  <c r="E234" i="5"/>
  <c r="D234" i="5"/>
  <c r="C234" i="5"/>
  <c r="D206" i="5"/>
  <c r="C206" i="5"/>
  <c r="B206" i="5"/>
  <c r="D200" i="5"/>
  <c r="C200" i="5"/>
  <c r="B199" i="5"/>
  <c r="B198" i="5"/>
  <c r="B197" i="5"/>
  <c r="B196" i="5"/>
  <c r="B195" i="5"/>
  <c r="B194" i="5"/>
  <c r="B193" i="5"/>
  <c r="B192" i="5"/>
  <c r="B191" i="5"/>
  <c r="B190" i="5"/>
  <c r="I185" i="5"/>
  <c r="H185" i="5"/>
  <c r="G185" i="5"/>
  <c r="F184" i="5"/>
  <c r="F183" i="5"/>
  <c r="F182" i="5"/>
  <c r="F181" i="5"/>
  <c r="F180" i="5"/>
  <c r="F179" i="5"/>
  <c r="F178" i="5"/>
  <c r="F177" i="5"/>
  <c r="F176" i="5"/>
  <c r="F175" i="5"/>
  <c r="F174" i="5"/>
  <c r="F173" i="5"/>
  <c r="F172" i="5"/>
  <c r="F171" i="5"/>
  <c r="F170" i="5"/>
  <c r="F169" i="5"/>
  <c r="F168" i="5"/>
  <c r="F167" i="5"/>
  <c r="F166" i="5"/>
  <c r="F165" i="5"/>
  <c r="F164" i="5"/>
  <c r="F163" i="5"/>
  <c r="F162" i="5"/>
  <c r="F161" i="5"/>
  <c r="F160" i="5"/>
  <c r="H153" i="5"/>
  <c r="G153" i="5"/>
  <c r="F153" i="5"/>
  <c r="E153" i="5"/>
  <c r="D153" i="5"/>
  <c r="C153" i="5"/>
  <c r="C141" i="5"/>
  <c r="C140" i="5"/>
  <c r="C139" i="5"/>
  <c r="C138" i="5"/>
  <c r="C137" i="5"/>
  <c r="C136" i="5"/>
  <c r="C118" i="5"/>
  <c r="C117" i="5"/>
  <c r="C116" i="5"/>
  <c r="C115" i="5"/>
  <c r="C114" i="5"/>
  <c r="C113" i="5"/>
  <c r="C109" i="5"/>
  <c r="C108" i="5"/>
  <c r="C107" i="5"/>
  <c r="C106" i="5"/>
  <c r="C105" i="5"/>
  <c r="C104" i="5"/>
  <c r="H100" i="5"/>
  <c r="G100" i="5"/>
  <c r="F100" i="5"/>
  <c r="E100" i="5"/>
  <c r="D100" i="5"/>
  <c r="C100" i="5"/>
  <c r="H90" i="5"/>
  <c r="G90" i="5"/>
  <c r="F90" i="5"/>
  <c r="E90" i="5"/>
  <c r="D90" i="5"/>
  <c r="C90" i="5"/>
  <c r="B66" i="5"/>
  <c r="E61" i="5"/>
  <c r="E60" i="5"/>
  <c r="E59" i="5"/>
  <c r="E58" i="5"/>
  <c r="E57" i="5"/>
  <c r="E56" i="5"/>
  <c r="E55" i="5"/>
  <c r="E54" i="5"/>
  <c r="E53" i="5"/>
  <c r="E52" i="5"/>
  <c r="E51" i="5"/>
  <c r="E50" i="5"/>
  <c r="E49" i="5"/>
  <c r="E48" i="5"/>
  <c r="E47" i="5"/>
  <c r="E46" i="5"/>
  <c r="E45" i="5"/>
  <c r="E44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AD28" i="5"/>
  <c r="AC28" i="5"/>
  <c r="AB28" i="5"/>
  <c r="AA28" i="5"/>
  <c r="Z28" i="5"/>
  <c r="Y28" i="5"/>
  <c r="X28" i="5"/>
  <c r="W28" i="5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7" i="5"/>
  <c r="E27" i="5"/>
  <c r="D27" i="5" s="1"/>
  <c r="F26" i="5"/>
  <c r="E26" i="5"/>
  <c r="D26" i="5"/>
  <c r="F25" i="5"/>
  <c r="E25" i="5"/>
  <c r="D25" i="5"/>
  <c r="F24" i="5"/>
  <c r="E24" i="5"/>
  <c r="F23" i="5"/>
  <c r="E23" i="5"/>
  <c r="D23" i="5" s="1"/>
  <c r="F22" i="5"/>
  <c r="E22" i="5"/>
  <c r="E28" i="5" s="1"/>
  <c r="D22" i="5"/>
  <c r="AB15" i="5"/>
  <c r="AA15" i="5"/>
  <c r="Z15" i="5"/>
  <c r="Y15" i="5"/>
  <c r="X15" i="5"/>
  <c r="W15" i="5"/>
  <c r="V15" i="5"/>
  <c r="U15" i="5"/>
  <c r="T15" i="5"/>
  <c r="S15" i="5"/>
  <c r="R15" i="5"/>
  <c r="Q15" i="5"/>
  <c r="P15" i="5"/>
  <c r="O15" i="5"/>
  <c r="N15" i="5"/>
  <c r="M15" i="5"/>
  <c r="L15" i="5"/>
  <c r="K15" i="5"/>
  <c r="J15" i="5"/>
  <c r="F15" i="5" s="1"/>
  <c r="I15" i="5"/>
  <c r="E15" i="5" s="1"/>
  <c r="H15" i="5"/>
  <c r="G15" i="5"/>
  <c r="F14" i="5"/>
  <c r="E14" i="5"/>
  <c r="D14" i="5"/>
  <c r="F13" i="5"/>
  <c r="E13" i="5"/>
  <c r="D13" i="5"/>
  <c r="F12" i="5"/>
  <c r="E12" i="5"/>
  <c r="A5" i="5"/>
  <c r="A4" i="5"/>
  <c r="A3" i="5"/>
  <c r="A2" i="5"/>
  <c r="D15" i="5" l="1"/>
  <c r="D24" i="5"/>
  <c r="D28" i="5" s="1"/>
  <c r="A320" i="5" s="1"/>
  <c r="D12" i="5"/>
  <c r="F185" i="5"/>
  <c r="B200" i="5"/>
  <c r="C269" i="5"/>
  <c r="D269" i="5"/>
  <c r="F28" i="5"/>
  <c r="B297" i="4"/>
  <c r="C288" i="4"/>
  <c r="D275" i="4"/>
  <c r="C275" i="4"/>
  <c r="B275" i="4"/>
  <c r="D268" i="4"/>
  <c r="C268" i="4"/>
  <c r="D264" i="4"/>
  <c r="C264" i="4"/>
  <c r="D259" i="4"/>
  <c r="C259" i="4"/>
  <c r="D255" i="4"/>
  <c r="C255" i="4"/>
  <c r="E239" i="4"/>
  <c r="D239" i="4"/>
  <c r="C238" i="4"/>
  <c r="C237" i="4"/>
  <c r="C239" i="4" s="1"/>
  <c r="E234" i="4"/>
  <c r="D234" i="4"/>
  <c r="C234" i="4"/>
  <c r="D206" i="4"/>
  <c r="C206" i="4"/>
  <c r="B206" i="4"/>
  <c r="D200" i="4"/>
  <c r="C200" i="4"/>
  <c r="B199" i="4"/>
  <c r="B198" i="4"/>
  <c r="B197" i="4"/>
  <c r="B196" i="4"/>
  <c r="B195" i="4"/>
  <c r="B194" i="4"/>
  <c r="B193" i="4"/>
  <c r="B192" i="4"/>
  <c r="B191" i="4"/>
  <c r="B190" i="4"/>
  <c r="I185" i="4"/>
  <c r="H185" i="4"/>
  <c r="G185" i="4"/>
  <c r="F184" i="4"/>
  <c r="F183" i="4"/>
  <c r="F182" i="4"/>
  <c r="F181" i="4"/>
  <c r="F180" i="4"/>
  <c r="F179" i="4"/>
  <c r="F178" i="4"/>
  <c r="F177" i="4"/>
  <c r="F176" i="4"/>
  <c r="F175" i="4"/>
  <c r="F174" i="4"/>
  <c r="F173" i="4"/>
  <c r="F172" i="4"/>
  <c r="F171" i="4"/>
  <c r="F170" i="4"/>
  <c r="F169" i="4"/>
  <c r="F168" i="4"/>
  <c r="F167" i="4"/>
  <c r="F166" i="4"/>
  <c r="F165" i="4"/>
  <c r="F164" i="4"/>
  <c r="F163" i="4"/>
  <c r="F162" i="4"/>
  <c r="F161" i="4"/>
  <c r="F160" i="4"/>
  <c r="H153" i="4"/>
  <c r="G153" i="4"/>
  <c r="F153" i="4"/>
  <c r="E153" i="4"/>
  <c r="D153" i="4"/>
  <c r="C153" i="4"/>
  <c r="C141" i="4"/>
  <c r="C140" i="4"/>
  <c r="C139" i="4"/>
  <c r="C138" i="4"/>
  <c r="C137" i="4"/>
  <c r="C136" i="4"/>
  <c r="C118" i="4"/>
  <c r="C117" i="4"/>
  <c r="C116" i="4"/>
  <c r="C115" i="4"/>
  <c r="C114" i="4"/>
  <c r="C113" i="4"/>
  <c r="C109" i="4"/>
  <c r="C108" i="4"/>
  <c r="C107" i="4"/>
  <c r="C106" i="4"/>
  <c r="C105" i="4"/>
  <c r="C104" i="4"/>
  <c r="H100" i="4"/>
  <c r="G100" i="4"/>
  <c r="F100" i="4"/>
  <c r="E100" i="4"/>
  <c r="D100" i="4"/>
  <c r="C100" i="4"/>
  <c r="H90" i="4"/>
  <c r="G90" i="4"/>
  <c r="F90" i="4"/>
  <c r="E90" i="4"/>
  <c r="D90" i="4"/>
  <c r="C90" i="4"/>
  <c r="B66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AD28" i="4"/>
  <c r="AC28" i="4"/>
  <c r="AB28" i="4"/>
  <c r="AA28" i="4"/>
  <c r="Z28" i="4"/>
  <c r="Y28" i="4"/>
  <c r="X28" i="4"/>
  <c r="W28" i="4"/>
  <c r="V28" i="4"/>
  <c r="U28" i="4"/>
  <c r="T28" i="4"/>
  <c r="S28" i="4"/>
  <c r="R28" i="4"/>
  <c r="Q28" i="4"/>
  <c r="P28" i="4"/>
  <c r="O28" i="4"/>
  <c r="N28" i="4"/>
  <c r="M28" i="4"/>
  <c r="L28" i="4"/>
  <c r="K28" i="4"/>
  <c r="J28" i="4"/>
  <c r="I28" i="4"/>
  <c r="H28" i="4"/>
  <c r="G28" i="4"/>
  <c r="F27" i="4"/>
  <c r="E27" i="4"/>
  <c r="D27" i="4" s="1"/>
  <c r="F26" i="4"/>
  <c r="E26" i="4"/>
  <c r="D26" i="4"/>
  <c r="F25" i="4"/>
  <c r="E25" i="4"/>
  <c r="D25" i="4" s="1"/>
  <c r="F24" i="4"/>
  <c r="E24" i="4"/>
  <c r="F23" i="4"/>
  <c r="E23" i="4"/>
  <c r="D23" i="4" s="1"/>
  <c r="F22" i="4"/>
  <c r="E22" i="4"/>
  <c r="E28" i="4" s="1"/>
  <c r="D22" i="4"/>
  <c r="AB15" i="4"/>
  <c r="AA15" i="4"/>
  <c r="Z15" i="4"/>
  <c r="Y15" i="4"/>
  <c r="X15" i="4"/>
  <c r="W15" i="4"/>
  <c r="V15" i="4"/>
  <c r="U15" i="4"/>
  <c r="T15" i="4"/>
  <c r="S15" i="4"/>
  <c r="R15" i="4"/>
  <c r="Q15" i="4"/>
  <c r="P15" i="4"/>
  <c r="O15" i="4"/>
  <c r="N15" i="4"/>
  <c r="M15" i="4"/>
  <c r="L15" i="4"/>
  <c r="K15" i="4"/>
  <c r="J15" i="4"/>
  <c r="I15" i="4"/>
  <c r="E15" i="4" s="1"/>
  <c r="H15" i="4"/>
  <c r="F15" i="4" s="1"/>
  <c r="G15" i="4"/>
  <c r="F14" i="4"/>
  <c r="E14" i="4"/>
  <c r="D14" i="4"/>
  <c r="F13" i="4"/>
  <c r="E13" i="4"/>
  <c r="D13" i="4" s="1"/>
  <c r="F12" i="4"/>
  <c r="E12" i="4"/>
  <c r="A5" i="4"/>
  <c r="A4" i="4"/>
  <c r="A3" i="4"/>
  <c r="A2" i="4"/>
  <c r="D15" i="4" l="1"/>
  <c r="F28" i="4"/>
  <c r="F185" i="4"/>
  <c r="D12" i="4"/>
  <c r="B200" i="4"/>
  <c r="C269" i="4"/>
  <c r="D269" i="4"/>
  <c r="D24" i="4"/>
  <c r="D28" i="4" s="1"/>
  <c r="A320" i="4" s="1"/>
  <c r="B297" i="2" l="1"/>
  <c r="C288" i="2"/>
  <c r="D275" i="2"/>
  <c r="C275" i="2"/>
  <c r="B275" i="2"/>
  <c r="D268" i="2"/>
  <c r="C268" i="2"/>
  <c r="D264" i="2"/>
  <c r="C264" i="2"/>
  <c r="D259" i="2"/>
  <c r="C259" i="2"/>
  <c r="D255" i="2"/>
  <c r="D269" i="2" s="1"/>
  <c r="C255" i="2"/>
  <c r="E239" i="2"/>
  <c r="D239" i="2"/>
  <c r="C238" i="2"/>
  <c r="C237" i="2"/>
  <c r="C239" i="2" s="1"/>
  <c r="E234" i="2"/>
  <c r="D234" i="2"/>
  <c r="C234" i="2"/>
  <c r="D206" i="2"/>
  <c r="C206" i="2"/>
  <c r="B206" i="2"/>
  <c r="D200" i="2"/>
  <c r="C200" i="2"/>
  <c r="B199" i="2"/>
  <c r="B198" i="2"/>
  <c r="B197" i="2"/>
  <c r="B196" i="2"/>
  <c r="B195" i="2"/>
  <c r="B194" i="2"/>
  <c r="B193" i="2"/>
  <c r="B192" i="2"/>
  <c r="B191" i="2"/>
  <c r="B190" i="2"/>
  <c r="B200" i="2" s="1"/>
  <c r="I185" i="2"/>
  <c r="H185" i="2"/>
  <c r="G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H153" i="2"/>
  <c r="G153" i="2"/>
  <c r="F153" i="2"/>
  <c r="E153" i="2"/>
  <c r="D153" i="2"/>
  <c r="C153" i="2"/>
  <c r="C141" i="2"/>
  <c r="C140" i="2"/>
  <c r="C139" i="2"/>
  <c r="C138" i="2"/>
  <c r="C137" i="2"/>
  <c r="C136" i="2"/>
  <c r="C118" i="2"/>
  <c r="C117" i="2"/>
  <c r="C116" i="2"/>
  <c r="C115" i="2"/>
  <c r="C114" i="2"/>
  <c r="C113" i="2"/>
  <c r="C109" i="2"/>
  <c r="C108" i="2"/>
  <c r="C107" i="2"/>
  <c r="C106" i="2"/>
  <c r="C105" i="2"/>
  <c r="C104" i="2"/>
  <c r="H100" i="2"/>
  <c r="G100" i="2"/>
  <c r="F100" i="2"/>
  <c r="E100" i="2"/>
  <c r="D100" i="2"/>
  <c r="C100" i="2"/>
  <c r="H90" i="2"/>
  <c r="G90" i="2"/>
  <c r="F90" i="2"/>
  <c r="E90" i="2"/>
  <c r="D90" i="2"/>
  <c r="C90" i="2"/>
  <c r="B66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AD28" i="2"/>
  <c r="AC28" i="2"/>
  <c r="AB28" i="2"/>
  <c r="AA28" i="2"/>
  <c r="Z28" i="2"/>
  <c r="Y28" i="2"/>
  <c r="X28" i="2"/>
  <c r="W28" i="2"/>
  <c r="V28" i="2"/>
  <c r="U28" i="2"/>
  <c r="T28" i="2"/>
  <c r="S28" i="2"/>
  <c r="R28" i="2"/>
  <c r="Q28" i="2"/>
  <c r="P28" i="2"/>
  <c r="O28" i="2"/>
  <c r="N28" i="2"/>
  <c r="M28" i="2"/>
  <c r="L28" i="2"/>
  <c r="K28" i="2"/>
  <c r="J28" i="2"/>
  <c r="I28" i="2"/>
  <c r="H28" i="2"/>
  <c r="G28" i="2"/>
  <c r="F27" i="2"/>
  <c r="E27" i="2"/>
  <c r="F26" i="2"/>
  <c r="E26" i="2"/>
  <c r="D26" i="2" s="1"/>
  <c r="F25" i="2"/>
  <c r="E25" i="2"/>
  <c r="D25" i="2" s="1"/>
  <c r="F24" i="2"/>
  <c r="E24" i="2"/>
  <c r="D24" i="2"/>
  <c r="F23" i="2"/>
  <c r="E23" i="2"/>
  <c r="F22" i="2"/>
  <c r="E22" i="2"/>
  <c r="D22" i="2" s="1"/>
  <c r="AB15" i="2"/>
  <c r="AA15" i="2"/>
  <c r="Z15" i="2"/>
  <c r="Y15" i="2"/>
  <c r="X15" i="2"/>
  <c r="W15" i="2"/>
  <c r="V15" i="2"/>
  <c r="U15" i="2"/>
  <c r="T15" i="2"/>
  <c r="S15" i="2"/>
  <c r="R15" i="2"/>
  <c r="F15" i="2" s="1"/>
  <c r="Q15" i="2"/>
  <c r="P15" i="2"/>
  <c r="O15" i="2"/>
  <c r="N15" i="2"/>
  <c r="M15" i="2"/>
  <c r="L15" i="2"/>
  <c r="K15" i="2"/>
  <c r="J15" i="2"/>
  <c r="I15" i="2"/>
  <c r="H15" i="2"/>
  <c r="G15" i="2"/>
  <c r="F14" i="2"/>
  <c r="E14" i="2"/>
  <c r="D14" i="2" s="1"/>
  <c r="F13" i="2"/>
  <c r="E13" i="2"/>
  <c r="D13" i="2"/>
  <c r="F12" i="2"/>
  <c r="E12" i="2"/>
  <c r="D12" i="2"/>
  <c r="A5" i="2"/>
  <c r="A4" i="2"/>
  <c r="A3" i="2"/>
  <c r="A2" i="2"/>
  <c r="E15" i="2" l="1"/>
  <c r="D15" i="2" s="1"/>
  <c r="F185" i="2"/>
  <c r="D27" i="2"/>
  <c r="C269" i="2"/>
  <c r="F28" i="2"/>
  <c r="D23" i="2"/>
  <c r="D28" i="2" s="1"/>
  <c r="A320" i="2" s="1"/>
  <c r="E28" i="2"/>
  <c r="B296" i="1" l="1"/>
  <c r="B295" i="1"/>
  <c r="B294" i="1"/>
  <c r="B293" i="1"/>
  <c r="B292" i="1"/>
  <c r="B291" i="1"/>
  <c r="C287" i="1"/>
  <c r="C286" i="1"/>
  <c r="C285" i="1"/>
  <c r="C284" i="1"/>
  <c r="C283" i="1"/>
  <c r="C282" i="1"/>
  <c r="C281" i="1"/>
  <c r="C280" i="1"/>
  <c r="C279" i="1"/>
  <c r="D274" i="1"/>
  <c r="C274" i="1"/>
  <c r="B274" i="1"/>
  <c r="D273" i="1"/>
  <c r="C273" i="1"/>
  <c r="B273" i="1"/>
  <c r="D272" i="1"/>
  <c r="C272" i="1"/>
  <c r="B272" i="1"/>
  <c r="D267" i="1"/>
  <c r="C267" i="1"/>
  <c r="D266" i="1"/>
  <c r="C266" i="1"/>
  <c r="D265" i="1"/>
  <c r="C265" i="1"/>
  <c r="D263" i="1"/>
  <c r="C263" i="1"/>
  <c r="D262" i="1"/>
  <c r="C262" i="1"/>
  <c r="D261" i="1"/>
  <c r="C261" i="1"/>
  <c r="D260" i="1"/>
  <c r="C260" i="1"/>
  <c r="D258" i="1"/>
  <c r="C258" i="1"/>
  <c r="D257" i="1"/>
  <c r="C257" i="1"/>
  <c r="D256" i="1"/>
  <c r="C256" i="1"/>
  <c r="D254" i="1"/>
  <c r="C254" i="1"/>
  <c r="D253" i="1"/>
  <c r="C253" i="1"/>
  <c r="D252" i="1"/>
  <c r="C252" i="1"/>
  <c r="D251" i="1"/>
  <c r="C251" i="1"/>
  <c r="D250" i="1"/>
  <c r="C250" i="1"/>
  <c r="D249" i="1"/>
  <c r="C249" i="1"/>
  <c r="D248" i="1"/>
  <c r="C248" i="1"/>
  <c r="D247" i="1"/>
  <c r="C247" i="1"/>
  <c r="D246" i="1"/>
  <c r="C246" i="1"/>
  <c r="D245" i="1"/>
  <c r="C245" i="1"/>
  <c r="D244" i="1"/>
  <c r="C244" i="1"/>
  <c r="D243" i="1"/>
  <c r="C243" i="1"/>
  <c r="D242" i="1"/>
  <c r="C242" i="1"/>
  <c r="E238" i="1"/>
  <c r="D238" i="1"/>
  <c r="E237" i="1"/>
  <c r="D237" i="1"/>
  <c r="E233" i="1"/>
  <c r="D233" i="1"/>
  <c r="C233" i="1"/>
  <c r="E232" i="1"/>
  <c r="D232" i="1"/>
  <c r="C232" i="1"/>
  <c r="E231" i="1"/>
  <c r="D231" i="1"/>
  <c r="C231" i="1"/>
  <c r="E230" i="1"/>
  <c r="D230" i="1"/>
  <c r="C230" i="1"/>
  <c r="E229" i="1"/>
  <c r="D229" i="1"/>
  <c r="C229" i="1"/>
  <c r="E228" i="1"/>
  <c r="D228" i="1"/>
  <c r="C228" i="1"/>
  <c r="E227" i="1"/>
  <c r="D227" i="1"/>
  <c r="C227" i="1"/>
  <c r="E226" i="1"/>
  <c r="D226" i="1"/>
  <c r="C226" i="1"/>
  <c r="E225" i="1"/>
  <c r="D225" i="1"/>
  <c r="C225" i="1"/>
  <c r="E224" i="1"/>
  <c r="D224" i="1"/>
  <c r="C224" i="1"/>
  <c r="E223" i="1"/>
  <c r="D223" i="1"/>
  <c r="C223" i="1"/>
  <c r="E222" i="1"/>
  <c r="D222" i="1"/>
  <c r="C222" i="1"/>
  <c r="E221" i="1"/>
  <c r="D221" i="1"/>
  <c r="C221" i="1"/>
  <c r="E220" i="1"/>
  <c r="D220" i="1"/>
  <c r="C220" i="1"/>
  <c r="E219" i="1"/>
  <c r="D219" i="1"/>
  <c r="C219" i="1"/>
  <c r="E218" i="1"/>
  <c r="D218" i="1"/>
  <c r="C218" i="1"/>
  <c r="E217" i="1"/>
  <c r="D217" i="1"/>
  <c r="C217" i="1"/>
  <c r="E216" i="1"/>
  <c r="D216" i="1"/>
  <c r="C216" i="1"/>
  <c r="E215" i="1"/>
  <c r="D215" i="1"/>
  <c r="C215" i="1"/>
  <c r="E214" i="1"/>
  <c r="D214" i="1"/>
  <c r="C214" i="1"/>
  <c r="E213" i="1"/>
  <c r="D213" i="1"/>
  <c r="C213" i="1"/>
  <c r="E212" i="1"/>
  <c r="D212" i="1"/>
  <c r="C212" i="1"/>
  <c r="E211" i="1"/>
  <c r="D211" i="1"/>
  <c r="C211" i="1"/>
  <c r="E210" i="1"/>
  <c r="D210" i="1"/>
  <c r="C210" i="1"/>
  <c r="E209" i="1"/>
  <c r="D209" i="1"/>
  <c r="C209" i="1"/>
  <c r="D205" i="1"/>
  <c r="C205" i="1"/>
  <c r="B205" i="1"/>
  <c r="D204" i="1"/>
  <c r="C204" i="1"/>
  <c r="B204" i="1"/>
  <c r="D203" i="1"/>
  <c r="C203" i="1"/>
  <c r="B203" i="1"/>
  <c r="D199" i="1"/>
  <c r="C199" i="1"/>
  <c r="D198" i="1"/>
  <c r="C198" i="1"/>
  <c r="D197" i="1"/>
  <c r="C197" i="1"/>
  <c r="D196" i="1"/>
  <c r="C196" i="1"/>
  <c r="D195" i="1"/>
  <c r="C195" i="1"/>
  <c r="D194" i="1"/>
  <c r="C194" i="1"/>
  <c r="D193" i="1"/>
  <c r="C193" i="1"/>
  <c r="D192" i="1"/>
  <c r="C192" i="1"/>
  <c r="D191" i="1"/>
  <c r="C191" i="1"/>
  <c r="D190" i="1"/>
  <c r="C190" i="1"/>
  <c r="I184" i="1"/>
  <c r="H184" i="1"/>
  <c r="G184" i="1"/>
  <c r="I183" i="1"/>
  <c r="H183" i="1"/>
  <c r="G183" i="1"/>
  <c r="I182" i="1"/>
  <c r="H182" i="1"/>
  <c r="G182" i="1"/>
  <c r="I181" i="1"/>
  <c r="H181" i="1"/>
  <c r="G181" i="1"/>
  <c r="I180" i="1"/>
  <c r="H180" i="1"/>
  <c r="G180" i="1"/>
  <c r="I179" i="1"/>
  <c r="H179" i="1"/>
  <c r="G179" i="1"/>
  <c r="I178" i="1"/>
  <c r="H178" i="1"/>
  <c r="G178" i="1"/>
  <c r="I177" i="1"/>
  <c r="H177" i="1"/>
  <c r="G177" i="1"/>
  <c r="I176" i="1"/>
  <c r="H176" i="1"/>
  <c r="G176" i="1"/>
  <c r="I175" i="1"/>
  <c r="H175" i="1"/>
  <c r="G175" i="1"/>
  <c r="I174" i="1"/>
  <c r="H174" i="1"/>
  <c r="G174" i="1"/>
  <c r="I173" i="1"/>
  <c r="H173" i="1"/>
  <c r="G173" i="1"/>
  <c r="I172" i="1"/>
  <c r="H172" i="1"/>
  <c r="G172" i="1"/>
  <c r="I171" i="1"/>
  <c r="H171" i="1"/>
  <c r="G171" i="1"/>
  <c r="I170" i="1"/>
  <c r="H170" i="1"/>
  <c r="G170" i="1"/>
  <c r="I169" i="1"/>
  <c r="H169" i="1"/>
  <c r="G169" i="1"/>
  <c r="I168" i="1"/>
  <c r="H168" i="1"/>
  <c r="G168" i="1"/>
  <c r="I167" i="1"/>
  <c r="H167" i="1"/>
  <c r="G167" i="1"/>
  <c r="I166" i="1"/>
  <c r="H166" i="1"/>
  <c r="G166" i="1"/>
  <c r="I165" i="1"/>
  <c r="H165" i="1"/>
  <c r="G165" i="1"/>
  <c r="I164" i="1"/>
  <c r="H164" i="1"/>
  <c r="G164" i="1"/>
  <c r="I163" i="1"/>
  <c r="H163" i="1"/>
  <c r="G163" i="1"/>
  <c r="I162" i="1"/>
  <c r="H162" i="1"/>
  <c r="G162" i="1"/>
  <c r="I161" i="1"/>
  <c r="H161" i="1"/>
  <c r="G161" i="1"/>
  <c r="I160" i="1"/>
  <c r="H160" i="1"/>
  <c r="G160" i="1"/>
  <c r="C157" i="1"/>
  <c r="C156" i="1"/>
  <c r="F152" i="1"/>
  <c r="F151" i="1"/>
  <c r="C152" i="1"/>
  <c r="C151" i="1"/>
  <c r="H150" i="1"/>
  <c r="G150" i="1"/>
  <c r="F150" i="1"/>
  <c r="E150" i="1"/>
  <c r="D150" i="1"/>
  <c r="C150" i="1"/>
  <c r="H149" i="1"/>
  <c r="G149" i="1"/>
  <c r="F149" i="1"/>
  <c r="E149" i="1"/>
  <c r="D149" i="1"/>
  <c r="C149" i="1"/>
  <c r="H148" i="1"/>
  <c r="G148" i="1"/>
  <c r="F148" i="1"/>
  <c r="E148" i="1"/>
  <c r="D148" i="1"/>
  <c r="C148" i="1"/>
  <c r="H147" i="1"/>
  <c r="G147" i="1"/>
  <c r="F147" i="1"/>
  <c r="E147" i="1"/>
  <c r="D147" i="1"/>
  <c r="C147" i="1"/>
  <c r="F141" i="1"/>
  <c r="E141" i="1"/>
  <c r="D141" i="1"/>
  <c r="F140" i="1"/>
  <c r="E140" i="1"/>
  <c r="D140" i="1"/>
  <c r="F139" i="1"/>
  <c r="E139" i="1"/>
  <c r="D139" i="1"/>
  <c r="F138" i="1"/>
  <c r="E138" i="1"/>
  <c r="D138" i="1"/>
  <c r="F137" i="1"/>
  <c r="E137" i="1"/>
  <c r="D137" i="1"/>
  <c r="F136" i="1"/>
  <c r="E136" i="1"/>
  <c r="D136" i="1"/>
  <c r="B133" i="1"/>
  <c r="B132" i="1"/>
  <c r="B131" i="1"/>
  <c r="B130" i="1"/>
  <c r="B129" i="1"/>
  <c r="B126" i="1"/>
  <c r="B125" i="1"/>
  <c r="B124" i="1"/>
  <c r="B123" i="1"/>
  <c r="B122" i="1"/>
  <c r="I118" i="1"/>
  <c r="H118" i="1"/>
  <c r="G118" i="1"/>
  <c r="F118" i="1"/>
  <c r="E118" i="1"/>
  <c r="D118" i="1"/>
  <c r="I117" i="1"/>
  <c r="H117" i="1"/>
  <c r="G117" i="1"/>
  <c r="F117" i="1"/>
  <c r="E117" i="1"/>
  <c r="D117" i="1"/>
  <c r="I116" i="1"/>
  <c r="H116" i="1"/>
  <c r="G116" i="1"/>
  <c r="F116" i="1"/>
  <c r="E116" i="1"/>
  <c r="D116" i="1"/>
  <c r="I115" i="1"/>
  <c r="H115" i="1"/>
  <c r="G115" i="1"/>
  <c r="F115" i="1"/>
  <c r="E115" i="1"/>
  <c r="D115" i="1"/>
  <c r="I114" i="1"/>
  <c r="H114" i="1"/>
  <c r="G114" i="1"/>
  <c r="F114" i="1"/>
  <c r="E114" i="1"/>
  <c r="D114" i="1"/>
  <c r="I113" i="1"/>
  <c r="H113" i="1"/>
  <c r="G113" i="1"/>
  <c r="F113" i="1"/>
  <c r="E113" i="1"/>
  <c r="D113" i="1"/>
  <c r="H109" i="1"/>
  <c r="G109" i="1"/>
  <c r="F109" i="1"/>
  <c r="E109" i="1"/>
  <c r="D109" i="1"/>
  <c r="H108" i="1"/>
  <c r="G108" i="1"/>
  <c r="F108" i="1"/>
  <c r="E108" i="1"/>
  <c r="D108" i="1"/>
  <c r="I107" i="1"/>
  <c r="H107" i="1"/>
  <c r="G107" i="1"/>
  <c r="F107" i="1"/>
  <c r="E107" i="1"/>
  <c r="D107" i="1"/>
  <c r="I106" i="1"/>
  <c r="H106" i="1"/>
  <c r="G106" i="1"/>
  <c r="F106" i="1"/>
  <c r="E106" i="1"/>
  <c r="D106" i="1"/>
  <c r="I105" i="1"/>
  <c r="H105" i="1"/>
  <c r="G105" i="1"/>
  <c r="F105" i="1"/>
  <c r="E105" i="1"/>
  <c r="D105" i="1"/>
  <c r="I104" i="1"/>
  <c r="H104" i="1"/>
  <c r="G104" i="1"/>
  <c r="F104" i="1"/>
  <c r="E104" i="1"/>
  <c r="D104" i="1"/>
  <c r="H99" i="1"/>
  <c r="G99" i="1"/>
  <c r="F99" i="1"/>
  <c r="E99" i="1"/>
  <c r="D99" i="1"/>
  <c r="C99" i="1"/>
  <c r="H98" i="1"/>
  <c r="G98" i="1"/>
  <c r="F98" i="1"/>
  <c r="E98" i="1"/>
  <c r="D98" i="1"/>
  <c r="C98" i="1"/>
  <c r="H97" i="1"/>
  <c r="G97" i="1"/>
  <c r="F97" i="1"/>
  <c r="E97" i="1"/>
  <c r="D97" i="1"/>
  <c r="C97" i="1"/>
  <c r="H96" i="1"/>
  <c r="G96" i="1"/>
  <c r="F96" i="1"/>
  <c r="E96" i="1"/>
  <c r="D96" i="1"/>
  <c r="C96" i="1"/>
  <c r="H95" i="1"/>
  <c r="G95" i="1"/>
  <c r="F95" i="1"/>
  <c r="E95" i="1"/>
  <c r="D95" i="1"/>
  <c r="C95" i="1"/>
  <c r="H89" i="1"/>
  <c r="G89" i="1"/>
  <c r="F89" i="1"/>
  <c r="E89" i="1"/>
  <c r="D89" i="1"/>
  <c r="C89" i="1"/>
  <c r="H88" i="1"/>
  <c r="G88" i="1"/>
  <c r="F88" i="1"/>
  <c r="E88" i="1"/>
  <c r="D88" i="1"/>
  <c r="C88" i="1"/>
  <c r="H87" i="1"/>
  <c r="G87" i="1"/>
  <c r="F87" i="1"/>
  <c r="E87" i="1"/>
  <c r="D87" i="1"/>
  <c r="C87" i="1"/>
  <c r="H86" i="1"/>
  <c r="G86" i="1"/>
  <c r="F86" i="1"/>
  <c r="E86" i="1"/>
  <c r="D86" i="1"/>
  <c r="C86" i="1"/>
  <c r="H85" i="1"/>
  <c r="G85" i="1"/>
  <c r="F85" i="1"/>
  <c r="E85" i="1"/>
  <c r="D85" i="1"/>
  <c r="C85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B65" i="1"/>
  <c r="B64" i="1"/>
  <c r="G61" i="1"/>
  <c r="F61" i="1"/>
  <c r="G60" i="1"/>
  <c r="F60" i="1"/>
  <c r="G59" i="1"/>
  <c r="F59" i="1"/>
  <c r="G58" i="1"/>
  <c r="F58" i="1"/>
  <c r="G57" i="1"/>
  <c r="F57" i="1"/>
  <c r="G56" i="1"/>
  <c r="F56" i="1"/>
  <c r="G55" i="1"/>
  <c r="F55" i="1"/>
  <c r="G54" i="1"/>
  <c r="F54" i="1"/>
  <c r="G53" i="1"/>
  <c r="F53" i="1"/>
  <c r="G52" i="1"/>
  <c r="F52" i="1"/>
  <c r="G51" i="1"/>
  <c r="F51" i="1"/>
  <c r="G50" i="1"/>
  <c r="F50" i="1"/>
  <c r="G49" i="1"/>
  <c r="F49" i="1"/>
  <c r="G48" i="1"/>
  <c r="F48" i="1"/>
  <c r="G47" i="1"/>
  <c r="F47" i="1"/>
  <c r="G46" i="1"/>
  <c r="F46" i="1"/>
  <c r="G45" i="1"/>
  <c r="F45" i="1"/>
  <c r="G44" i="1"/>
  <c r="F44" i="1"/>
  <c r="G43" i="1"/>
  <c r="F43" i="1"/>
  <c r="G42" i="1"/>
  <c r="F42" i="1"/>
  <c r="G41" i="1"/>
  <c r="F41" i="1"/>
  <c r="G40" i="1"/>
  <c r="F40" i="1"/>
  <c r="G39" i="1"/>
  <c r="F39" i="1"/>
  <c r="G38" i="1"/>
  <c r="F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AD27" i="1"/>
  <c r="AC27" i="1"/>
  <c r="AB27" i="1"/>
  <c r="AA27" i="1"/>
  <c r="Z27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AD26" i="1"/>
  <c r="AC26" i="1"/>
  <c r="AB26" i="1"/>
  <c r="AA26" i="1"/>
  <c r="Z26" i="1"/>
  <c r="Y26" i="1"/>
  <c r="X26" i="1"/>
  <c r="W26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AD25" i="1"/>
  <c r="AC25" i="1"/>
  <c r="AB25" i="1"/>
  <c r="AA25" i="1"/>
  <c r="Z25" i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AD23" i="1"/>
  <c r="AC23" i="1"/>
  <c r="AB23" i="1"/>
  <c r="AA23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AD22" i="1"/>
  <c r="AD28" i="1" s="1"/>
  <c r="AC22" i="1"/>
  <c r="AB22" i="1"/>
  <c r="AA22" i="1"/>
  <c r="Z22" i="1"/>
  <c r="Y22" i="1"/>
  <c r="X22" i="1"/>
  <c r="W22" i="1"/>
  <c r="V22" i="1"/>
  <c r="U22" i="1"/>
  <c r="T22" i="1"/>
  <c r="S22" i="1"/>
  <c r="R22" i="1"/>
  <c r="Q22" i="1"/>
  <c r="P22" i="1"/>
  <c r="O22" i="1"/>
  <c r="N22" i="1"/>
  <c r="M22" i="1"/>
  <c r="L22" i="1"/>
  <c r="L28" i="1" s="1"/>
  <c r="K22" i="1"/>
  <c r="J22" i="1"/>
  <c r="J28" i="1" s="1"/>
  <c r="I22" i="1"/>
  <c r="H22" i="1"/>
  <c r="G22" i="1"/>
  <c r="D17" i="1"/>
  <c r="D16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A5" i="1"/>
  <c r="A4" i="1"/>
  <c r="A3" i="1"/>
  <c r="A2" i="1"/>
  <c r="M28" i="1" l="1"/>
  <c r="I28" i="1"/>
  <c r="AC28" i="1"/>
  <c r="N28" i="1"/>
  <c r="O28" i="1"/>
  <c r="B192" i="1"/>
  <c r="S28" i="1"/>
  <c r="T28" i="1"/>
  <c r="U28" i="1"/>
  <c r="Q28" i="1"/>
  <c r="V28" i="1"/>
  <c r="W28" i="1"/>
  <c r="P28" i="1"/>
  <c r="X28" i="1"/>
  <c r="Z28" i="1"/>
  <c r="G28" i="1"/>
  <c r="AA28" i="1"/>
  <c r="K28" i="1"/>
  <c r="R28" i="1"/>
  <c r="H28" i="1"/>
  <c r="AB28" i="1"/>
  <c r="E31" i="1"/>
  <c r="E33" i="1"/>
  <c r="E35" i="1"/>
  <c r="E37" i="1"/>
  <c r="E39" i="1"/>
  <c r="E41" i="1"/>
  <c r="E43" i="1"/>
  <c r="E45" i="1"/>
  <c r="E47" i="1"/>
  <c r="E49" i="1"/>
  <c r="E51" i="1"/>
  <c r="E53" i="1"/>
  <c r="E55" i="1"/>
  <c r="E57" i="1"/>
  <c r="E59" i="1"/>
  <c r="E61" i="1"/>
  <c r="B196" i="1"/>
  <c r="C237" i="1"/>
  <c r="R15" i="1"/>
  <c r="F25" i="1"/>
  <c r="E100" i="1"/>
  <c r="G153" i="1"/>
  <c r="Y28" i="1"/>
  <c r="B197" i="1"/>
  <c r="C238" i="1"/>
  <c r="M15" i="1"/>
  <c r="H90" i="1"/>
  <c r="D100" i="1"/>
  <c r="C141" i="1"/>
  <c r="C200" i="1"/>
  <c r="B66" i="1"/>
  <c r="F162" i="1"/>
  <c r="F170" i="1"/>
  <c r="F178" i="1"/>
  <c r="F163" i="1"/>
  <c r="F166" i="1"/>
  <c r="F171" i="1"/>
  <c r="F174" i="1"/>
  <c r="F179" i="1"/>
  <c r="F182" i="1"/>
  <c r="C288" i="1"/>
  <c r="F12" i="1"/>
  <c r="J15" i="1"/>
  <c r="Z15" i="1"/>
  <c r="E90" i="1"/>
  <c r="C116" i="1"/>
  <c r="C140" i="1"/>
  <c r="U15" i="1"/>
  <c r="E26" i="1"/>
  <c r="C109" i="1"/>
  <c r="C136" i="1"/>
  <c r="H185" i="1"/>
  <c r="B193" i="1"/>
  <c r="F22" i="1"/>
  <c r="N15" i="1"/>
  <c r="V15" i="1"/>
  <c r="F14" i="1"/>
  <c r="C100" i="1"/>
  <c r="G100" i="1"/>
  <c r="D255" i="1"/>
  <c r="D259" i="1"/>
  <c r="D268" i="1"/>
  <c r="O15" i="1"/>
  <c r="S15" i="1"/>
  <c r="W15" i="1"/>
  <c r="AA15" i="1"/>
  <c r="E13" i="1"/>
  <c r="Q15" i="1"/>
  <c r="Y15" i="1"/>
  <c r="E14" i="1"/>
  <c r="E23" i="1"/>
  <c r="E24" i="1"/>
  <c r="E27" i="1"/>
  <c r="F90" i="1"/>
  <c r="D90" i="1"/>
  <c r="H100" i="1"/>
  <c r="C113" i="1"/>
  <c r="C115" i="1"/>
  <c r="C117" i="1"/>
  <c r="C137" i="1"/>
  <c r="D153" i="1"/>
  <c r="H153" i="1"/>
  <c r="F153" i="1"/>
  <c r="F167" i="1"/>
  <c r="F175" i="1"/>
  <c r="F183" i="1"/>
  <c r="D206" i="1"/>
  <c r="C255" i="1"/>
  <c r="C264" i="1"/>
  <c r="D275" i="1"/>
  <c r="B275" i="1"/>
  <c r="B297" i="1"/>
  <c r="E32" i="1"/>
  <c r="E34" i="1"/>
  <c r="E36" i="1"/>
  <c r="E38" i="1"/>
  <c r="E40" i="1"/>
  <c r="E42" i="1"/>
  <c r="E44" i="1"/>
  <c r="E46" i="1"/>
  <c r="E48" i="1"/>
  <c r="E50" i="1"/>
  <c r="E52" i="1"/>
  <c r="E54" i="1"/>
  <c r="E56" i="1"/>
  <c r="E58" i="1"/>
  <c r="E60" i="1"/>
  <c r="E12" i="1"/>
  <c r="L15" i="1"/>
  <c r="P15" i="1"/>
  <c r="T15" i="1"/>
  <c r="X15" i="1"/>
  <c r="AB15" i="1"/>
  <c r="F13" i="1"/>
  <c r="F23" i="1"/>
  <c r="F24" i="1"/>
  <c r="F26" i="1"/>
  <c r="F27" i="1"/>
  <c r="C90" i="1"/>
  <c r="G90" i="1"/>
  <c r="C108" i="1"/>
  <c r="C114" i="1"/>
  <c r="C118" i="1"/>
  <c r="E153" i="1"/>
  <c r="G185" i="1"/>
  <c r="F161" i="1"/>
  <c r="I185" i="1"/>
  <c r="F164" i="1"/>
  <c r="F165" i="1"/>
  <c r="F168" i="1"/>
  <c r="F169" i="1"/>
  <c r="F172" i="1"/>
  <c r="F173" i="1"/>
  <c r="F176" i="1"/>
  <c r="F177" i="1"/>
  <c r="F180" i="1"/>
  <c r="F181" i="1"/>
  <c r="F184" i="1"/>
  <c r="B190" i="1"/>
  <c r="B194" i="1"/>
  <c r="B198" i="1"/>
  <c r="C206" i="1"/>
  <c r="C234" i="1"/>
  <c r="E239" i="1"/>
  <c r="D264" i="1"/>
  <c r="C275" i="1"/>
  <c r="H15" i="1"/>
  <c r="I15" i="1"/>
  <c r="E22" i="1"/>
  <c r="E25" i="1"/>
  <c r="F100" i="1"/>
  <c r="C104" i="1"/>
  <c r="C106" i="1"/>
  <c r="B191" i="1"/>
  <c r="B195" i="1"/>
  <c r="B199" i="1"/>
  <c r="B206" i="1"/>
  <c r="D234" i="1"/>
  <c r="D239" i="1"/>
  <c r="C259" i="1"/>
  <c r="C268" i="1"/>
  <c r="C105" i="1"/>
  <c r="C107" i="1"/>
  <c r="C138" i="1"/>
  <c r="C139" i="1"/>
  <c r="C153" i="1"/>
  <c r="E234" i="1"/>
  <c r="D200" i="1"/>
  <c r="F160" i="1"/>
  <c r="G15" i="1"/>
  <c r="K15" i="1"/>
  <c r="D24" i="1" l="1"/>
  <c r="C239" i="1"/>
  <c r="D25" i="1"/>
  <c r="D13" i="1"/>
  <c r="D22" i="1"/>
  <c r="D269" i="1"/>
  <c r="C269" i="1"/>
  <c r="B200" i="1"/>
  <c r="D27" i="1"/>
  <c r="E28" i="1"/>
  <c r="D12" i="1"/>
  <c r="D26" i="1"/>
  <c r="D14" i="1"/>
  <c r="D23" i="1"/>
  <c r="E15" i="1"/>
  <c r="F28" i="1"/>
  <c r="F185" i="1"/>
  <c r="F15" i="1"/>
  <c r="D28" i="1" l="1"/>
  <c r="D15" i="1"/>
  <c r="A320" i="1" s="1"/>
</calcChain>
</file>

<file path=xl/sharedStrings.xml><?xml version="1.0" encoding="utf-8"?>
<sst xmlns="http://schemas.openxmlformats.org/spreadsheetml/2006/main" count="6383" uniqueCount="300">
  <si>
    <t>SERVICIO DE SALUD</t>
  </si>
  <si>
    <t>REM-25.  SERVICIOS DE SANGRE</t>
  </si>
  <si>
    <t>SECCIÓN A.1: POBLACIÓN DONANTE (CS-UMT-BS)</t>
  </si>
  <si>
    <t>DONANTES</t>
  </si>
  <si>
    <t>DESCRIPCIÓN</t>
  </si>
  <si>
    <t>TOTAL</t>
  </si>
  <si>
    <t>RANGO ETARIO Y SEXO</t>
  </si>
  <si>
    <t>18-19 años</t>
  </si>
  <si>
    <t>20-24 años</t>
  </si>
  <si>
    <t>25-29 años</t>
  </si>
  <si>
    <t>30-34 años</t>
  </si>
  <si>
    <t>35-39 años</t>
  </si>
  <si>
    <t>40-44 años</t>
  </si>
  <si>
    <t>45-49 años</t>
  </si>
  <si>
    <t>50-54 años</t>
  </si>
  <si>
    <t>55-59 años</t>
  </si>
  <si>
    <t>60-64 años</t>
  </si>
  <si>
    <t>65 y más años</t>
  </si>
  <si>
    <t>Ambos Sexos</t>
  </si>
  <si>
    <t>Hombres</t>
  </si>
  <si>
    <t>Mujeres</t>
  </si>
  <si>
    <t>Altruistas</t>
  </si>
  <si>
    <t>Nuevos</t>
  </si>
  <si>
    <t>Aceptados</t>
  </si>
  <si>
    <t>Repetidos</t>
  </si>
  <si>
    <t>Reposición</t>
  </si>
  <si>
    <t>Total días atención otorgados</t>
  </si>
  <si>
    <t>Total colectas móviles realizadas</t>
  </si>
  <si>
    <t>SECCIÓN A.2:  TIPO DE DONANTES CON CONTRAINDICACIÓN</t>
  </si>
  <si>
    <t>17 años</t>
  </si>
  <si>
    <t>Contraindicación Transitoria</t>
  </si>
  <si>
    <t>Contraindicación Permanente</t>
  </si>
  <si>
    <t>SECCIÓN A.3: REACCIONES ADVERSAS A LA DONACIÓN (CS - UMT - BS)</t>
  </si>
  <si>
    <t>CLASIFICACIÓN</t>
  </si>
  <si>
    <t>TIPO</t>
  </si>
  <si>
    <t>SUBTIPO</t>
  </si>
  <si>
    <t>Altruista</t>
  </si>
  <si>
    <t>Complicaciones con síntomas locales</t>
  </si>
  <si>
    <t>Sangre fuera de los vasos sanguíneos</t>
  </si>
  <si>
    <t>Hematoma</t>
  </si>
  <si>
    <t>Punción arterial</t>
  </si>
  <si>
    <t>Sangramiento posterior</t>
  </si>
  <si>
    <t>Dolor</t>
  </si>
  <si>
    <t>Irritación o injuria en un nervio</t>
  </si>
  <si>
    <t>Brazo doloroso</t>
  </si>
  <si>
    <t>Inflamación o infección localizada</t>
  </si>
  <si>
    <t>Tromboflebitis</t>
  </si>
  <si>
    <t>Celulitis</t>
  </si>
  <si>
    <t>Otras injurias mayores en los vasos sanguíneos</t>
  </si>
  <si>
    <t>Trombosis venosa profunda</t>
  </si>
  <si>
    <t>Fístula arteriovenosa</t>
  </si>
  <si>
    <t>Síndrome compartimental</t>
  </si>
  <si>
    <t>Pseudoaneurisma de la arteria braquial</t>
  </si>
  <si>
    <t>Complicaciones con síntomas generalizados</t>
  </si>
  <si>
    <t>Reacción vasovagal (RVV)</t>
  </si>
  <si>
    <t>Sin pérdida de conciencia</t>
  </si>
  <si>
    <t>Con pérdida de conciencia</t>
  </si>
  <si>
    <t>&lt;60 segundos, sin complicaciones</t>
  </si>
  <si>
    <t>≥ 60 segundos y/ o convulsiones o incontinencia</t>
  </si>
  <si>
    <t>Con lesión</t>
  </si>
  <si>
    <t>Sin lesión</t>
  </si>
  <si>
    <t>En el sitio de recolección</t>
  </si>
  <si>
    <t>Fuera del sitio de recolección</t>
  </si>
  <si>
    <t>Complicaciones relacionadas a la aféresis</t>
  </si>
  <si>
    <t>Reacción al citrato</t>
  </si>
  <si>
    <t>Hemólisis</t>
  </si>
  <si>
    <t>Embolismo aéreo</t>
  </si>
  <si>
    <t>Infiltración</t>
  </si>
  <si>
    <t>Reacción alérgica</t>
  </si>
  <si>
    <t>Alergia local</t>
  </si>
  <si>
    <t>Reacción alérgica generalizada (anafilaxia)</t>
  </si>
  <si>
    <t>Otras complicaciones serias a la donación de sangre</t>
  </si>
  <si>
    <t>Síntomas agudos cardíacos</t>
  </si>
  <si>
    <t>Infarto al miorcardio</t>
  </si>
  <si>
    <t>Paro cardiaco</t>
  </si>
  <si>
    <t>Ataque isquémico transitorio</t>
  </si>
  <si>
    <t>Accidente cerebrovascular</t>
  </si>
  <si>
    <t>Muerte</t>
  </si>
  <si>
    <t>Otras complicaciones</t>
  </si>
  <si>
    <t>Otras no mencionadas</t>
  </si>
  <si>
    <t>SECCIÓN B: INGRESO UNIDADES DE SANGRE A PRODUCCIÓN  (CS-BS)</t>
  </si>
  <si>
    <t>UNIDADES DE SANGRE</t>
  </si>
  <si>
    <t>Aptas</t>
  </si>
  <si>
    <t>No aptas</t>
  </si>
  <si>
    <t>SECCIÓN C: PRODUCCIÓN DE COMPONENTES SANGUÍNEOS (CS-BS)</t>
  </si>
  <si>
    <t>PRODUCCIÓN</t>
  </si>
  <si>
    <t>Glóbulos rojos</t>
  </si>
  <si>
    <t>Desplamatizados</t>
  </si>
  <si>
    <t>Leucoreducidos</t>
  </si>
  <si>
    <t>Bolsa con filtro</t>
  </si>
  <si>
    <t>Aféresis</t>
  </si>
  <si>
    <t>Plaquetas</t>
  </si>
  <si>
    <t>Estándar</t>
  </si>
  <si>
    <t>Leucorreducida pool</t>
  </si>
  <si>
    <t>Leucodepletada pool</t>
  </si>
  <si>
    <t>Plasmas</t>
  </si>
  <si>
    <t>Plasma fresco congelado terapéutico</t>
  </si>
  <si>
    <t>Plasma uso no terapéutico</t>
  </si>
  <si>
    <t>Crioprecipitados</t>
  </si>
  <si>
    <t>SECCIÓN C.1: COMPONENTES SANGUÍNEOS ELIMINADOS (CS-BS )</t>
  </si>
  <si>
    <t>CAUSA</t>
  </si>
  <si>
    <t>Globulos Rojos*</t>
  </si>
  <si>
    <t>Plasmas*</t>
  </si>
  <si>
    <t>Pool*</t>
  </si>
  <si>
    <t>Calificación microbiológica reactiva</t>
  </si>
  <si>
    <t>Obsolescencia</t>
  </si>
  <si>
    <t>Falla por cadena de frío en almacenamiento</t>
  </si>
  <si>
    <t xml:space="preserve">Falla por cadena de frío en transporte  </t>
  </si>
  <si>
    <t>Otros</t>
  </si>
  <si>
    <t>* Cualquier tipo</t>
  </si>
  <si>
    <t>SECCIÓN C.2 .: COMPONENTES SANGUÍNEOS ELIMINADOS (UMT)</t>
  </si>
  <si>
    <t>Falla por cadena de frío</t>
  </si>
  <si>
    <t>Devoluciones por producto por no cumplir estándar</t>
  </si>
  <si>
    <t>Descongelamiento sin uso</t>
  </si>
  <si>
    <t>SECCIÓN C.3 : COMPONENTES SANGUÍNEOS TRANSFORMACIONES (CS-BS-UMT)</t>
  </si>
  <si>
    <t>COMPONENTES</t>
  </si>
  <si>
    <t>Unidades pediátricas</t>
  </si>
  <si>
    <t xml:space="preserve">Irradiación </t>
  </si>
  <si>
    <t xml:space="preserve">Reconstitu-ción para uso pediátrico (recambio) </t>
  </si>
  <si>
    <t xml:space="preserve">Reducción volumen </t>
  </si>
  <si>
    <t>Desplasmatización</t>
  </si>
  <si>
    <t>Filtrados posterior a producción</t>
  </si>
  <si>
    <t>Glóbulos rojos*</t>
  </si>
  <si>
    <t>SECCIÓN C.4: COMPONENTES SANGUÍNEOS DISTRIBUÍBLES (CS)</t>
  </si>
  <si>
    <t>Filtrados</t>
  </si>
  <si>
    <t>SECCIÓN C.5: INSATISFACCIÓN STOCK ÓPTIMO (7 DÍAS) CS</t>
  </si>
  <si>
    <t>GR</t>
  </si>
  <si>
    <t>Número días bajo Stock Óptimo</t>
  </si>
  <si>
    <t>O +</t>
  </si>
  <si>
    <t>A +</t>
  </si>
  <si>
    <t>B +</t>
  </si>
  <si>
    <t>O ( - )</t>
  </si>
  <si>
    <t>A ( - )</t>
  </si>
  <si>
    <t>SECCIÓN C.6: INSATISFACCION STOCK CRÍTICO (3 DÍAS) UMT</t>
  </si>
  <si>
    <t>Número días bajo Stock Crítico</t>
  </si>
  <si>
    <t>SECCIÓN D: COMPONENTES SANGUINEOS DISTRIBUIDOS (CS) O TRANSFERIDOS (BS Y UMT)</t>
  </si>
  <si>
    <t>Público</t>
  </si>
  <si>
    <t>Privado**</t>
  </si>
  <si>
    <t>F.F.A.A.</t>
  </si>
  <si>
    <t>**Universitarios, Clínicas Privadas, Otros</t>
  </si>
  <si>
    <t>SECCIÓN D.1: TRANSFUSIONES (UMT - BS )</t>
  </si>
  <si>
    <t>TRANSFUSIONES
 (Nº DE UNIDADES)</t>
  </si>
  <si>
    <t>Menores de 18 años</t>
  </si>
  <si>
    <t>De 18 y más años</t>
  </si>
  <si>
    <t>Irradiados</t>
  </si>
  <si>
    <t>Pool</t>
  </si>
  <si>
    <t>SECCIÓN E: DEMANDA GLÓBULOS ROJOS PARA TRANSFUSIÓN (UMT-BS)</t>
  </si>
  <si>
    <t>Unidades</t>
  </si>
  <si>
    <t>Solicitadas</t>
  </si>
  <si>
    <t>Despachadas</t>
  </si>
  <si>
    <t>SECCIÓN F: REACCIONES ADVERSAS POR ACTO* TRANSFUSIONAL  (UMT-BS)</t>
  </si>
  <si>
    <t>TIPO COMPLICACIÓN</t>
  </si>
  <si>
    <t>ORIGEN</t>
  </si>
  <si>
    <t>Plasma</t>
  </si>
  <si>
    <t>Complicaciones agudas</t>
  </si>
  <si>
    <t>Inmunológico</t>
  </si>
  <si>
    <t>Reacción hemolítica aguda</t>
  </si>
  <si>
    <t>Reacción febril no hemolítica</t>
  </si>
  <si>
    <t xml:space="preserve">Anafilaxia/Hipersensibilidad </t>
  </si>
  <si>
    <t>Lesión pulmonar aguda relacionada con la transfusión (TRALI)</t>
  </si>
  <si>
    <t>Aloinmunización con destrucción plaquetaria inmediata</t>
  </si>
  <si>
    <t>Reacción Hemolítica aguda por inmunocompatibilidad ABO</t>
  </si>
  <si>
    <t xml:space="preserve">Reacción Hemolítica aguda por otra causa </t>
  </si>
  <si>
    <t>No inmunológico</t>
  </si>
  <si>
    <t>Contaminación bacteriana</t>
  </si>
  <si>
    <t>Sobrecarga circulatoria</t>
  </si>
  <si>
    <t>Hemólisis no inmune</t>
  </si>
  <si>
    <t>Complicaciones retardadas</t>
  </si>
  <si>
    <t>Reacción hemolítica retardada</t>
  </si>
  <si>
    <t>Aloinmunización frente a antígenos eritrocitarios</t>
  </si>
  <si>
    <t>Púrpura postransfusional</t>
  </si>
  <si>
    <t>Enfermedad injerto contra huésped postransfusional (EICHT)</t>
  </si>
  <si>
    <t>Hemosiderosis transfusional</t>
  </si>
  <si>
    <t>Transmisión de priones</t>
  </si>
  <si>
    <t>Formación de inhibidores</t>
  </si>
  <si>
    <t xml:space="preserve">Septicemia </t>
  </si>
  <si>
    <t xml:space="preserve">Transmisión de VIH post transfusional </t>
  </si>
  <si>
    <t xml:space="preserve">Transmisión de VHC post transfusional </t>
  </si>
  <si>
    <t xml:space="preserve">Transmisión de VHB post transfusional </t>
  </si>
  <si>
    <t xml:space="preserve">Transmisión de otros virus post transfusional </t>
  </si>
  <si>
    <t xml:space="preserve">Malaria/Paludismo </t>
  </si>
  <si>
    <t xml:space="preserve">Otras Infecciones Parasitarias post transfusional </t>
  </si>
  <si>
    <t>* Cada vez que el paciente se transfunde.</t>
  </si>
  <si>
    <t>SECCIÓN G: INMUNOHEMATOLOGIA</t>
  </si>
  <si>
    <t>SECCIÓN G.1: CLASIFICACIÓN SANGUÍNEA ABO-RhD (CS-BS-UMT)</t>
  </si>
  <si>
    <t>FENOTIPO</t>
  </si>
  <si>
    <t>Donantes</t>
  </si>
  <si>
    <t>Pacientes</t>
  </si>
  <si>
    <t>O RhD+</t>
  </si>
  <si>
    <t>O RhD-</t>
  </si>
  <si>
    <t>A RhD+</t>
  </si>
  <si>
    <t>A RhD-</t>
  </si>
  <si>
    <t>B RhD+</t>
  </si>
  <si>
    <t>B RhD-</t>
  </si>
  <si>
    <t>AB RhD+</t>
  </si>
  <si>
    <t>AB RhD-</t>
  </si>
  <si>
    <t>Discrepante ABO</t>
  </si>
  <si>
    <t>Discrepante RhD</t>
  </si>
  <si>
    <t>SECCIÓN:G.2 DETECCIÓN DE ANTICUERPOS IRREGULARES (CS-BS-UMT)</t>
  </si>
  <si>
    <t>DETECCIÓN</t>
  </si>
  <si>
    <t>Embarazadas</t>
  </si>
  <si>
    <t>Positivo</t>
  </si>
  <si>
    <t>Negativo</t>
  </si>
  <si>
    <t>Indeterminado</t>
  </si>
  <si>
    <t>SECCIÓN G.3: IDENTIFICACIÓN DE ANTICUERPOS IRREGULARES (CS-BS-UMT)</t>
  </si>
  <si>
    <t>SISTEMA</t>
  </si>
  <si>
    <t>ANTICUERPO</t>
  </si>
  <si>
    <t>MNS</t>
  </si>
  <si>
    <t>M</t>
  </si>
  <si>
    <t>N</t>
  </si>
  <si>
    <t>S</t>
  </si>
  <si>
    <t>s</t>
  </si>
  <si>
    <t>P1PK</t>
  </si>
  <si>
    <t>P1</t>
  </si>
  <si>
    <t>Rh</t>
  </si>
  <si>
    <t>D</t>
  </si>
  <si>
    <t>C</t>
  </si>
  <si>
    <t>E</t>
  </si>
  <si>
    <t>c</t>
  </si>
  <si>
    <t>e</t>
  </si>
  <si>
    <t>LUTHERAN</t>
  </si>
  <si>
    <r>
      <t>Lu</t>
    </r>
    <r>
      <rPr>
        <vertAlign val="superscript"/>
        <sz val="8"/>
        <color theme="1"/>
        <rFont val="Verdana"/>
        <family val="2"/>
      </rPr>
      <t>a</t>
    </r>
  </si>
  <si>
    <r>
      <t>Lu</t>
    </r>
    <r>
      <rPr>
        <vertAlign val="superscript"/>
        <sz val="8"/>
        <color theme="1"/>
        <rFont val="Verdana"/>
        <family val="2"/>
      </rPr>
      <t>b</t>
    </r>
  </si>
  <si>
    <t>KELL</t>
  </si>
  <si>
    <t>K</t>
  </si>
  <si>
    <t>k</t>
  </si>
  <si>
    <r>
      <t>Kp</t>
    </r>
    <r>
      <rPr>
        <vertAlign val="superscript"/>
        <sz val="8"/>
        <color theme="1"/>
        <rFont val="Verdana"/>
        <family val="2"/>
      </rPr>
      <t>a</t>
    </r>
  </si>
  <si>
    <t>LEWIS</t>
  </si>
  <si>
    <r>
      <t>Le</t>
    </r>
    <r>
      <rPr>
        <vertAlign val="superscript"/>
        <sz val="8"/>
        <color theme="1"/>
        <rFont val="Verdana"/>
        <family val="2"/>
      </rPr>
      <t>a</t>
    </r>
  </si>
  <si>
    <r>
      <t>Le</t>
    </r>
    <r>
      <rPr>
        <vertAlign val="superscript"/>
        <sz val="8"/>
        <color theme="1"/>
        <rFont val="Verdana"/>
        <family val="2"/>
      </rPr>
      <t>b</t>
    </r>
  </si>
  <si>
    <t>DUFFY</t>
  </si>
  <si>
    <r>
      <t>Fy</t>
    </r>
    <r>
      <rPr>
        <vertAlign val="superscript"/>
        <sz val="8"/>
        <color theme="1"/>
        <rFont val="Verdana"/>
        <family val="2"/>
      </rPr>
      <t>a</t>
    </r>
  </si>
  <si>
    <r>
      <t>Fy</t>
    </r>
    <r>
      <rPr>
        <vertAlign val="superscript"/>
        <sz val="8"/>
        <color theme="1"/>
        <rFont val="Verdana"/>
        <family val="2"/>
      </rPr>
      <t>b</t>
    </r>
  </si>
  <si>
    <t>KIDD</t>
  </si>
  <si>
    <r>
      <t>Jk</t>
    </r>
    <r>
      <rPr>
        <vertAlign val="superscript"/>
        <sz val="8"/>
        <color theme="1"/>
        <rFont val="Verdana"/>
        <family val="2"/>
      </rPr>
      <t>a</t>
    </r>
  </si>
  <si>
    <r>
      <t>Jk</t>
    </r>
    <r>
      <rPr>
        <vertAlign val="superscript"/>
        <sz val="8"/>
        <color theme="1"/>
        <rFont val="Verdana"/>
        <family val="2"/>
      </rPr>
      <t>b</t>
    </r>
  </si>
  <si>
    <t>DIEGO</t>
  </si>
  <si>
    <r>
      <t>Di</t>
    </r>
    <r>
      <rPr>
        <vertAlign val="superscript"/>
        <sz val="8"/>
        <color theme="1"/>
        <rFont val="Verdana"/>
        <family val="2"/>
      </rPr>
      <t>a</t>
    </r>
  </si>
  <si>
    <r>
      <t>Di</t>
    </r>
    <r>
      <rPr>
        <vertAlign val="superscript"/>
        <sz val="8"/>
        <color theme="1"/>
        <rFont val="Verdana"/>
        <family val="2"/>
      </rPr>
      <t>b</t>
    </r>
  </si>
  <si>
    <t xml:space="preserve">No concluyente  </t>
  </si>
  <si>
    <t>SECCIÓN G.4: PRUEBAS CRUZADAS ERITROCITARIAS (BS - UMT)</t>
  </si>
  <si>
    <t>PRUEBAS CRUZADAS</t>
  </si>
  <si>
    <t xml:space="preserve">de 18 y más años </t>
  </si>
  <si>
    <t>Compatible (Negativo)</t>
  </si>
  <si>
    <t>Incompatible (Positivo)</t>
  </si>
  <si>
    <t>SECCIÓN G.5: FENOTIPO ERITROCITARIO (CS-BS-UMT)</t>
  </si>
  <si>
    <t>DCce</t>
  </si>
  <si>
    <t>DCe</t>
  </si>
  <si>
    <t>DCcEe</t>
  </si>
  <si>
    <t>Dce</t>
  </si>
  <si>
    <t>DcEe</t>
  </si>
  <si>
    <t>DcE</t>
  </si>
  <si>
    <t>DCEe</t>
  </si>
  <si>
    <t>DCcE</t>
  </si>
  <si>
    <t>DCE</t>
  </si>
  <si>
    <t>ce</t>
  </si>
  <si>
    <t>Cce</t>
  </si>
  <si>
    <t>cEe</t>
  </si>
  <si>
    <t>CcEe</t>
  </si>
  <si>
    <t>TOTAL Rh</t>
  </si>
  <si>
    <t>K-k+</t>
  </si>
  <si>
    <t>K+k+</t>
  </si>
  <si>
    <t>K+k-</t>
  </si>
  <si>
    <t>TOTAL KELL</t>
  </si>
  <si>
    <t>Fy(a+b-)</t>
  </si>
  <si>
    <t>Fy(a+b+)</t>
  </si>
  <si>
    <t>Fy(a-b+)</t>
  </si>
  <si>
    <t>Fy(a-b-)</t>
  </si>
  <si>
    <t>TOTAL DUFFY</t>
  </si>
  <si>
    <t>Jk(a+b-)</t>
  </si>
  <si>
    <t>Jk(a+b+)</t>
  </si>
  <si>
    <t>Jk(a-b+)</t>
  </si>
  <si>
    <t>TOTAL KIDD</t>
  </si>
  <si>
    <t>SECCIÓN G.6: PRUEBA DE ANTIGLOBULINA DIRECTA EN PACIENTES (BS-UMT)</t>
  </si>
  <si>
    <t>PRUEBA DE ANTIGLOBULINA DIRECTA</t>
  </si>
  <si>
    <t>Poliespecífico</t>
  </si>
  <si>
    <t>Monoespecífico IgG</t>
  </si>
  <si>
    <t>Monoespecífico C3d</t>
  </si>
  <si>
    <t>SECCIÓN H: AFÉRESIS</t>
  </si>
  <si>
    <t>SECCIÓN H.1: AFÉRESIS DE DONACIÓN (BS- UMT- CS)</t>
  </si>
  <si>
    <t>AFÉRESIS DE DONACIÓN</t>
  </si>
  <si>
    <t>TOTAL DONANTES</t>
  </si>
  <si>
    <t>Procedimientos para obtención de Glóbulos Rojos</t>
  </si>
  <si>
    <t>Procedimientos para obtención de Plaquetas</t>
  </si>
  <si>
    <t>Procedimientos para obtención de Plasma</t>
  </si>
  <si>
    <t>Procedimientos para obtención de Leucocitos</t>
  </si>
  <si>
    <t>Procedimientos para obtención de Progenitores Hematopoyéticos Periféricos autólogos</t>
  </si>
  <si>
    <t>Procedimientos para obtención de Progenitores Hematopoyéticos Periféricos alogénicos</t>
  </si>
  <si>
    <t>Procedimientos para obtención de Progenitores Hematopoyéticos desde Médula Ósea autólogo</t>
  </si>
  <si>
    <t>Procedimientos para obtención de Progenitores Hematopoyéticos desde Médula Ósea alogénico</t>
  </si>
  <si>
    <t>Procedimientos para obtención de Plasma Convalesciente o hiperinmune</t>
  </si>
  <si>
    <t>SECCIÓN H.2: AFÉRESIS TERAPÉUTICA (UMT - BS)</t>
  </si>
  <si>
    <t>AFÉRESIS TERAPÉUTICA</t>
  </si>
  <si>
    <t>TOTAL PACIENTES</t>
  </si>
  <si>
    <t>Procedimientos de Recambio de Glóbulos Rojos</t>
  </si>
  <si>
    <t>Procedimientos de Recambio Plasmático</t>
  </si>
  <si>
    <t>Procedimientos de Depleción de Glóbulos Rojos</t>
  </si>
  <si>
    <t>Procedimientos de Depleción de Plaquetas</t>
  </si>
  <si>
    <t>Procedimientos de Depleción de Leucocitos</t>
  </si>
  <si>
    <t>Procedimientos de Fotoféresis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</si>
</sst>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b/>
      <sz val="12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Calibri"/>
      <family val="2"/>
      <scheme val="minor"/>
    </font>
    <font>
      <sz val="8"/>
      <color theme="1"/>
      <name val="Verdana"/>
      <family val="2"/>
    </font>
    <font>
      <sz val="8"/>
      <name val="Arial"/>
      <family val="2"/>
    </font>
    <font>
      <sz val="10"/>
      <name val="Arial"/>
      <family val="2"/>
    </font>
    <font>
      <sz val="9"/>
      <color theme="1"/>
      <name val="Verdana"/>
      <family val="2"/>
    </font>
    <font>
      <sz val="10"/>
      <color theme="1"/>
      <name val="Verdana"/>
      <family val="2"/>
    </font>
    <font>
      <vertAlign val="superscript"/>
      <sz val="8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433">
    <xf numFmtId="0" fontId="0" fillId="0" borderId="0" xfId="0"/>
    <xf numFmtId="1" fontId="1" fillId="2" borderId="0" xfId="0" applyNumberFormat="1" applyFont="1" applyFill="1"/>
    <xf numFmtId="0" fontId="4" fillId="0" borderId="0" xfId="0" applyFont="1"/>
    <xf numFmtId="0" fontId="5" fillId="0" borderId="0" xfId="0" applyFont="1"/>
    <xf numFmtId="1" fontId="5" fillId="0" borderId="11" xfId="0" applyNumberFormat="1" applyFont="1" applyBorder="1" applyAlignment="1">
      <alignment horizontal="center" vertical="center" wrapText="1"/>
    </xf>
    <xf numFmtId="1" fontId="5" fillId="0" borderId="12" xfId="0" applyNumberFormat="1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1" fontId="5" fillId="0" borderId="11" xfId="0" applyNumberFormat="1" applyFont="1" applyBorder="1" applyAlignment="1">
      <alignment horizontal="center" vertical="center"/>
    </xf>
    <xf numFmtId="1" fontId="5" fillId="0" borderId="8" xfId="0" applyNumberFormat="1" applyFont="1" applyBorder="1" applyAlignment="1">
      <alignment horizontal="center" vertical="center"/>
    </xf>
    <xf numFmtId="1" fontId="5" fillId="0" borderId="13" xfId="0" applyNumberFormat="1" applyFont="1" applyBorder="1" applyAlignment="1">
      <alignment horizontal="center" vertical="center"/>
    </xf>
    <xf numFmtId="1" fontId="5" fillId="0" borderId="14" xfId="0" applyNumberFormat="1" applyFont="1" applyBorder="1" applyAlignment="1">
      <alignment horizontal="center" vertical="center"/>
    </xf>
    <xf numFmtId="1" fontId="5" fillId="0" borderId="16" xfId="0" applyNumberFormat="1" applyFont="1" applyBorder="1" applyAlignment="1">
      <alignment horizontal="left" vertical="center" wrapText="1"/>
    </xf>
    <xf numFmtId="1" fontId="5" fillId="0" borderId="16" xfId="0" applyNumberFormat="1" applyFont="1" applyBorder="1" applyAlignment="1">
      <alignment horizontal="left" vertical="center"/>
    </xf>
    <xf numFmtId="1" fontId="5" fillId="0" borderId="17" xfId="0" applyNumberFormat="1" applyFont="1" applyBorder="1" applyAlignment="1">
      <alignment horizontal="right"/>
    </xf>
    <xf numFmtId="1" fontId="5" fillId="0" borderId="18" xfId="0" applyNumberFormat="1" applyFont="1" applyBorder="1" applyAlignment="1">
      <alignment horizontal="right"/>
    </xf>
    <xf numFmtId="1" fontId="5" fillId="0" borderId="19" xfId="0" applyNumberFormat="1" applyFont="1" applyBorder="1" applyAlignment="1">
      <alignment horizontal="right"/>
    </xf>
    <xf numFmtId="1" fontId="5" fillId="4" borderId="17" xfId="0" applyNumberFormat="1" applyFont="1" applyFill="1" applyBorder="1" applyProtection="1">
      <protection locked="0"/>
    </xf>
    <xf numFmtId="1" fontId="5" fillId="4" borderId="20" xfId="0" applyNumberFormat="1" applyFont="1" applyFill="1" applyBorder="1" applyProtection="1">
      <protection locked="0"/>
    </xf>
    <xf numFmtId="1" fontId="5" fillId="0" borderId="21" xfId="0" applyNumberFormat="1" applyFont="1" applyBorder="1" applyAlignment="1">
      <alignment horizontal="left" vertical="center" wrapText="1"/>
    </xf>
    <xf numFmtId="1" fontId="5" fillId="0" borderId="22" xfId="0" applyNumberFormat="1" applyFont="1" applyBorder="1" applyAlignment="1">
      <alignment horizontal="left" vertical="center"/>
    </xf>
    <xf numFmtId="1" fontId="5" fillId="0" borderId="23" xfId="0" applyNumberFormat="1" applyFont="1" applyBorder="1" applyAlignment="1">
      <alignment horizontal="right"/>
    </xf>
    <xf numFmtId="1" fontId="5" fillId="0" borderId="24" xfId="0" applyNumberFormat="1" applyFont="1" applyBorder="1" applyAlignment="1">
      <alignment horizontal="right"/>
    </xf>
    <xf numFmtId="1" fontId="5" fillId="0" borderId="25" xfId="0" applyNumberFormat="1" applyFont="1" applyBorder="1" applyAlignment="1">
      <alignment horizontal="right"/>
    </xf>
    <xf numFmtId="1" fontId="5" fillId="4" borderId="26" xfId="0" applyNumberFormat="1" applyFont="1" applyFill="1" applyBorder="1" applyProtection="1">
      <protection locked="0"/>
    </xf>
    <xf numFmtId="1" fontId="5" fillId="4" borderId="10" xfId="0" applyNumberFormat="1" applyFont="1" applyFill="1" applyBorder="1" applyProtection="1">
      <protection locked="0"/>
    </xf>
    <xf numFmtId="1" fontId="5" fillId="4" borderId="27" xfId="0" applyNumberFormat="1" applyFont="1" applyFill="1" applyBorder="1" applyProtection="1">
      <protection locked="0"/>
    </xf>
    <xf numFmtId="1" fontId="5" fillId="4" borderId="28" xfId="0" applyNumberFormat="1" applyFont="1" applyFill="1" applyBorder="1" applyProtection="1">
      <protection locked="0"/>
    </xf>
    <xf numFmtId="1" fontId="5" fillId="0" borderId="2" xfId="0" applyNumberFormat="1" applyFont="1" applyBorder="1" applyAlignment="1">
      <alignment vertical="center"/>
    </xf>
    <xf numFmtId="1" fontId="5" fillId="0" borderId="11" xfId="0" applyNumberFormat="1" applyFont="1" applyBorder="1" applyAlignment="1">
      <alignment horizontal="right"/>
    </xf>
    <xf numFmtId="1" fontId="5" fillId="0" borderId="12" xfId="0" applyNumberFormat="1" applyFont="1" applyBorder="1" applyAlignment="1">
      <alignment horizontal="right"/>
    </xf>
    <xf numFmtId="1" fontId="5" fillId="0" borderId="29" xfId="0" applyNumberFormat="1" applyFont="1" applyBorder="1" applyAlignment="1">
      <alignment horizontal="right"/>
    </xf>
    <xf numFmtId="1" fontId="5" fillId="4" borderId="11" xfId="0" applyNumberFormat="1" applyFont="1" applyFill="1" applyBorder="1" applyProtection="1">
      <protection locked="0"/>
    </xf>
    <xf numFmtId="1" fontId="5" fillId="4" borderId="8" xfId="0" applyNumberFormat="1" applyFont="1" applyFill="1" applyBorder="1" applyProtection="1">
      <protection locked="0"/>
    </xf>
    <xf numFmtId="1" fontId="5" fillId="0" borderId="8" xfId="0" applyNumberFormat="1" applyFont="1" applyBorder="1" applyAlignment="1">
      <alignment horizontal="right"/>
    </xf>
    <xf numFmtId="1" fontId="5" fillId="0" borderId="11" xfId="0" applyNumberFormat="1" applyFont="1" applyBorder="1"/>
    <xf numFmtId="1" fontId="5" fillId="0" borderId="29" xfId="0" applyNumberFormat="1" applyFont="1" applyBorder="1"/>
    <xf numFmtId="1" fontId="5" fillId="0" borderId="30" xfId="0" applyNumberFormat="1" applyFont="1" applyBorder="1"/>
    <xf numFmtId="1" fontId="5" fillId="0" borderId="8" xfId="0" applyNumberFormat="1" applyFont="1" applyBorder="1"/>
    <xf numFmtId="1" fontId="5" fillId="5" borderId="18" xfId="0" applyNumberFormat="1" applyFont="1" applyFill="1" applyBorder="1"/>
    <xf numFmtId="1" fontId="5" fillId="5" borderId="19" xfId="0" applyNumberFormat="1" applyFont="1" applyFill="1" applyBorder="1"/>
    <xf numFmtId="1" fontId="5" fillId="5" borderId="33" xfId="0" applyNumberFormat="1" applyFont="1" applyFill="1" applyBorder="1"/>
    <xf numFmtId="1" fontId="5" fillId="5" borderId="20" xfId="0" applyNumberFormat="1" applyFont="1" applyFill="1" applyBorder="1"/>
    <xf numFmtId="1" fontId="5" fillId="5" borderId="34" xfId="0" applyNumberFormat="1" applyFont="1" applyFill="1" applyBorder="1"/>
    <xf numFmtId="1" fontId="5" fillId="5" borderId="28" xfId="0" applyNumberFormat="1" applyFont="1" applyFill="1" applyBorder="1"/>
    <xf numFmtId="1" fontId="5" fillId="5" borderId="38" xfId="0" applyNumberFormat="1" applyFont="1" applyFill="1" applyBorder="1"/>
    <xf numFmtId="1" fontId="5" fillId="5" borderId="39" xfId="0" applyNumberFormat="1" applyFont="1" applyFill="1" applyBorder="1"/>
    <xf numFmtId="1" fontId="5" fillId="5" borderId="40" xfId="0" applyNumberFormat="1" applyFont="1" applyFill="1" applyBorder="1"/>
    <xf numFmtId="1" fontId="5" fillId="5" borderId="10" xfId="0" applyNumberFormat="1" applyFont="1" applyFill="1" applyBorder="1"/>
    <xf numFmtId="1" fontId="5" fillId="0" borderId="7" xfId="0" applyNumberFormat="1" applyFont="1" applyBorder="1" applyAlignment="1">
      <alignment horizontal="center" vertical="center" wrapText="1"/>
    </xf>
    <xf numFmtId="1" fontId="5" fillId="0" borderId="7" xfId="0" applyNumberFormat="1" applyFont="1" applyBorder="1" applyAlignment="1">
      <alignment horizontal="center" vertical="center"/>
    </xf>
    <xf numFmtId="1" fontId="5" fillId="0" borderId="41" xfId="0" applyNumberFormat="1" applyFont="1" applyBorder="1" applyAlignment="1">
      <alignment horizontal="left" wrapText="1"/>
    </xf>
    <xf numFmtId="1" fontId="5" fillId="0" borderId="27" xfId="0" applyNumberFormat="1" applyFont="1" applyBorder="1" applyAlignment="1">
      <alignment horizontal="right" wrapText="1"/>
    </xf>
    <xf numFmtId="1" fontId="5" fillId="0" borderId="18" xfId="0" applyNumberFormat="1" applyFont="1" applyBorder="1" applyAlignment="1">
      <alignment horizontal="right" wrapText="1"/>
    </xf>
    <xf numFmtId="1" fontId="5" fillId="0" borderId="20" xfId="0" applyNumberFormat="1" applyFont="1" applyBorder="1" applyAlignment="1">
      <alignment horizontal="right"/>
    </xf>
    <xf numFmtId="1" fontId="5" fillId="4" borderId="42" xfId="0" applyNumberFormat="1" applyFont="1" applyFill="1" applyBorder="1" applyProtection="1">
      <protection locked="0"/>
    </xf>
    <xf numFmtId="1" fontId="5" fillId="4" borderId="31" xfId="0" applyNumberFormat="1" applyFont="1" applyFill="1" applyBorder="1" applyProtection="1">
      <protection locked="0"/>
    </xf>
    <xf numFmtId="1" fontId="5" fillId="4" borderId="19" xfId="0" applyNumberFormat="1" applyFont="1" applyFill="1" applyBorder="1" applyProtection="1">
      <protection locked="0"/>
    </xf>
    <xf numFmtId="1" fontId="5" fillId="0" borderId="35" xfId="0" applyNumberFormat="1" applyFont="1" applyBorder="1" applyAlignment="1">
      <alignment horizontal="left" wrapText="1"/>
    </xf>
    <xf numFmtId="1" fontId="5" fillId="0" borderId="44" xfId="0" applyNumberFormat="1" applyFont="1" applyBorder="1" applyAlignment="1">
      <alignment horizontal="right" wrapText="1"/>
    </xf>
    <xf numFmtId="1" fontId="5" fillId="0" borderId="45" xfId="0" applyNumberFormat="1" applyFont="1" applyBorder="1" applyAlignment="1">
      <alignment horizontal="right" wrapText="1"/>
    </xf>
    <xf numFmtId="1" fontId="5" fillId="0" borderId="10" xfId="0" applyNumberFormat="1" applyFont="1" applyBorder="1" applyAlignment="1">
      <alignment horizontal="right"/>
    </xf>
    <xf numFmtId="1" fontId="5" fillId="4" borderId="44" xfId="0" applyNumberFormat="1" applyFont="1" applyFill="1" applyBorder="1" applyProtection="1">
      <protection locked="0"/>
    </xf>
    <xf numFmtId="1" fontId="5" fillId="4" borderId="46" xfId="0" applyNumberFormat="1" applyFont="1" applyFill="1" applyBorder="1" applyProtection="1">
      <protection locked="0"/>
    </xf>
    <xf numFmtId="1" fontId="5" fillId="4" borderId="9" xfId="0" applyNumberFormat="1" applyFont="1" applyFill="1" applyBorder="1" applyProtection="1">
      <protection locked="0"/>
    </xf>
    <xf numFmtId="1" fontId="5" fillId="4" borderId="39" xfId="0" applyNumberFormat="1" applyFont="1" applyFill="1" applyBorder="1" applyProtection="1">
      <protection locked="0"/>
    </xf>
    <xf numFmtId="1" fontId="5" fillId="0" borderId="47" xfId="0" applyNumberFormat="1" applyFont="1" applyBorder="1" applyAlignment="1">
      <alignment horizontal="right" wrapText="1"/>
    </xf>
    <xf numFmtId="1" fontId="5" fillId="4" borderId="47" xfId="0" applyNumberFormat="1" applyFont="1" applyFill="1" applyBorder="1" applyProtection="1">
      <protection locked="0"/>
    </xf>
    <xf numFmtId="1" fontId="5" fillId="4" borderId="48" xfId="0" applyNumberFormat="1" applyFont="1" applyFill="1" applyBorder="1" applyProtection="1">
      <protection locked="0"/>
    </xf>
    <xf numFmtId="1" fontId="5" fillId="4" borderId="49" xfId="0" applyNumberFormat="1" applyFont="1" applyFill="1" applyBorder="1" applyProtection="1">
      <protection locked="0"/>
    </xf>
    <xf numFmtId="1" fontId="5" fillId="4" borderId="50" xfId="0" applyNumberFormat="1" applyFont="1" applyFill="1" applyBorder="1" applyProtection="1">
      <protection locked="0"/>
    </xf>
    <xf numFmtId="1" fontId="5" fillId="4" borderId="37" xfId="0" applyNumberFormat="1" applyFont="1" applyFill="1" applyBorder="1" applyProtection="1">
      <protection locked="0"/>
    </xf>
    <xf numFmtId="1" fontId="5" fillId="4" borderId="35" xfId="0" applyNumberFormat="1" applyFont="1" applyFill="1" applyBorder="1" applyProtection="1">
      <protection locked="0"/>
    </xf>
    <xf numFmtId="1" fontId="5" fillId="0" borderId="41" xfId="0" applyNumberFormat="1" applyFont="1" applyBorder="1" applyAlignment="1">
      <alignment wrapText="1"/>
    </xf>
    <xf numFmtId="1" fontId="5" fillId="0" borderId="52" xfId="0" applyNumberFormat="1" applyFont="1" applyBorder="1" applyAlignment="1">
      <alignment horizontal="right" wrapText="1"/>
    </xf>
    <xf numFmtId="1" fontId="5" fillId="4" borderId="51" xfId="0" applyNumberFormat="1" applyFont="1" applyFill="1" applyBorder="1" applyProtection="1">
      <protection locked="0"/>
    </xf>
    <xf numFmtId="1" fontId="5" fillId="4" borderId="53" xfId="0" applyNumberFormat="1" applyFont="1" applyFill="1" applyBorder="1" applyProtection="1">
      <protection locked="0"/>
    </xf>
    <xf numFmtId="1" fontId="5" fillId="4" borderId="52" xfId="0" applyNumberFormat="1" applyFont="1" applyFill="1" applyBorder="1" applyProtection="1">
      <protection locked="0"/>
    </xf>
    <xf numFmtId="1" fontId="5" fillId="4" borderId="14" xfId="0" applyNumberFormat="1" applyFont="1" applyFill="1" applyBorder="1" applyProtection="1">
      <protection locked="0"/>
    </xf>
    <xf numFmtId="1" fontId="5" fillId="0" borderId="35" xfId="0" applyNumberFormat="1" applyFont="1" applyBorder="1" applyAlignment="1">
      <alignment wrapText="1"/>
    </xf>
    <xf numFmtId="1" fontId="5" fillId="0" borderId="26" xfId="0" applyNumberFormat="1" applyFont="1" applyBorder="1" applyAlignment="1">
      <alignment horizontal="right"/>
    </xf>
    <xf numFmtId="1" fontId="5" fillId="0" borderId="38" xfId="0" applyNumberFormat="1" applyFont="1" applyBorder="1" applyAlignment="1">
      <alignment horizontal="right"/>
    </xf>
    <xf numFmtId="1" fontId="5" fillId="0" borderId="1" xfId="0" applyNumberFormat="1" applyFont="1" applyBorder="1" applyAlignment="1">
      <alignment horizontal="right"/>
    </xf>
    <xf numFmtId="1" fontId="5" fillId="0" borderId="9" xfId="0" applyNumberFormat="1" applyFont="1" applyBorder="1"/>
    <xf numFmtId="1" fontId="5" fillId="0" borderId="39" xfId="0" applyNumberFormat="1" applyFont="1" applyBorder="1"/>
    <xf numFmtId="1" fontId="5" fillId="0" borderId="26" xfId="0" applyNumberFormat="1" applyFont="1" applyBorder="1"/>
    <xf numFmtId="1" fontId="5" fillId="0" borderId="10" xfId="0" applyNumberFormat="1" applyFont="1" applyBorder="1"/>
    <xf numFmtId="1" fontId="5" fillId="3" borderId="2" xfId="1" applyNumberFormat="1" applyFont="1" applyFill="1" applyBorder="1" applyAlignment="1">
      <alignment horizontal="center" wrapText="1"/>
    </xf>
    <xf numFmtId="1" fontId="5" fillId="3" borderId="2" xfId="2" applyNumberFormat="1" applyFont="1" applyFill="1" applyBorder="1" applyAlignment="1">
      <alignment horizontal="center" vertical="center" wrapText="1"/>
    </xf>
    <xf numFmtId="1" fontId="5" fillId="3" borderId="11" xfId="1" applyNumberFormat="1" applyFont="1" applyFill="1" applyBorder="1" applyAlignment="1">
      <alignment horizontal="center" vertical="center" wrapText="1"/>
    </xf>
    <xf numFmtId="1" fontId="5" fillId="3" borderId="8" xfId="1" applyNumberFormat="1" applyFont="1" applyFill="1" applyBorder="1" applyAlignment="1">
      <alignment horizontal="center" vertical="center" wrapText="1"/>
    </xf>
    <xf numFmtId="1" fontId="5" fillId="3" borderId="16" xfId="0" applyNumberFormat="1" applyFont="1" applyFill="1" applyBorder="1" applyAlignment="1">
      <alignment horizontal="right"/>
    </xf>
    <xf numFmtId="1" fontId="5" fillId="4" borderId="17" xfId="0" applyNumberFormat="1" applyFont="1" applyFill="1" applyBorder="1" applyAlignment="1" applyProtection="1">
      <alignment horizontal="right"/>
      <protection locked="0"/>
    </xf>
    <xf numFmtId="1" fontId="5" fillId="4" borderId="20" xfId="0" applyNumberFormat="1" applyFont="1" applyFill="1" applyBorder="1" applyAlignment="1" applyProtection="1">
      <alignment horizontal="right"/>
      <protection locked="0"/>
    </xf>
    <xf numFmtId="1" fontId="5" fillId="3" borderId="54" xfId="0" applyNumberFormat="1" applyFont="1" applyFill="1" applyBorder="1" applyAlignment="1">
      <alignment horizontal="right"/>
    </xf>
    <xf numFmtId="1" fontId="5" fillId="4" borderId="47" xfId="0" applyNumberFormat="1" applyFont="1" applyFill="1" applyBorder="1" applyAlignment="1" applyProtection="1">
      <alignment horizontal="right"/>
      <protection locked="0"/>
    </xf>
    <xf numFmtId="1" fontId="5" fillId="4" borderId="49" xfId="0" applyNumberFormat="1" applyFont="1" applyFill="1" applyBorder="1" applyAlignment="1" applyProtection="1">
      <alignment horizontal="right"/>
      <protection locked="0"/>
    </xf>
    <xf numFmtId="1" fontId="5" fillId="3" borderId="55" xfId="0" applyNumberFormat="1" applyFont="1" applyFill="1" applyBorder="1" applyAlignment="1">
      <alignment horizontal="right"/>
    </xf>
    <xf numFmtId="1" fontId="5" fillId="4" borderId="44" xfId="0" applyNumberFormat="1" applyFont="1" applyFill="1" applyBorder="1" applyAlignment="1" applyProtection="1">
      <alignment horizontal="right"/>
      <protection locked="0"/>
    </xf>
    <xf numFmtId="1" fontId="5" fillId="4" borderId="37" xfId="0" applyNumberFormat="1" applyFont="1" applyFill="1" applyBorder="1" applyAlignment="1" applyProtection="1">
      <alignment horizontal="right"/>
      <protection locked="0"/>
    </xf>
    <xf numFmtId="1" fontId="5" fillId="3" borderId="22" xfId="0" applyNumberFormat="1" applyFont="1" applyFill="1" applyBorder="1" applyAlignment="1">
      <alignment horizontal="right"/>
    </xf>
    <xf numFmtId="1" fontId="5" fillId="4" borderId="27" xfId="0" applyNumberFormat="1" applyFont="1" applyFill="1" applyBorder="1" applyAlignment="1" applyProtection="1">
      <alignment horizontal="right"/>
      <protection locked="0"/>
    </xf>
    <xf numFmtId="1" fontId="5" fillId="4" borderId="28" xfId="0" applyNumberFormat="1" applyFont="1" applyFill="1" applyBorder="1" applyAlignment="1" applyProtection="1">
      <alignment horizontal="right"/>
      <protection locked="0"/>
    </xf>
    <xf numFmtId="1" fontId="5" fillId="3" borderId="2" xfId="0" applyNumberFormat="1" applyFont="1" applyFill="1" applyBorder="1" applyAlignment="1">
      <alignment horizontal="right"/>
    </xf>
    <xf numFmtId="1" fontId="5" fillId="4" borderId="11" xfId="0" applyNumberFormat="1" applyFont="1" applyFill="1" applyBorder="1" applyAlignment="1" applyProtection="1">
      <alignment horizontal="right"/>
      <protection locked="0"/>
    </xf>
    <xf numFmtId="1" fontId="5" fillId="4" borderId="8" xfId="0" applyNumberFormat="1" applyFont="1" applyFill="1" applyBorder="1" applyAlignment="1" applyProtection="1">
      <alignment horizontal="right"/>
      <protection locked="0"/>
    </xf>
    <xf numFmtId="1" fontId="5" fillId="3" borderId="2" xfId="1" applyNumberFormat="1" applyFont="1" applyFill="1" applyBorder="1" applyAlignment="1">
      <alignment horizontal="left" vertical="center" wrapText="1"/>
    </xf>
    <xf numFmtId="1" fontId="5" fillId="3" borderId="43" xfId="0" applyNumberFormat="1" applyFont="1" applyFill="1" applyBorder="1" applyAlignment="1">
      <alignment horizontal="right"/>
    </xf>
    <xf numFmtId="1" fontId="5" fillId="4" borderId="26" xfId="0" applyNumberFormat="1" applyFont="1" applyFill="1" applyBorder="1" applyAlignment="1" applyProtection="1">
      <alignment horizontal="right"/>
      <protection locked="0"/>
    </xf>
    <xf numFmtId="1" fontId="5" fillId="4" borderId="10" xfId="0" applyNumberFormat="1" applyFont="1" applyFill="1" applyBorder="1" applyAlignment="1" applyProtection="1">
      <alignment horizontal="right"/>
      <protection locked="0"/>
    </xf>
    <xf numFmtId="1" fontId="5" fillId="3" borderId="43" xfId="1" applyNumberFormat="1" applyFont="1" applyFill="1" applyBorder="1" applyAlignment="1">
      <alignment horizontal="left" vertical="center" wrapText="1"/>
    </xf>
    <xf numFmtId="1" fontId="5" fillId="3" borderId="2" xfId="0" applyNumberFormat="1" applyFont="1" applyFill="1" applyBorder="1" applyAlignment="1">
      <alignment horizontal="left" vertical="center" wrapText="1"/>
    </xf>
    <xf numFmtId="1" fontId="3" fillId="2" borderId="0" xfId="1" applyNumberFormat="1" applyFont="1" applyFill="1" applyAlignment="1">
      <alignment wrapText="1"/>
    </xf>
    <xf numFmtId="1" fontId="5" fillId="2" borderId="15" xfId="0" applyNumberFormat="1" applyFont="1" applyFill="1" applyBorder="1" applyAlignment="1">
      <alignment horizontal="center" vertical="center" wrapText="1"/>
    </xf>
    <xf numFmtId="1" fontId="5" fillId="2" borderId="15" xfId="2" applyNumberFormat="1" applyFont="1" applyFill="1" applyBorder="1" applyAlignment="1">
      <alignment horizontal="center" vertical="center" wrapText="1"/>
    </xf>
    <xf numFmtId="1" fontId="5" fillId="4" borderId="16" xfId="0" applyNumberFormat="1" applyFont="1" applyFill="1" applyBorder="1" applyProtection="1">
      <protection locked="0"/>
    </xf>
    <xf numFmtId="1" fontId="5" fillId="0" borderId="55" xfId="0" applyNumberFormat="1" applyFont="1" applyBorder="1" applyAlignment="1">
      <alignment horizontal="left" vertical="center" wrapText="1"/>
    </xf>
    <xf numFmtId="1" fontId="5" fillId="4" borderId="55" xfId="0" applyNumberFormat="1" applyFont="1" applyFill="1" applyBorder="1" applyProtection="1">
      <protection locked="0"/>
    </xf>
    <xf numFmtId="1" fontId="5" fillId="0" borderId="43" xfId="0" applyNumberFormat="1" applyFont="1" applyBorder="1" applyAlignment="1">
      <alignment horizontal="center" vertical="center" wrapText="1"/>
    </xf>
    <xf numFmtId="1" fontId="5" fillId="0" borderId="43" xfId="0" applyNumberFormat="1" applyFont="1" applyBorder="1" applyAlignment="1">
      <alignment horizontal="right" vertical="center"/>
    </xf>
    <xf numFmtId="1" fontId="5" fillId="0" borderId="15" xfId="0" applyNumberFormat="1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 wrapText="1"/>
    </xf>
    <xf numFmtId="1" fontId="5" fillId="0" borderId="28" xfId="0" applyNumberFormat="1" applyFont="1" applyBorder="1" applyAlignment="1">
      <alignment vertical="center" wrapText="1"/>
    </xf>
    <xf numFmtId="1" fontId="5" fillId="4" borderId="54" xfId="0" applyNumberFormat="1" applyFont="1" applyFill="1" applyBorder="1" applyProtection="1">
      <protection locked="0"/>
    </xf>
    <xf numFmtId="1" fontId="5" fillId="0" borderId="54" xfId="0" applyNumberFormat="1" applyFont="1" applyBorder="1" applyAlignment="1">
      <alignment horizontal="left" vertical="center" wrapText="1"/>
    </xf>
    <xf numFmtId="1" fontId="5" fillId="4" borderId="58" xfId="0" applyNumberFormat="1" applyFont="1" applyFill="1" applyBorder="1" applyProtection="1">
      <protection locked="0"/>
    </xf>
    <xf numFmtId="1" fontId="5" fillId="0" borderId="20" xfId="0" applyNumberFormat="1" applyFont="1" applyBorder="1" applyAlignment="1">
      <alignment vertical="center" wrapText="1"/>
    </xf>
    <xf numFmtId="1" fontId="5" fillId="0" borderId="10" xfId="0" applyNumberFormat="1" applyFont="1" applyBorder="1" applyAlignment="1">
      <alignment horizontal="left" vertical="center" wrapText="1"/>
    </xf>
    <xf numFmtId="1" fontId="5" fillId="4" borderId="43" xfId="0" applyNumberFormat="1" applyFont="1" applyFill="1" applyBorder="1" applyProtection="1">
      <protection locked="0"/>
    </xf>
    <xf numFmtId="1" fontId="5" fillId="2" borderId="11" xfId="1" applyNumberFormat="1" applyFont="1" applyFill="1" applyBorder="1" applyAlignment="1">
      <alignment horizontal="center" vertical="center" wrapText="1"/>
    </xf>
    <xf numFmtId="1" fontId="5" fillId="2" borderId="12" xfId="1" applyNumberFormat="1" applyFont="1" applyFill="1" applyBorder="1" applyAlignment="1">
      <alignment horizontal="center" vertical="center" wrapText="1"/>
    </xf>
    <xf numFmtId="1" fontId="5" fillId="2" borderId="8" xfId="1" applyNumberFormat="1" applyFont="1" applyFill="1" applyBorder="1" applyAlignment="1">
      <alignment horizontal="center" vertical="center" wrapText="1"/>
    </xf>
    <xf numFmtId="1" fontId="5" fillId="4" borderId="17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20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18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47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49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59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23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60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24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23" xfId="0" applyNumberFormat="1" applyFont="1" applyFill="1" applyBorder="1" applyProtection="1">
      <protection locked="0"/>
    </xf>
    <xf numFmtId="1" fontId="5" fillId="4" borderId="60" xfId="0" applyNumberFormat="1" applyFont="1" applyFill="1" applyBorder="1" applyProtection="1">
      <protection locked="0"/>
    </xf>
    <xf numFmtId="1" fontId="5" fillId="4" borderId="45" xfId="0" applyNumberFormat="1" applyFont="1" applyFill="1" applyBorder="1" applyProtection="1">
      <protection locked="0"/>
    </xf>
    <xf numFmtId="1" fontId="5" fillId="0" borderId="7" xfId="0" applyNumberFormat="1" applyFont="1" applyBorder="1"/>
    <xf numFmtId="1" fontId="5" fillId="0" borderId="12" xfId="0" applyNumberFormat="1" applyFont="1" applyBorder="1"/>
    <xf numFmtId="1" fontId="5" fillId="0" borderId="2" xfId="0" applyNumberFormat="1" applyFont="1" applyBorder="1"/>
    <xf numFmtId="1" fontId="1" fillId="2" borderId="0" xfId="0" applyNumberFormat="1" applyFont="1" applyFill="1" applyAlignment="1">
      <alignment horizontal="left"/>
    </xf>
    <xf numFmtId="1" fontId="5" fillId="4" borderId="33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19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61" xfId="0" applyNumberFormat="1" applyFont="1" applyFill="1" applyBorder="1" applyProtection="1">
      <protection locked="0"/>
    </xf>
    <xf numFmtId="1" fontId="5" fillId="4" borderId="59" xfId="0" applyNumberFormat="1" applyFont="1" applyFill="1" applyBorder="1" applyProtection="1">
      <protection locked="0"/>
    </xf>
    <xf numFmtId="1" fontId="5" fillId="4" borderId="62" xfId="0" applyNumberFormat="1" applyFont="1" applyFill="1" applyBorder="1" applyProtection="1">
      <protection locked="0"/>
    </xf>
    <xf numFmtId="1" fontId="5" fillId="2" borderId="15" xfId="1" applyNumberFormat="1" applyFont="1" applyFill="1" applyBorder="1" applyAlignment="1">
      <alignment horizontal="center" vertical="center" wrapText="1"/>
    </xf>
    <xf numFmtId="1" fontId="5" fillId="2" borderId="63" xfId="1" applyNumberFormat="1" applyFont="1" applyFill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right" vertical="center" wrapText="1"/>
    </xf>
    <xf numFmtId="1" fontId="5" fillId="4" borderId="11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12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10" xfId="0" applyNumberFormat="1" applyFont="1" applyFill="1" applyBorder="1" applyAlignment="1" applyProtection="1">
      <alignment horizontal="right" vertical="center" wrapText="1"/>
      <protection locked="0"/>
    </xf>
    <xf numFmtId="1" fontId="5" fillId="2" borderId="16" xfId="0" applyNumberFormat="1" applyFont="1" applyFill="1" applyBorder="1" applyAlignment="1">
      <alignment horizontal="left" vertical="center" wrapText="1"/>
    </xf>
    <xf numFmtId="1" fontId="5" fillId="0" borderId="16" xfId="0" applyNumberFormat="1" applyFont="1" applyBorder="1" applyAlignment="1">
      <alignment horizontal="right" vertical="center" wrapText="1"/>
    </xf>
    <xf numFmtId="1" fontId="5" fillId="4" borderId="27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34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28" xfId="0" applyNumberFormat="1" applyFont="1" applyFill="1" applyBorder="1" applyAlignment="1" applyProtection="1">
      <alignment horizontal="right" vertical="center" wrapText="1"/>
      <protection locked="0"/>
    </xf>
    <xf numFmtId="1" fontId="5" fillId="2" borderId="54" xfId="0" applyNumberFormat="1" applyFont="1" applyFill="1" applyBorder="1" applyAlignment="1">
      <alignment horizontal="left" vertical="center" wrapText="1"/>
    </xf>
    <xf numFmtId="1" fontId="5" fillId="0" borderId="54" xfId="0" applyNumberFormat="1" applyFont="1" applyBorder="1" applyAlignment="1">
      <alignment horizontal="right" vertical="center" wrapText="1"/>
    </xf>
    <xf numFmtId="1" fontId="5" fillId="2" borderId="55" xfId="0" applyNumberFormat="1" applyFont="1" applyFill="1" applyBorder="1" applyAlignment="1">
      <alignment horizontal="left" vertical="center" wrapText="1"/>
    </xf>
    <xf numFmtId="1" fontId="5" fillId="0" borderId="55" xfId="0" applyNumberFormat="1" applyFont="1" applyBorder="1" applyAlignment="1">
      <alignment horizontal="right" vertical="center" wrapText="1"/>
    </xf>
    <xf numFmtId="1" fontId="5" fillId="4" borderId="44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45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37" xfId="0" applyNumberFormat="1" applyFont="1" applyFill="1" applyBorder="1" applyAlignment="1" applyProtection="1">
      <alignment horizontal="right" vertical="center" wrapText="1"/>
      <protection locked="0"/>
    </xf>
    <xf numFmtId="1" fontId="5" fillId="6" borderId="28" xfId="0" applyNumberFormat="1" applyFont="1" applyFill="1" applyBorder="1" applyAlignment="1">
      <alignment horizontal="left" vertical="center" wrapText="1"/>
    </xf>
    <xf numFmtId="1" fontId="5" fillId="0" borderId="43" xfId="0" applyNumberFormat="1" applyFont="1" applyBorder="1" applyAlignment="1">
      <alignment horizontal="right" vertical="center" wrapText="1"/>
    </xf>
    <xf numFmtId="1" fontId="5" fillId="6" borderId="37" xfId="0" applyNumberFormat="1" applyFont="1" applyFill="1" applyBorder="1" applyAlignment="1">
      <alignment horizontal="left"/>
    </xf>
    <xf numFmtId="1" fontId="5" fillId="4" borderId="8" xfId="0" applyNumberFormat="1" applyFont="1" applyFill="1" applyBorder="1" applyAlignment="1" applyProtection="1">
      <alignment horizontal="right" vertical="center" wrapText="1"/>
      <protection locked="0"/>
    </xf>
    <xf numFmtId="1" fontId="3" fillId="3" borderId="0" xfId="1" applyNumberFormat="1" applyFont="1" applyFill="1" applyAlignment="1">
      <alignment wrapText="1"/>
    </xf>
    <xf numFmtId="1" fontId="5" fillId="2" borderId="2" xfId="0" applyNumberFormat="1" applyFont="1" applyFill="1" applyBorder="1" applyAlignment="1">
      <alignment horizontal="center" vertical="center" wrapText="1"/>
    </xf>
    <xf numFmtId="1" fontId="5" fillId="4" borderId="16" xfId="0" applyNumberFormat="1" applyFont="1" applyFill="1" applyBorder="1" applyAlignment="1" applyProtection="1">
      <alignment vertical="center" wrapText="1"/>
      <protection locked="0"/>
    </xf>
    <xf numFmtId="1" fontId="5" fillId="4" borderId="54" xfId="0" applyNumberFormat="1" applyFont="1" applyFill="1" applyBorder="1" applyAlignment="1" applyProtection="1">
      <alignment vertical="center" wrapText="1"/>
      <protection locked="0"/>
    </xf>
    <xf numFmtId="1" fontId="5" fillId="4" borderId="55" xfId="0" applyNumberFormat="1" applyFont="1" applyFill="1" applyBorder="1" applyAlignment="1" applyProtection="1">
      <alignment vertical="center" wrapText="1"/>
      <protection locked="0"/>
    </xf>
    <xf numFmtId="1" fontId="8" fillId="3" borderId="0" xfId="0" applyNumberFormat="1" applyFont="1" applyFill="1" applyAlignment="1">
      <alignment wrapText="1"/>
    </xf>
    <xf numFmtId="1" fontId="3" fillId="2" borderId="1" xfId="1" applyNumberFormat="1" applyFont="1" applyFill="1" applyBorder="1"/>
    <xf numFmtId="1" fontId="5" fillId="2" borderId="15" xfId="0" applyNumberFormat="1" applyFont="1" applyFill="1" applyBorder="1" applyAlignment="1">
      <alignment horizontal="right" vertical="center" wrapText="1"/>
    </xf>
    <xf numFmtId="1" fontId="5" fillId="4" borderId="13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63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5" xfId="0" applyNumberFormat="1" applyFont="1" applyFill="1" applyBorder="1" applyAlignment="1" applyProtection="1">
      <alignment horizontal="right" vertical="center" wrapText="1"/>
      <protection locked="0"/>
    </xf>
    <xf numFmtId="1" fontId="5" fillId="2" borderId="16" xfId="0" applyNumberFormat="1" applyFont="1" applyFill="1" applyBorder="1" applyAlignment="1">
      <alignment horizontal="right" vertical="center" wrapText="1"/>
    </xf>
    <xf numFmtId="1" fontId="5" fillId="2" borderId="54" xfId="0" applyNumberFormat="1" applyFont="1" applyFill="1" applyBorder="1"/>
    <xf numFmtId="1" fontId="5" fillId="2" borderId="55" xfId="0" applyNumberFormat="1" applyFont="1" applyFill="1" applyBorder="1"/>
    <xf numFmtId="1" fontId="5" fillId="2" borderId="22" xfId="0" applyNumberFormat="1" applyFont="1" applyFill="1" applyBorder="1"/>
    <xf numFmtId="1" fontId="5" fillId="4" borderId="34" xfId="0" applyNumberFormat="1" applyFont="1" applyFill="1" applyBorder="1" applyProtection="1">
      <protection locked="0"/>
    </xf>
    <xf numFmtId="1" fontId="8" fillId="2" borderId="0" xfId="0" applyNumberFormat="1" applyFont="1" applyFill="1" applyAlignment="1">
      <alignment horizontal="left"/>
    </xf>
    <xf numFmtId="1" fontId="8" fillId="2" borderId="0" xfId="0" applyNumberFormat="1" applyFont="1" applyFill="1" applyProtection="1">
      <protection locked="0"/>
    </xf>
    <xf numFmtId="1" fontId="9" fillId="2" borderId="0" xfId="0" applyNumberFormat="1" applyFont="1" applyFill="1"/>
    <xf numFmtId="1" fontId="5" fillId="2" borderId="0" xfId="0" applyNumberFormat="1" applyFont="1" applyFill="1"/>
    <xf numFmtId="1" fontId="8" fillId="2" borderId="0" xfId="0" applyNumberFormat="1" applyFont="1" applyFill="1" applyAlignment="1">
      <alignment horizontal="center"/>
    </xf>
    <xf numFmtId="1" fontId="3" fillId="2" borderId="0" xfId="0" applyNumberFormat="1" applyFont="1" applyFill="1"/>
    <xf numFmtId="1" fontId="5" fillId="4" borderId="17" xfId="0" applyNumberFormat="1" applyFont="1" applyFill="1" applyBorder="1" applyAlignment="1" applyProtection="1">
      <alignment wrapText="1"/>
      <protection locked="0"/>
    </xf>
    <xf numFmtId="1" fontId="5" fillId="4" borderId="18" xfId="0" applyNumberFormat="1" applyFont="1" applyFill="1" applyBorder="1" applyAlignment="1" applyProtection="1">
      <alignment wrapText="1"/>
      <protection locked="0"/>
    </xf>
    <xf numFmtId="1" fontId="5" fillId="4" borderId="20" xfId="0" applyNumberFormat="1" applyFont="1" applyFill="1" applyBorder="1" applyAlignment="1" applyProtection="1">
      <alignment wrapText="1"/>
      <protection locked="0"/>
    </xf>
    <xf numFmtId="1" fontId="5" fillId="4" borderId="47" xfId="0" applyNumberFormat="1" applyFont="1" applyFill="1" applyBorder="1" applyAlignment="1" applyProtection="1">
      <alignment wrapText="1"/>
      <protection locked="0"/>
    </xf>
    <xf numFmtId="1" fontId="5" fillId="4" borderId="59" xfId="0" applyNumberFormat="1" applyFont="1" applyFill="1" applyBorder="1" applyAlignment="1" applyProtection="1">
      <alignment wrapText="1"/>
      <protection locked="0"/>
    </xf>
    <xf numFmtId="1" fontId="5" fillId="4" borderId="49" xfId="0" applyNumberFormat="1" applyFont="1" applyFill="1" applyBorder="1" applyAlignment="1" applyProtection="1">
      <alignment wrapText="1"/>
      <protection locked="0"/>
    </xf>
    <xf numFmtId="1" fontId="5" fillId="4" borderId="44" xfId="0" applyNumberFormat="1" applyFont="1" applyFill="1" applyBorder="1" applyAlignment="1" applyProtection="1">
      <alignment wrapText="1"/>
      <protection locked="0"/>
    </xf>
    <xf numFmtId="1" fontId="5" fillId="4" borderId="45" xfId="0" applyNumberFormat="1" applyFont="1" applyFill="1" applyBorder="1" applyAlignment="1" applyProtection="1">
      <alignment wrapText="1"/>
      <protection locked="0"/>
    </xf>
    <xf numFmtId="1" fontId="5" fillId="4" borderId="37" xfId="0" applyNumberFormat="1" applyFont="1" applyFill="1" applyBorder="1" applyAlignment="1" applyProtection="1">
      <alignment wrapText="1"/>
      <protection locked="0"/>
    </xf>
    <xf numFmtId="1" fontId="5" fillId="6" borderId="18" xfId="0" applyNumberFormat="1" applyFont="1" applyFill="1" applyBorder="1"/>
    <xf numFmtId="1" fontId="5" fillId="6" borderId="20" xfId="0" applyNumberFormat="1" applyFont="1" applyFill="1" applyBorder="1"/>
    <xf numFmtId="1" fontId="5" fillId="6" borderId="38" xfId="0" applyNumberFormat="1" applyFont="1" applyFill="1" applyBorder="1"/>
    <xf numFmtId="1" fontId="5" fillId="6" borderId="10" xfId="0" applyNumberFormat="1" applyFont="1" applyFill="1" applyBorder="1"/>
    <xf numFmtId="1" fontId="5" fillId="0" borderId="32" xfId="0" applyNumberFormat="1" applyFont="1" applyBorder="1"/>
    <xf numFmtId="1" fontId="8" fillId="4" borderId="16" xfId="0" applyNumberFormat="1" applyFont="1" applyFill="1" applyBorder="1" applyAlignment="1" applyProtection="1">
      <alignment wrapText="1"/>
      <protection locked="0"/>
    </xf>
    <xf numFmtId="1" fontId="5" fillId="0" borderId="36" xfId="0" applyNumberFormat="1" applyFont="1" applyBorder="1" applyAlignment="1">
      <alignment vertical="center" wrapText="1"/>
    </xf>
    <xf numFmtId="1" fontId="8" fillId="4" borderId="55" xfId="0" applyNumberFormat="1" applyFont="1" applyFill="1" applyBorder="1" applyAlignment="1" applyProtection="1">
      <alignment wrapText="1"/>
      <protection locked="0"/>
    </xf>
    <xf numFmtId="1" fontId="5" fillId="2" borderId="15" xfId="0" applyNumberFormat="1" applyFont="1" applyFill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" fontId="5" fillId="0" borderId="22" xfId="0" applyNumberFormat="1" applyFont="1" applyBorder="1" applyAlignment="1">
      <alignment wrapText="1"/>
    </xf>
    <xf numFmtId="1" fontId="5" fillId="4" borderId="27" xfId="0" applyNumberFormat="1" applyFont="1" applyFill="1" applyBorder="1" applyAlignment="1" applyProtection="1">
      <alignment wrapText="1"/>
      <protection locked="0"/>
    </xf>
    <xf numFmtId="1" fontId="5" fillId="4" borderId="34" xfId="0" applyNumberFormat="1" applyFont="1" applyFill="1" applyBorder="1" applyAlignment="1" applyProtection="1">
      <alignment wrapText="1"/>
      <protection locked="0"/>
    </xf>
    <xf numFmtId="1" fontId="5" fillId="4" borderId="28" xfId="0" applyNumberFormat="1" applyFont="1" applyFill="1" applyBorder="1" applyAlignment="1" applyProtection="1">
      <alignment wrapText="1"/>
      <protection locked="0"/>
    </xf>
    <xf numFmtId="1" fontId="5" fillId="0" borderId="54" xfId="0" applyNumberFormat="1" applyFont="1" applyBorder="1" applyAlignment="1">
      <alignment wrapText="1"/>
    </xf>
    <xf numFmtId="1" fontId="5" fillId="0" borderId="55" xfId="0" applyNumberFormat="1" applyFont="1" applyBorder="1" applyAlignment="1">
      <alignment wrapText="1"/>
    </xf>
    <xf numFmtId="1" fontId="5" fillId="0" borderId="21" xfId="0" applyNumberFormat="1" applyFont="1" applyBorder="1" applyAlignment="1">
      <alignment wrapText="1"/>
    </xf>
    <xf numFmtId="1" fontId="5" fillId="0" borderId="16" xfId="0" applyNumberFormat="1" applyFont="1" applyBorder="1" applyAlignment="1">
      <alignment wrapText="1"/>
    </xf>
    <xf numFmtId="1" fontId="5" fillId="0" borderId="43" xfId="0" applyNumberFormat="1" applyFont="1" applyBorder="1" applyAlignment="1">
      <alignment wrapText="1"/>
    </xf>
    <xf numFmtId="1" fontId="1" fillId="2" borderId="7" xfId="0" applyNumberFormat="1" applyFont="1" applyFill="1" applyBorder="1"/>
    <xf numFmtId="1" fontId="1" fillId="2" borderId="8" xfId="0" applyNumberFormat="1" applyFont="1" applyFill="1" applyBorder="1"/>
    <xf numFmtId="1" fontId="5" fillId="2" borderId="9" xfId="0" applyNumberFormat="1" applyFont="1" applyFill="1" applyBorder="1"/>
    <xf numFmtId="1" fontId="5" fillId="2" borderId="1" xfId="0" applyNumberFormat="1" applyFont="1" applyFill="1" applyBorder="1"/>
    <xf numFmtId="1" fontId="5" fillId="2" borderId="10" xfId="0" applyNumberFormat="1" applyFont="1" applyFill="1" applyBorder="1"/>
    <xf numFmtId="1" fontId="5" fillId="2" borderId="2" xfId="0" applyNumberFormat="1" applyFont="1" applyFill="1" applyBorder="1"/>
    <xf numFmtId="1" fontId="5" fillId="2" borderId="11" xfId="0" applyNumberFormat="1" applyFont="1" applyFill="1" applyBorder="1"/>
    <xf numFmtId="1" fontId="5" fillId="2" borderId="12" xfId="0" applyNumberFormat="1" applyFont="1" applyFill="1" applyBorder="1"/>
    <xf numFmtId="1" fontId="5" fillId="2" borderId="8" xfId="0" applyNumberFormat="1" applyFont="1" applyFill="1" applyBorder="1"/>
    <xf numFmtId="0" fontId="3" fillId="0" borderId="0" xfId="0" applyFont="1"/>
    <xf numFmtId="0" fontId="5" fillId="0" borderId="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6" xfId="0" applyFont="1" applyBorder="1" applyAlignment="1">
      <alignment vertical="center"/>
    </xf>
    <xf numFmtId="0" fontId="5" fillId="0" borderId="54" xfId="0" applyFont="1" applyBorder="1" applyAlignment="1">
      <alignment vertical="center"/>
    </xf>
    <xf numFmtId="0" fontId="5" fillId="0" borderId="43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6" xfId="0" applyFont="1" applyBorder="1"/>
    <xf numFmtId="0" fontId="5" fillId="0" borderId="54" xfId="0" applyFont="1" applyBorder="1"/>
    <xf numFmtId="0" fontId="5" fillId="0" borderId="43" xfId="0" applyFont="1" applyBorder="1"/>
    <xf numFmtId="0" fontId="5" fillId="0" borderId="16" xfId="0" applyFont="1" applyBorder="1" applyAlignment="1">
      <alignment horizontal="left" vertical="center"/>
    </xf>
    <xf numFmtId="0" fontId="5" fillId="0" borderId="54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4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1" fontId="5" fillId="4" borderId="11" xfId="0" applyNumberFormat="1" applyFont="1" applyFill="1" applyBorder="1" applyAlignment="1" applyProtection="1">
      <alignment wrapText="1"/>
      <protection locked="0"/>
    </xf>
    <xf numFmtId="1" fontId="5" fillId="4" borderId="12" xfId="0" applyNumberFormat="1" applyFont="1" applyFill="1" applyBorder="1" applyAlignment="1" applyProtection="1">
      <alignment wrapText="1"/>
      <protection locked="0"/>
    </xf>
    <xf numFmtId="1" fontId="5" fillId="4" borderId="10" xfId="0" applyNumberFormat="1" applyFont="1" applyFill="1" applyBorder="1" applyAlignment="1" applyProtection="1">
      <alignment wrapText="1"/>
      <protection locked="0"/>
    </xf>
    <xf numFmtId="1" fontId="5" fillId="4" borderId="26" xfId="0" applyNumberFormat="1" applyFont="1" applyFill="1" applyBorder="1" applyAlignment="1" applyProtection="1">
      <alignment wrapText="1"/>
      <protection locked="0"/>
    </xf>
    <xf numFmtId="1" fontId="5" fillId="4" borderId="38" xfId="0" applyNumberFormat="1" applyFont="1" applyFill="1" applyBorder="1" applyAlignment="1" applyProtection="1">
      <alignment wrapText="1"/>
      <protection locked="0"/>
    </xf>
    <xf numFmtId="0" fontId="5" fillId="0" borderId="55" xfId="0" applyFont="1" applyBorder="1" applyAlignment="1">
      <alignment horizontal="left" vertical="center"/>
    </xf>
    <xf numFmtId="1" fontId="5" fillId="0" borderId="47" xfId="0" applyNumberFormat="1" applyFont="1" applyBorder="1" applyAlignment="1">
      <alignment wrapText="1"/>
    </xf>
    <xf numFmtId="1" fontId="5" fillId="4" borderId="61" xfId="0" applyNumberFormat="1" applyFont="1" applyFill="1" applyBorder="1" applyAlignment="1" applyProtection="1">
      <alignment wrapText="1"/>
      <protection locked="0"/>
    </xf>
    <xf numFmtId="1" fontId="5" fillId="3" borderId="26" xfId="0" applyNumberFormat="1" applyFont="1" applyFill="1" applyBorder="1" applyAlignment="1">
      <alignment wrapText="1"/>
    </xf>
    <xf numFmtId="1" fontId="5" fillId="3" borderId="10" xfId="0" applyNumberFormat="1" applyFont="1" applyFill="1" applyBorder="1" applyAlignment="1">
      <alignment wrapText="1"/>
    </xf>
    <xf numFmtId="1" fontId="5" fillId="3" borderId="27" xfId="0" applyNumberFormat="1" applyFont="1" applyFill="1" applyBorder="1" applyAlignment="1">
      <alignment wrapText="1"/>
    </xf>
    <xf numFmtId="0" fontId="5" fillId="0" borderId="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22" xfId="0" applyFont="1" applyBorder="1"/>
    <xf numFmtId="1" fontId="5" fillId="4" borderId="54" xfId="0" applyNumberFormat="1" applyFont="1" applyFill="1" applyBorder="1" applyAlignment="1" applyProtection="1">
      <alignment wrapText="1"/>
      <protection locked="0"/>
    </xf>
    <xf numFmtId="1" fontId="0" fillId="7" borderId="0" xfId="0" applyNumberFormat="1" applyFill="1"/>
    <xf numFmtId="0" fontId="5" fillId="0" borderId="35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left" vertical="center"/>
    </xf>
    <xf numFmtId="0" fontId="5" fillId="0" borderId="49" xfId="0" applyFont="1" applyBorder="1" applyAlignment="1">
      <alignment horizontal="left" vertical="center"/>
    </xf>
    <xf numFmtId="0" fontId="5" fillId="0" borderId="50" xfId="0" applyFont="1" applyBorder="1" applyAlignment="1">
      <alignment horizontal="left" vertical="center" wrapText="1"/>
    </xf>
    <xf numFmtId="0" fontId="5" fillId="0" borderId="49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31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2" xfId="0" applyFont="1" applyBorder="1" applyAlignment="1">
      <alignment horizontal="center"/>
    </xf>
    <xf numFmtId="0" fontId="5" fillId="0" borderId="15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43" xfId="0" applyFont="1" applyBorder="1" applyAlignment="1">
      <alignment horizontal="left" vertical="center"/>
    </xf>
    <xf numFmtId="0" fontId="5" fillId="0" borderId="43" xfId="0" applyFont="1" applyBorder="1" applyAlignment="1">
      <alignment horizontal="left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16" xfId="0" applyFont="1" applyBorder="1"/>
    <xf numFmtId="0" fontId="5" fillId="0" borderId="43" xfId="0" applyFont="1" applyBorder="1"/>
    <xf numFmtId="0" fontId="5" fillId="0" borderId="28" xfId="0" applyFont="1" applyBorder="1" applyAlignment="1">
      <alignment horizontal="left" vertical="center"/>
    </xf>
    <xf numFmtId="1" fontId="5" fillId="2" borderId="35" xfId="0" applyNumberFormat="1" applyFont="1" applyFill="1" applyBorder="1"/>
    <xf numFmtId="1" fontId="5" fillId="2" borderId="36" xfId="0" applyNumberFormat="1" applyFont="1" applyFill="1" applyBorder="1"/>
    <xf numFmtId="1" fontId="5" fillId="2" borderId="37" xfId="0" applyNumberFormat="1" applyFont="1" applyFill="1" applyBorder="1"/>
    <xf numFmtId="0" fontId="3" fillId="0" borderId="0" xfId="0" applyFont="1" applyAlignment="1">
      <alignment horizontal="left"/>
    </xf>
    <xf numFmtId="1" fontId="5" fillId="2" borderId="50" xfId="0" applyNumberFormat="1" applyFont="1" applyFill="1" applyBorder="1"/>
    <xf numFmtId="1" fontId="5" fillId="2" borderId="56" xfId="0" applyNumberFormat="1" applyFont="1" applyFill="1" applyBorder="1"/>
    <xf numFmtId="1" fontId="5" fillId="2" borderId="49" xfId="0" applyNumberFormat="1" applyFont="1" applyFill="1" applyBorder="1"/>
    <xf numFmtId="1" fontId="5" fillId="2" borderId="2" xfId="0" applyNumberFormat="1" applyFont="1" applyFill="1" applyBorder="1" applyAlignment="1">
      <alignment horizontal="left" vertical="center"/>
    </xf>
    <xf numFmtId="1" fontId="5" fillId="2" borderId="2" xfId="0" applyNumberFormat="1" applyFont="1" applyFill="1" applyBorder="1" applyAlignment="1">
      <alignment horizontal="left" vertical="center" wrapText="1"/>
    </xf>
    <xf numFmtId="1" fontId="5" fillId="2" borderId="31" xfId="0" applyNumberFormat="1" applyFont="1" applyFill="1" applyBorder="1"/>
    <xf numFmtId="1" fontId="5" fillId="2" borderId="32" xfId="0" applyNumberFormat="1" applyFont="1" applyFill="1" applyBorder="1"/>
    <xf numFmtId="1" fontId="5" fillId="2" borderId="20" xfId="0" applyNumberFormat="1" applyFont="1" applyFill="1" applyBorder="1"/>
    <xf numFmtId="1" fontId="5" fillId="2" borderId="41" xfId="0" applyNumberFormat="1" applyFont="1" applyFill="1" applyBorder="1"/>
    <xf numFmtId="1" fontId="5" fillId="2" borderId="57" xfId="0" applyNumberFormat="1" applyFont="1" applyFill="1" applyBorder="1"/>
    <xf numFmtId="1" fontId="5" fillId="2" borderId="28" xfId="0" applyNumberFormat="1" applyFont="1" applyFill="1" applyBorder="1"/>
    <xf numFmtId="1" fontId="5" fillId="2" borderId="9" xfId="0" applyNumberFormat="1" applyFont="1" applyFill="1" applyBorder="1"/>
    <xf numFmtId="1" fontId="5" fillId="2" borderId="1" xfId="0" applyNumberFormat="1" applyFont="1" applyFill="1" applyBorder="1"/>
    <xf numFmtId="1" fontId="5" fillId="2" borderId="10" xfId="0" applyNumberFormat="1" applyFont="1" applyFill="1" applyBorder="1"/>
    <xf numFmtId="1" fontId="5" fillId="0" borderId="15" xfId="0" applyNumberFormat="1" applyFont="1" applyBorder="1" applyAlignment="1">
      <alignment horizontal="left" vertical="center" wrapText="1"/>
    </xf>
    <xf numFmtId="1" fontId="5" fillId="0" borderId="43" xfId="0" applyNumberFormat="1" applyFont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left"/>
    </xf>
    <xf numFmtId="1" fontId="3" fillId="0" borderId="0" xfId="0" applyNumberFormat="1" applyFont="1" applyAlignment="1">
      <alignment horizontal="left"/>
    </xf>
    <xf numFmtId="1" fontId="5" fillId="2" borderId="3" xfId="0" applyNumberFormat="1" applyFont="1" applyFill="1" applyBorder="1" applyAlignment="1">
      <alignment horizontal="center" vertical="center"/>
    </xf>
    <xf numFmtId="1" fontId="5" fillId="2" borderId="4" xfId="0" applyNumberFormat="1" applyFont="1" applyFill="1" applyBorder="1" applyAlignment="1">
      <alignment horizontal="center" vertical="center"/>
    </xf>
    <xf numFmtId="1" fontId="5" fillId="2" borderId="5" xfId="0" applyNumberFormat="1" applyFont="1" applyFill="1" applyBorder="1" applyAlignment="1">
      <alignment horizontal="center" vertical="center"/>
    </xf>
    <xf numFmtId="1" fontId="5" fillId="0" borderId="21" xfId="0" applyNumberFormat="1" applyFont="1" applyBorder="1" applyAlignment="1">
      <alignment horizontal="left" vertical="center" wrapText="1"/>
    </xf>
    <xf numFmtId="1" fontId="5" fillId="2" borderId="31" xfId="0" applyNumberFormat="1" applyFont="1" applyFill="1" applyBorder="1" applyAlignment="1">
      <alignment horizontal="left" vertical="center" wrapText="1"/>
    </xf>
    <xf numFmtId="1" fontId="5" fillId="2" borderId="20" xfId="0" applyNumberFormat="1" applyFont="1" applyFill="1" applyBorder="1" applyAlignment="1">
      <alignment horizontal="left" vertical="center" wrapText="1"/>
    </xf>
    <xf numFmtId="1" fontId="5" fillId="2" borderId="35" xfId="0" applyNumberFormat="1" applyFont="1" applyFill="1" applyBorder="1" applyAlignment="1">
      <alignment horizontal="left"/>
    </xf>
    <xf numFmtId="1" fontId="5" fillId="2" borderId="37" xfId="0" applyNumberFormat="1" applyFont="1" applyFill="1" applyBorder="1" applyAlignment="1">
      <alignment horizontal="left"/>
    </xf>
    <xf numFmtId="1" fontId="5" fillId="0" borderId="6" xfId="0" applyNumberFormat="1" applyFont="1" applyBorder="1" applyAlignment="1">
      <alignment horizontal="center"/>
    </xf>
    <xf numFmtId="1" fontId="5" fillId="0" borderId="7" xfId="0" applyNumberFormat="1" applyFont="1" applyBorder="1" applyAlignment="1">
      <alignment horizontal="center"/>
    </xf>
    <xf numFmtId="1" fontId="3" fillId="2" borderId="7" xfId="0" applyNumberFormat="1" applyFont="1" applyFill="1" applyBorder="1" applyAlignment="1">
      <alignment horizontal="left"/>
    </xf>
    <xf numFmtId="1" fontId="5" fillId="0" borderId="3" xfId="0" applyNumberFormat="1" applyFont="1" applyBorder="1" applyAlignment="1">
      <alignment horizontal="center" vertical="center" wrapText="1"/>
    </xf>
    <xf numFmtId="1" fontId="5" fillId="0" borderId="5" xfId="0" applyNumberFormat="1" applyFont="1" applyBorder="1"/>
    <xf numFmtId="1" fontId="3" fillId="2" borderId="1" xfId="0" applyNumberFormat="1" applyFont="1" applyFill="1" applyBorder="1" applyAlignment="1">
      <alignment horizontal="left"/>
    </xf>
    <xf numFmtId="1" fontId="5" fillId="0" borderId="5" xfId="0" applyNumberFormat="1" applyFont="1" applyBorder="1" applyAlignment="1">
      <alignment horizontal="center" vertical="center" wrapText="1"/>
    </xf>
    <xf numFmtId="1" fontId="5" fillId="0" borderId="9" xfId="0" applyNumberFormat="1" applyFont="1" applyBorder="1" applyAlignment="1">
      <alignment horizontal="center" vertical="center" wrapText="1"/>
    </xf>
    <xf numFmtId="1" fontId="5" fillId="0" borderId="10" xfId="0" applyNumberFormat="1" applyFont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center" vertical="center" wrapText="1"/>
    </xf>
    <xf numFmtId="1" fontId="5" fillId="0" borderId="7" xfId="0" applyNumberFormat="1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left" vertical="center" wrapText="1"/>
    </xf>
    <xf numFmtId="1" fontId="5" fillId="2" borderId="8" xfId="0" applyNumberFormat="1" applyFont="1" applyFill="1" applyBorder="1" applyAlignment="1">
      <alignment horizontal="left" vertical="center" wrapText="1"/>
    </xf>
    <xf numFmtId="1" fontId="3" fillId="3" borderId="1" xfId="1" applyNumberFormat="1" applyFont="1" applyFill="1" applyBorder="1" applyAlignment="1">
      <alignment horizontal="left" wrapText="1"/>
    </xf>
    <xf numFmtId="1" fontId="3" fillId="3" borderId="7" xfId="1" applyNumberFormat="1" applyFont="1" applyFill="1" applyBorder="1" applyAlignment="1">
      <alignment horizontal="left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8" xfId="0" applyNumberFormat="1" applyFont="1" applyFill="1" applyBorder="1" applyAlignment="1">
      <alignment horizontal="center" vertical="center" wrapText="1"/>
    </xf>
    <xf numFmtId="1" fontId="3" fillId="2" borderId="0" xfId="1" applyNumberFormat="1" applyFont="1" applyFill="1" applyAlignment="1">
      <alignment horizontal="left" wrapText="1"/>
    </xf>
    <xf numFmtId="1" fontId="3" fillId="2" borderId="1" xfId="1" applyNumberFormat="1" applyFont="1" applyFill="1" applyBorder="1" applyAlignment="1">
      <alignment horizontal="left" wrapText="1"/>
    </xf>
    <xf numFmtId="1" fontId="5" fillId="0" borderId="50" xfId="0" applyNumberFormat="1" applyFont="1" applyBorder="1" applyAlignment="1">
      <alignment horizontal="left" vertical="center" wrapText="1"/>
    </xf>
    <xf numFmtId="1" fontId="5" fillId="0" borderId="49" xfId="0" applyNumberFormat="1" applyFont="1" applyBorder="1" applyAlignment="1">
      <alignment horizontal="left" vertical="center" wrapText="1"/>
    </xf>
    <xf numFmtId="1" fontId="5" fillId="2" borderId="50" xfId="0" applyNumberFormat="1" applyFont="1" applyFill="1" applyBorder="1" applyAlignment="1">
      <alignment horizontal="left" vertical="center" wrapText="1"/>
    </xf>
    <xf numFmtId="1" fontId="5" fillId="2" borderId="49" xfId="0" applyNumberFormat="1" applyFont="1" applyFill="1" applyBorder="1" applyAlignment="1">
      <alignment horizontal="left" vertical="center" wrapText="1"/>
    </xf>
    <xf numFmtId="1" fontId="5" fillId="2" borderId="35" xfId="0" applyNumberFormat="1" applyFont="1" applyFill="1" applyBorder="1" applyAlignment="1">
      <alignment horizontal="left" vertical="center" wrapText="1"/>
    </xf>
    <xf numFmtId="1" fontId="5" fillId="2" borderId="37" xfId="0" applyNumberFormat="1" applyFont="1" applyFill="1" applyBorder="1" applyAlignment="1">
      <alignment horizontal="left" vertical="center" wrapText="1"/>
    </xf>
    <xf numFmtId="1" fontId="5" fillId="0" borderId="2" xfId="0" applyNumberFormat="1" applyFont="1" applyBorder="1" applyAlignment="1">
      <alignment horizontal="center"/>
    </xf>
    <xf numFmtId="1" fontId="5" fillId="2" borderId="2" xfId="0" applyNumberFormat="1" applyFont="1" applyFill="1" applyBorder="1" applyAlignment="1">
      <alignment horizontal="center" vertical="center" wrapText="1"/>
    </xf>
    <xf numFmtId="1" fontId="5" fillId="2" borderId="13" xfId="1" applyNumberFormat="1" applyFont="1" applyFill="1" applyBorder="1" applyAlignment="1">
      <alignment horizontal="center" vertical="center" wrapText="1"/>
    </xf>
    <xf numFmtId="1" fontId="5" fillId="2" borderId="26" xfId="1" applyNumberFormat="1" applyFont="1" applyFill="1" applyBorder="1" applyAlignment="1">
      <alignment horizontal="center" vertical="center" wrapText="1"/>
    </xf>
    <xf numFmtId="1" fontId="5" fillId="2" borderId="5" xfId="1" applyNumberFormat="1" applyFont="1" applyFill="1" applyBorder="1" applyAlignment="1">
      <alignment horizontal="center" vertical="center" wrapText="1"/>
    </xf>
    <xf numFmtId="1" fontId="5" fillId="2" borderId="10" xfId="1" applyNumberFormat="1" applyFont="1" applyFill="1" applyBorder="1" applyAlignment="1">
      <alignment horizontal="center" vertical="center" wrapText="1"/>
    </xf>
    <xf numFmtId="1" fontId="5" fillId="2" borderId="8" xfId="1" applyNumberFormat="1" applyFont="1" applyFill="1" applyBorder="1" applyAlignment="1">
      <alignment horizontal="center" vertical="center" wrapText="1"/>
    </xf>
    <xf numFmtId="1" fontId="5" fillId="2" borderId="2" xfId="1" applyNumberFormat="1" applyFont="1" applyFill="1" applyBorder="1" applyAlignment="1">
      <alignment horizontal="center" vertical="center" wrapText="1"/>
    </xf>
    <xf numFmtId="1" fontId="5" fillId="0" borderId="35" xfId="0" applyNumberFormat="1" applyFont="1" applyBorder="1" applyAlignment="1">
      <alignment horizontal="left"/>
    </xf>
    <xf numFmtId="1" fontId="5" fillId="0" borderId="37" xfId="0" applyNumberFormat="1" applyFont="1" applyBorder="1" applyAlignment="1">
      <alignment horizontal="left"/>
    </xf>
    <xf numFmtId="1" fontId="5" fillId="0" borderId="6" xfId="0" applyNumberFormat="1" applyFont="1" applyBorder="1" applyAlignment="1">
      <alignment horizontal="left"/>
    </xf>
    <xf numFmtId="1" fontId="5" fillId="0" borderId="8" xfId="0" applyNumberFormat="1" applyFont="1" applyBorder="1" applyAlignment="1">
      <alignment horizontal="left"/>
    </xf>
    <xf numFmtId="1" fontId="5" fillId="3" borderId="6" xfId="0" applyNumberFormat="1" applyFont="1" applyFill="1" applyBorder="1" applyAlignment="1">
      <alignment horizontal="left" vertical="center" wrapText="1"/>
    </xf>
    <xf numFmtId="1" fontId="5" fillId="3" borderId="7" xfId="0" applyNumberFormat="1" applyFont="1" applyFill="1" applyBorder="1" applyAlignment="1">
      <alignment horizontal="left" vertical="center" wrapText="1"/>
    </xf>
    <xf numFmtId="1" fontId="5" fillId="3" borderId="8" xfId="0" applyNumberFormat="1" applyFont="1" applyFill="1" applyBorder="1" applyAlignment="1">
      <alignment horizontal="left" vertical="center" wrapText="1"/>
    </xf>
    <xf numFmtId="1" fontId="3" fillId="2" borderId="4" xfId="1" applyNumberFormat="1" applyFont="1" applyFill="1" applyBorder="1" applyAlignment="1">
      <alignment horizontal="left" wrapText="1"/>
    </xf>
    <xf numFmtId="1" fontId="5" fillId="3" borderId="15" xfId="0" applyNumberFormat="1" applyFont="1" applyFill="1" applyBorder="1" applyAlignment="1">
      <alignment horizontal="left" vertical="center" wrapText="1"/>
    </xf>
    <xf numFmtId="1" fontId="5" fillId="3" borderId="21" xfId="0" applyNumberFormat="1" applyFont="1" applyFill="1" applyBorder="1" applyAlignment="1">
      <alignment horizontal="left" vertical="center" wrapText="1"/>
    </xf>
    <xf numFmtId="1" fontId="5" fillId="3" borderId="43" xfId="0" applyNumberFormat="1" applyFont="1" applyFill="1" applyBorder="1" applyAlignment="1">
      <alignment horizontal="left" vertical="center" wrapText="1"/>
    </xf>
    <xf numFmtId="1" fontId="5" fillId="3" borderId="31" xfId="0" applyNumberFormat="1" applyFont="1" applyFill="1" applyBorder="1" applyAlignment="1">
      <alignment horizontal="left" vertical="center" wrapText="1"/>
    </xf>
    <xf numFmtId="1" fontId="5" fillId="3" borderId="32" xfId="0" applyNumberFormat="1" applyFont="1" applyFill="1" applyBorder="1" applyAlignment="1">
      <alignment horizontal="left" vertical="center" wrapText="1"/>
    </xf>
    <xf numFmtId="1" fontId="5" fillId="3" borderId="20" xfId="0" applyNumberFormat="1" applyFont="1" applyFill="1" applyBorder="1" applyAlignment="1">
      <alignment horizontal="left" vertical="center" wrapText="1"/>
    </xf>
    <xf numFmtId="1" fontId="5" fillId="3" borderId="50" xfId="0" applyNumberFormat="1" applyFont="1" applyFill="1" applyBorder="1" applyAlignment="1">
      <alignment horizontal="left" vertical="center" wrapText="1"/>
    </xf>
    <xf numFmtId="1" fontId="5" fillId="3" borderId="56" xfId="0" applyNumberFormat="1" applyFont="1" applyFill="1" applyBorder="1" applyAlignment="1">
      <alignment horizontal="left" vertical="center" wrapText="1"/>
    </xf>
    <xf numFmtId="1" fontId="5" fillId="3" borderId="49" xfId="0" applyNumberFormat="1" applyFont="1" applyFill="1" applyBorder="1" applyAlignment="1">
      <alignment horizontal="left" vertical="center" wrapText="1"/>
    </xf>
    <xf numFmtId="1" fontId="5" fillId="3" borderId="9" xfId="0" applyNumberFormat="1" applyFont="1" applyFill="1" applyBorder="1" applyAlignment="1">
      <alignment horizontal="left" vertical="center" wrapText="1"/>
    </xf>
    <xf numFmtId="1" fontId="5" fillId="3" borderId="1" xfId="0" applyNumberFormat="1" applyFont="1" applyFill="1" applyBorder="1" applyAlignment="1">
      <alignment horizontal="left" vertical="center" wrapText="1"/>
    </xf>
    <xf numFmtId="1" fontId="5" fillId="3" borderId="10" xfId="0" applyNumberFormat="1" applyFont="1" applyFill="1" applyBorder="1" applyAlignment="1">
      <alignment horizontal="left" vertical="center" wrapText="1"/>
    </xf>
    <xf numFmtId="1" fontId="5" fillId="3" borderId="35" xfId="0" applyNumberFormat="1" applyFont="1" applyFill="1" applyBorder="1" applyAlignment="1">
      <alignment horizontal="left" vertical="center" wrapText="1"/>
    </xf>
    <xf numFmtId="1" fontId="5" fillId="3" borderId="36" xfId="0" applyNumberFormat="1" applyFont="1" applyFill="1" applyBorder="1" applyAlignment="1">
      <alignment horizontal="left" vertical="center" wrapText="1"/>
    </xf>
    <xf numFmtId="1" fontId="5" fillId="3" borderId="37" xfId="0" applyNumberFormat="1" applyFont="1" applyFill="1" applyBorder="1" applyAlignment="1">
      <alignment horizontal="left" vertical="center" wrapText="1"/>
    </xf>
    <xf numFmtId="1" fontId="5" fillId="3" borderId="41" xfId="0" applyNumberFormat="1" applyFont="1" applyFill="1" applyBorder="1" applyAlignment="1">
      <alignment horizontal="left" vertical="center" wrapText="1"/>
    </xf>
    <xf numFmtId="1" fontId="5" fillId="3" borderId="57" xfId="0" applyNumberFormat="1" applyFont="1" applyFill="1" applyBorder="1" applyAlignment="1">
      <alignment horizontal="left" vertical="center" wrapText="1"/>
    </xf>
    <xf numFmtId="1" fontId="5" fillId="3" borderId="28" xfId="0" applyNumberFormat="1" applyFont="1" applyFill="1" applyBorder="1" applyAlignment="1">
      <alignment horizontal="left" vertical="center" wrapText="1"/>
    </xf>
    <xf numFmtId="1" fontId="5" fillId="3" borderId="15" xfId="0" applyNumberFormat="1" applyFont="1" applyFill="1" applyBorder="1" applyAlignment="1">
      <alignment vertical="center" wrapText="1"/>
    </xf>
    <xf numFmtId="1" fontId="5" fillId="3" borderId="43" xfId="0" applyNumberFormat="1" applyFont="1" applyFill="1" applyBorder="1" applyAlignment="1">
      <alignment vertical="center" wrapText="1"/>
    </xf>
    <xf numFmtId="1" fontId="5" fillId="0" borderId="41" xfId="1" applyNumberFormat="1" applyFont="1" applyBorder="1" applyAlignment="1">
      <alignment horizontal="left" vertical="center" wrapText="1"/>
    </xf>
    <xf numFmtId="1" fontId="5" fillId="0" borderId="28" xfId="1" applyNumberFormat="1" applyFont="1" applyBorder="1" applyAlignment="1">
      <alignment horizontal="left" vertical="center" wrapText="1"/>
    </xf>
    <xf numFmtId="1" fontId="5" fillId="3" borderId="35" xfId="1" applyNumberFormat="1" applyFont="1" applyFill="1" applyBorder="1" applyAlignment="1">
      <alignment horizontal="left" vertical="center" wrapText="1"/>
    </xf>
    <xf numFmtId="1" fontId="5" fillId="3" borderId="37" xfId="1" applyNumberFormat="1" applyFont="1" applyFill="1" applyBorder="1" applyAlignment="1">
      <alignment horizontal="left" vertical="center" wrapText="1"/>
    </xf>
    <xf numFmtId="1" fontId="5" fillId="3" borderId="21" xfId="0" applyNumberFormat="1" applyFont="1" applyFill="1" applyBorder="1" applyAlignment="1">
      <alignment vertical="center" wrapText="1"/>
    </xf>
    <xf numFmtId="1" fontId="5" fillId="3" borderId="41" xfId="1" applyNumberFormat="1" applyFont="1" applyFill="1" applyBorder="1" applyAlignment="1">
      <alignment horizontal="left" vertical="center" wrapText="1"/>
    </xf>
    <xf numFmtId="1" fontId="5" fillId="3" borderId="28" xfId="1" applyNumberFormat="1" applyFont="1" applyFill="1" applyBorder="1" applyAlignment="1">
      <alignment horizontal="left" vertical="center" wrapText="1"/>
    </xf>
    <xf numFmtId="1" fontId="5" fillId="3" borderId="50" xfId="1" applyNumberFormat="1" applyFont="1" applyFill="1" applyBorder="1" applyAlignment="1">
      <alignment horizontal="left" vertical="center" wrapText="1"/>
    </xf>
    <xf numFmtId="1" fontId="5" fillId="3" borderId="49" xfId="1" applyNumberFormat="1" applyFont="1" applyFill="1" applyBorder="1" applyAlignment="1">
      <alignment horizontal="left" vertical="center" wrapText="1"/>
    </xf>
    <xf numFmtId="1" fontId="3" fillId="2" borderId="7" xfId="1" applyNumberFormat="1" applyFont="1" applyFill="1" applyBorder="1" applyAlignment="1">
      <alignment horizontal="left" wrapText="1"/>
    </xf>
    <xf numFmtId="1" fontId="5" fillId="3" borderId="6" xfId="1" applyNumberFormat="1" applyFont="1" applyFill="1" applyBorder="1" applyAlignment="1">
      <alignment horizontal="center" wrapText="1"/>
    </xf>
    <xf numFmtId="1" fontId="5" fillId="3" borderId="8" xfId="1" applyNumberFormat="1" applyFont="1" applyFill="1" applyBorder="1" applyAlignment="1">
      <alignment horizontal="center" wrapText="1"/>
    </xf>
    <xf numFmtId="1" fontId="5" fillId="3" borderId="2" xfId="0" applyNumberFormat="1" applyFont="1" applyFill="1" applyBorder="1" applyAlignment="1">
      <alignment horizontal="left" vertical="center" wrapText="1"/>
    </xf>
    <xf numFmtId="1" fontId="5" fillId="0" borderId="31" xfId="1" applyNumberFormat="1" applyFont="1" applyBorder="1" applyAlignment="1">
      <alignment horizontal="left" vertical="center" wrapText="1"/>
    </xf>
    <xf numFmtId="1" fontId="5" fillId="0" borderId="20" xfId="1" applyNumberFormat="1" applyFont="1" applyBorder="1" applyAlignment="1">
      <alignment horizontal="left" vertical="center" wrapText="1"/>
    </xf>
    <xf numFmtId="1" fontId="5" fillId="0" borderId="50" xfId="1" applyNumberFormat="1" applyFont="1" applyBorder="1" applyAlignment="1">
      <alignment horizontal="left" vertical="center" wrapText="1"/>
    </xf>
    <xf numFmtId="1" fontId="5" fillId="0" borderId="49" xfId="1" applyNumberFormat="1" applyFont="1" applyBorder="1" applyAlignment="1">
      <alignment horizontal="left" vertical="center" wrapText="1"/>
    </xf>
    <xf numFmtId="1" fontId="5" fillId="0" borderId="35" xfId="1" applyNumberFormat="1" applyFont="1" applyBorder="1" applyAlignment="1">
      <alignment horizontal="left" vertical="center" wrapText="1"/>
    </xf>
    <xf numFmtId="1" fontId="5" fillId="0" borderId="37" xfId="1" applyNumberFormat="1" applyFont="1" applyBorder="1" applyAlignment="1">
      <alignment horizontal="left" vertical="center" wrapText="1"/>
    </xf>
    <xf numFmtId="1" fontId="5" fillId="0" borderId="21" xfId="0" applyNumberFormat="1" applyFont="1" applyBorder="1" applyAlignment="1">
      <alignment horizontal="left" vertical="center"/>
    </xf>
    <xf numFmtId="1" fontId="5" fillId="0" borderId="43" xfId="0" applyNumberFormat="1" applyFont="1" applyBorder="1" applyAlignment="1">
      <alignment horizontal="left" vertical="center"/>
    </xf>
    <xf numFmtId="1" fontId="5" fillId="0" borderId="51" xfId="0" applyNumberFormat="1" applyFont="1" applyBorder="1" applyAlignment="1">
      <alignment horizontal="left" vertical="center" wrapText="1"/>
    </xf>
    <xf numFmtId="1" fontId="5" fillId="0" borderId="14" xfId="0" applyNumberFormat="1" applyFont="1" applyBorder="1" applyAlignment="1">
      <alignment horizontal="left" vertical="center" wrapText="1"/>
    </xf>
    <xf numFmtId="1" fontId="5" fillId="0" borderId="9" xfId="0" applyNumberFormat="1" applyFont="1" applyBorder="1" applyAlignment="1">
      <alignment horizontal="left" vertical="center" wrapText="1"/>
    </xf>
    <xf numFmtId="1" fontId="5" fillId="0" borderId="10" xfId="0" applyNumberFormat="1" applyFont="1" applyBorder="1" applyAlignment="1">
      <alignment horizontal="left" vertical="center" wrapText="1"/>
    </xf>
    <xf numFmtId="1" fontId="5" fillId="0" borderId="9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5" fillId="0" borderId="10" xfId="0" applyNumberFormat="1" applyFont="1" applyBorder="1" applyAlignment="1">
      <alignment horizontal="center"/>
    </xf>
    <xf numFmtId="1" fontId="5" fillId="0" borderId="2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left"/>
    </xf>
    <xf numFmtId="1" fontId="5" fillId="0" borderId="2" xfId="0" applyNumberFormat="1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center" vertical="center"/>
    </xf>
    <xf numFmtId="1" fontId="5" fillId="0" borderId="8" xfId="0" applyNumberFormat="1" applyFont="1" applyBorder="1" applyAlignment="1">
      <alignment horizontal="center" vertical="center"/>
    </xf>
    <xf numFmtId="1" fontId="5" fillId="0" borderId="15" xfId="0" applyNumberFormat="1" applyFont="1" applyBorder="1" applyAlignment="1">
      <alignment horizontal="left" vertical="center"/>
    </xf>
    <xf numFmtId="1" fontId="5" fillId="0" borderId="6" xfId="0" applyNumberFormat="1" applyFont="1" applyBorder="1" applyAlignment="1">
      <alignment horizontal="left" vertical="center" wrapText="1"/>
    </xf>
    <xf numFmtId="1" fontId="5" fillId="0" borderId="8" xfId="0" applyNumberFormat="1" applyFont="1" applyBorder="1" applyAlignment="1">
      <alignment horizontal="left" vertical="center" wrapText="1"/>
    </xf>
    <xf numFmtId="1" fontId="5" fillId="0" borderId="8" xfId="0" applyNumberFormat="1" applyFont="1" applyBorder="1" applyAlignment="1">
      <alignment horizontal="center"/>
    </xf>
    <xf numFmtId="1" fontId="5" fillId="0" borderId="31" xfId="0" applyNumberFormat="1" applyFont="1" applyBorder="1" applyAlignment="1">
      <alignment horizontal="left"/>
    </xf>
    <xf numFmtId="1" fontId="5" fillId="0" borderId="32" xfId="0" applyNumberFormat="1" applyFont="1" applyBorder="1" applyAlignment="1">
      <alignment horizontal="left"/>
    </xf>
    <xf numFmtId="1" fontId="5" fillId="0" borderId="20" xfId="0" applyNumberFormat="1" applyFont="1" applyBorder="1" applyAlignment="1">
      <alignment horizontal="left"/>
    </xf>
    <xf numFmtId="1" fontId="5" fillId="0" borderId="36" xfId="0" applyNumberFormat="1" applyFont="1" applyBorder="1" applyAlignment="1">
      <alignment horizontal="left"/>
    </xf>
    <xf numFmtId="1" fontId="2" fillId="3" borderId="0" xfId="0" applyNumberFormat="1" applyFont="1" applyFill="1" applyAlignment="1">
      <alignment horizontal="center"/>
    </xf>
  </cellXfs>
  <cellStyles count="3">
    <cellStyle name="Normal" xfId="0" builtinId="0"/>
    <cellStyle name="Normal 2 2" xfId="2" xr:uid="{00000000-0005-0000-0000-000001000000}"/>
    <cellStyle name="Normal_REM 04-200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cisternasr/Desktop/COMPARTIDOS/JOSE/A&#209;O%202025/MANUALES%20Y%20SERIES%20REM%202025/&#218;LTIMA%20VERSI&#211;N/SA_25_V1.4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odif.%20Ene-Mar/116108A01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odificaciones%20Rem/19%20Junio/116108A02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odif.%20Ene-Mar/116108A0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odif.%20Ene-Mar/116108A04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AYO/116108A05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JUNIO/116108A06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JULIO/116108A07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AGOSTO/116108A08.xlsm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SEPTIEMBRE\116108A09.xlsm" TargetMode="External"/><Relationship Id="rId1" Type="http://schemas.openxmlformats.org/officeDocument/2006/relationships/externalLinkPath" Target="/JOSE/A&#209;O%202025/REM%20MENSUAL/SEPTIEMBRE/116108A09.xlsm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OCTUBRE\116108A10.xlsm" TargetMode="External"/><Relationship Id="rId1" Type="http://schemas.openxmlformats.org/officeDocument/2006/relationships/externalLinkPath" Target="/JOSE/A&#209;O%202025/REM%20MENSUAL/OCTUBRE/116108A10.xlsm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NOVIEMBRE\116108A11.xlsm" TargetMode="External"/><Relationship Id="rId1" Type="http://schemas.openxmlformats.org/officeDocument/2006/relationships/externalLinkPath" Target="/JOSE/A&#209;O%202025/REM%20MENSUAL/NOVIEMBRE/116108A11.xlsm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DICIEMBRE\116108A12.xlsm" TargetMode="External"/><Relationship Id="rId1" Type="http://schemas.openxmlformats.org/officeDocument/2006/relationships/externalLinkPath" Target="/JOSE/A&#209;O%202025/REM%20MENSUAL/DICIEMBRE/116108A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>
            <v>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</row>
        <row r="3"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</row>
        <row r="6">
          <cell r="B6">
            <v>0</v>
          </cell>
          <cell r="C6">
            <v>0</v>
          </cell>
          <cell r="D6">
            <v>0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ENERO</v>
          </cell>
          <cell r="C6">
            <v>0</v>
          </cell>
          <cell r="D6">
            <v>1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FEBRERO</v>
          </cell>
          <cell r="C6">
            <v>0</v>
          </cell>
          <cell r="D6">
            <v>2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MARZO</v>
          </cell>
          <cell r="C6">
            <v>0</v>
          </cell>
          <cell r="D6">
            <v>3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ABRIL</v>
          </cell>
          <cell r="C6">
            <v>0</v>
          </cell>
          <cell r="D6">
            <v>4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MAYO</v>
          </cell>
          <cell r="C6">
            <v>0</v>
          </cell>
          <cell r="D6">
            <v>5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JUNIO</v>
          </cell>
          <cell r="C6">
            <v>0</v>
          </cell>
          <cell r="D6">
            <v>6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JULIO</v>
          </cell>
          <cell r="C6">
            <v>0</v>
          </cell>
          <cell r="D6">
            <v>7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AGOSTO</v>
          </cell>
          <cell r="C6">
            <v>0</v>
          </cell>
          <cell r="D6">
            <v>8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SEPTIEMBRE</v>
          </cell>
          <cell r="C6">
            <v>0</v>
          </cell>
          <cell r="D6">
            <v>9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OCTUBRE</v>
          </cell>
          <cell r="C6">
            <v>1</v>
          </cell>
          <cell r="D6">
            <v>0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NOVIEMBRE</v>
          </cell>
          <cell r="C6">
            <v>1</v>
          </cell>
          <cell r="D6">
            <v>1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DICIEMBRE</v>
          </cell>
          <cell r="C6">
            <v>1</v>
          </cell>
          <cell r="D6">
            <v>2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20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44.85546875" customWidth="1"/>
    <col min="2" max="2" width="18.140625" customWidth="1"/>
    <col min="3" max="3" width="23.85546875" customWidth="1"/>
    <col min="4" max="4" width="18.5703125" customWidth="1"/>
    <col min="5" max="5" width="12.85546875" customWidth="1"/>
    <col min="6" max="6" width="12.7109375" customWidth="1"/>
    <col min="7" max="7" width="15.7109375" customWidth="1"/>
    <col min="8" max="8" width="16.42578125" customWidth="1"/>
  </cols>
  <sheetData>
    <row r="1" spans="1:28" x14ac:dyDescent="0.25">
      <c r="A1" s="1" t="s">
        <v>0</v>
      </c>
    </row>
    <row r="2" spans="1:28" x14ac:dyDescent="0.25">
      <c r="A2" s="1" t="str">
        <f>CONCATENATE("COMUNA: ",[1]NOMBRE!B2, " (",[1]NOMBRE!C2,[1]NOMBRE!D2,[1]NOMBRE!E2,[1]NOMBRE!F2,[1]NOMBRE!G2,")")</f>
        <v>COMUNA: 0 (00000)</v>
      </c>
    </row>
    <row r="3" spans="1:28" x14ac:dyDescent="0.25">
      <c r="A3" s="1" t="str">
        <f>CONCATENATE("ESTABLECIMIENTO/ESTRATEGIA: ", [1]NOMBRE!B3, " (",[1]NOMBRE!C3,[1]NOMBRE!D3,[1]NOMBRE!E3,[1]NOMBRE!F3,[1]NOMBRE!G3,[1]NOMBRE!H3,")")</f>
        <v>ESTABLECIMIENTO/ESTRATEGIA: 0 (000000)</v>
      </c>
    </row>
    <row r="4" spans="1:28" x14ac:dyDescent="0.25">
      <c r="A4" s="1" t="str">
        <f>CONCATENATE("MES: ",[1]NOMBRE!B6, " (",[1]NOMBRE!C6,[1]NOMBRE!D6,")")</f>
        <v>MES: 0 (00)</v>
      </c>
    </row>
    <row r="5" spans="1:28" x14ac:dyDescent="0.25">
      <c r="A5" s="1" t="str">
        <f>CONCATENATE("AÑO: ",[1]NOMBRE!B7)</f>
        <v>AÑO: 2025</v>
      </c>
    </row>
    <row r="6" spans="1:28" ht="15.75" x14ac:dyDescent="0.25">
      <c r="A6" s="432" t="s">
        <v>1</v>
      </c>
      <c r="B6" s="432"/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2"/>
      <c r="R6" s="432"/>
      <c r="S6" s="432"/>
      <c r="T6" s="432"/>
      <c r="U6" s="432"/>
      <c r="V6" s="432"/>
    </row>
    <row r="8" spans="1:28" s="2" customFormat="1" ht="12" x14ac:dyDescent="0.2">
      <c r="A8" s="332" t="s">
        <v>2</v>
      </c>
      <c r="B8" s="332"/>
      <c r="C8" s="332"/>
    </row>
    <row r="9" spans="1:28" s="3" customFormat="1" ht="10.5" x14ac:dyDescent="0.15">
      <c r="A9" s="419" t="s">
        <v>3</v>
      </c>
      <c r="B9" s="419" t="s">
        <v>4</v>
      </c>
      <c r="C9" s="419"/>
      <c r="D9" s="330" t="s">
        <v>5</v>
      </c>
      <c r="E9" s="420"/>
      <c r="F9" s="333"/>
      <c r="G9" s="336" t="s">
        <v>6</v>
      </c>
      <c r="H9" s="337"/>
      <c r="I9" s="337"/>
      <c r="J9" s="337"/>
      <c r="K9" s="337"/>
      <c r="L9" s="337"/>
      <c r="M9" s="337"/>
      <c r="N9" s="337"/>
      <c r="O9" s="337"/>
      <c r="P9" s="337"/>
      <c r="Q9" s="337"/>
      <c r="R9" s="337"/>
      <c r="S9" s="337"/>
      <c r="T9" s="337"/>
      <c r="U9" s="337"/>
      <c r="V9" s="337"/>
      <c r="W9" s="337"/>
      <c r="X9" s="337"/>
      <c r="Y9" s="337"/>
      <c r="Z9" s="337"/>
      <c r="AA9" s="337"/>
      <c r="AB9" s="338"/>
    </row>
    <row r="10" spans="1:28" s="3" customFormat="1" ht="10.5" x14ac:dyDescent="0.15">
      <c r="A10" s="419"/>
      <c r="B10" s="419"/>
      <c r="C10" s="419"/>
      <c r="D10" s="334"/>
      <c r="E10" s="421"/>
      <c r="F10" s="335"/>
      <c r="G10" s="417" t="s">
        <v>7</v>
      </c>
      <c r="H10" s="417"/>
      <c r="I10" s="417" t="s">
        <v>8</v>
      </c>
      <c r="J10" s="417"/>
      <c r="K10" s="417" t="s">
        <v>9</v>
      </c>
      <c r="L10" s="417"/>
      <c r="M10" s="417" t="s">
        <v>10</v>
      </c>
      <c r="N10" s="417"/>
      <c r="O10" s="417" t="s">
        <v>11</v>
      </c>
      <c r="P10" s="417"/>
      <c r="Q10" s="417" t="s">
        <v>12</v>
      </c>
      <c r="R10" s="417"/>
      <c r="S10" s="417" t="s">
        <v>13</v>
      </c>
      <c r="T10" s="417"/>
      <c r="U10" s="417" t="s">
        <v>14</v>
      </c>
      <c r="V10" s="417"/>
      <c r="W10" s="417" t="s">
        <v>15</v>
      </c>
      <c r="X10" s="417"/>
      <c r="Y10" s="417" t="s">
        <v>16</v>
      </c>
      <c r="Z10" s="417"/>
      <c r="AA10" s="417" t="s">
        <v>17</v>
      </c>
      <c r="AB10" s="417"/>
    </row>
    <row r="11" spans="1:28" s="3" customFormat="1" ht="10.5" x14ac:dyDescent="0.15">
      <c r="A11" s="419"/>
      <c r="B11" s="419"/>
      <c r="C11" s="419"/>
      <c r="D11" s="4" t="s">
        <v>18</v>
      </c>
      <c r="E11" s="5" t="s">
        <v>19</v>
      </c>
      <c r="F11" s="6" t="s">
        <v>20</v>
      </c>
      <c r="G11" s="7" t="s">
        <v>19</v>
      </c>
      <c r="H11" s="8" t="s">
        <v>20</v>
      </c>
      <c r="I11" s="9" t="s">
        <v>19</v>
      </c>
      <c r="J11" s="10" t="s">
        <v>20</v>
      </c>
      <c r="K11" s="9" t="s">
        <v>19</v>
      </c>
      <c r="L11" s="10" t="s">
        <v>20</v>
      </c>
      <c r="M11" s="9" t="s">
        <v>19</v>
      </c>
      <c r="N11" s="10" t="s">
        <v>20</v>
      </c>
      <c r="O11" s="9" t="s">
        <v>19</v>
      </c>
      <c r="P11" s="10" t="s">
        <v>20</v>
      </c>
      <c r="Q11" s="9" t="s">
        <v>19</v>
      </c>
      <c r="R11" s="10" t="s">
        <v>20</v>
      </c>
      <c r="S11" s="9" t="s">
        <v>19</v>
      </c>
      <c r="T11" s="10" t="s">
        <v>20</v>
      </c>
      <c r="U11" s="9" t="s">
        <v>19</v>
      </c>
      <c r="V11" s="10" t="s">
        <v>20</v>
      </c>
      <c r="W11" s="9" t="s">
        <v>19</v>
      </c>
      <c r="X11" s="10" t="s">
        <v>20</v>
      </c>
      <c r="Y11" s="9" t="s">
        <v>19</v>
      </c>
      <c r="Z11" s="10" t="s">
        <v>20</v>
      </c>
      <c r="AA11" s="9" t="s">
        <v>19</v>
      </c>
      <c r="AB11" s="10" t="s">
        <v>20</v>
      </c>
    </row>
    <row r="12" spans="1:28" s="3" customFormat="1" ht="10.5" x14ac:dyDescent="0.15">
      <c r="A12" s="424" t="s">
        <v>21</v>
      </c>
      <c r="B12" s="11" t="s">
        <v>22</v>
      </c>
      <c r="C12" s="12" t="s">
        <v>23</v>
      </c>
      <c r="D12" s="13">
        <f>SUM(E12+F12)</f>
        <v>512</v>
      </c>
      <c r="E12" s="14">
        <f t="shared" ref="E12:F15" si="0">SUM(G12+I12+K12+M12+O12+Q12+S12+U12+W12+Y12+AA12)</f>
        <v>219</v>
      </c>
      <c r="F12" s="15">
        <f t="shared" si="0"/>
        <v>293</v>
      </c>
      <c r="G12" s="16">
        <f>SUM(ENERO:DICIEMBRE!G12)</f>
        <v>8</v>
      </c>
      <c r="H12" s="16">
        <f>SUM(ENERO:DICIEMBRE!H12)</f>
        <v>29</v>
      </c>
      <c r="I12" s="16">
        <f>SUM(ENERO:DICIEMBRE!I12)</f>
        <v>30</v>
      </c>
      <c r="J12" s="16">
        <f>SUM(ENERO:DICIEMBRE!J12)</f>
        <v>39</v>
      </c>
      <c r="K12" s="16">
        <f>SUM(ENERO:DICIEMBRE!K12)</f>
        <v>31</v>
      </c>
      <c r="L12" s="16">
        <f>SUM(ENERO:DICIEMBRE!L12)</f>
        <v>47</v>
      </c>
      <c r="M12" s="16">
        <f>SUM(ENERO:DICIEMBRE!M12)</f>
        <v>22</v>
      </c>
      <c r="N12" s="16">
        <f>SUM(ENERO:DICIEMBRE!N12)</f>
        <v>39</v>
      </c>
      <c r="O12" s="16">
        <f>SUM(ENERO:DICIEMBRE!O12)</f>
        <v>34</v>
      </c>
      <c r="P12" s="16">
        <f>SUM(ENERO:DICIEMBRE!P12)</f>
        <v>40</v>
      </c>
      <c r="Q12" s="16">
        <f>SUM(ENERO:DICIEMBRE!Q12)</f>
        <v>27</v>
      </c>
      <c r="R12" s="16">
        <f>SUM(ENERO:DICIEMBRE!R12)</f>
        <v>24</v>
      </c>
      <c r="S12" s="16">
        <f>SUM(ENERO:DICIEMBRE!S12)</f>
        <v>21</v>
      </c>
      <c r="T12" s="16">
        <f>SUM(ENERO:DICIEMBRE!T12)</f>
        <v>21</v>
      </c>
      <c r="U12" s="16">
        <f>SUM(ENERO:DICIEMBRE!U12)</f>
        <v>22</v>
      </c>
      <c r="V12" s="16">
        <f>SUM(ENERO:DICIEMBRE!V12)</f>
        <v>27</v>
      </c>
      <c r="W12" s="16">
        <f>SUM(ENERO:DICIEMBRE!W12)</f>
        <v>11</v>
      </c>
      <c r="X12" s="16">
        <f>SUM(ENERO:DICIEMBRE!X12)</f>
        <v>22</v>
      </c>
      <c r="Y12" s="16">
        <f>SUM(ENERO:DICIEMBRE!Y12)</f>
        <v>13</v>
      </c>
      <c r="Z12" s="16">
        <f>SUM(ENERO:DICIEMBRE!Z12)</f>
        <v>4</v>
      </c>
      <c r="AA12" s="16">
        <f>SUM(ENERO:DICIEMBRE!AA12)</f>
        <v>0</v>
      </c>
      <c r="AB12" s="16">
        <f>SUM(ENERO:DICIEMBRE!AB12)</f>
        <v>1</v>
      </c>
    </row>
    <row r="13" spans="1:28" s="3" customFormat="1" ht="10.5" x14ac:dyDescent="0.15">
      <c r="A13" s="408"/>
      <c r="B13" s="18" t="s">
        <v>24</v>
      </c>
      <c r="C13" s="19" t="s">
        <v>23</v>
      </c>
      <c r="D13" s="20">
        <f>SUM(E13+F13)</f>
        <v>867</v>
      </c>
      <c r="E13" s="21">
        <f t="shared" si="0"/>
        <v>431</v>
      </c>
      <c r="F13" s="22">
        <f t="shared" si="0"/>
        <v>436</v>
      </c>
      <c r="G13" s="16">
        <f>SUM(ENERO:DICIEMBRE!G13)</f>
        <v>11</v>
      </c>
      <c r="H13" s="16">
        <f>SUM(ENERO:DICIEMBRE!H13)</f>
        <v>8</v>
      </c>
      <c r="I13" s="16">
        <f>SUM(ENERO:DICIEMBRE!I13)</f>
        <v>33</v>
      </c>
      <c r="J13" s="16">
        <f>SUM(ENERO:DICIEMBRE!J13)</f>
        <v>44</v>
      </c>
      <c r="K13" s="16">
        <f>SUM(ENERO:DICIEMBRE!K13)</f>
        <v>57</v>
      </c>
      <c r="L13" s="16">
        <f>SUM(ENERO:DICIEMBRE!L13)</f>
        <v>78</v>
      </c>
      <c r="M13" s="16">
        <f>SUM(ENERO:DICIEMBRE!M13)</f>
        <v>48</v>
      </c>
      <c r="N13" s="16">
        <f>SUM(ENERO:DICIEMBRE!N13)</f>
        <v>63</v>
      </c>
      <c r="O13" s="16">
        <f>SUM(ENERO:DICIEMBRE!O13)</f>
        <v>52</v>
      </c>
      <c r="P13" s="16">
        <f>SUM(ENERO:DICIEMBRE!P13)</f>
        <v>60</v>
      </c>
      <c r="Q13" s="16">
        <f>SUM(ENERO:DICIEMBRE!Q13)</f>
        <v>60</v>
      </c>
      <c r="R13" s="16">
        <f>SUM(ENERO:DICIEMBRE!R13)</f>
        <v>58</v>
      </c>
      <c r="S13" s="16">
        <f>SUM(ENERO:DICIEMBRE!S13)</f>
        <v>65</v>
      </c>
      <c r="T13" s="16">
        <f>SUM(ENERO:DICIEMBRE!T13)</f>
        <v>43</v>
      </c>
      <c r="U13" s="16">
        <f>SUM(ENERO:DICIEMBRE!U13)</f>
        <v>51</v>
      </c>
      <c r="V13" s="16">
        <f>SUM(ENERO:DICIEMBRE!V13)</f>
        <v>40</v>
      </c>
      <c r="W13" s="16">
        <f>SUM(ENERO:DICIEMBRE!W13)</f>
        <v>20</v>
      </c>
      <c r="X13" s="16">
        <f>SUM(ENERO:DICIEMBRE!X13)</f>
        <v>21</v>
      </c>
      <c r="Y13" s="16">
        <f>SUM(ENERO:DICIEMBRE!Y13)</f>
        <v>32</v>
      </c>
      <c r="Z13" s="16">
        <f>SUM(ENERO:DICIEMBRE!Z13)</f>
        <v>18</v>
      </c>
      <c r="AA13" s="16">
        <f>SUM(ENERO:DICIEMBRE!AA13)</f>
        <v>2</v>
      </c>
      <c r="AB13" s="16">
        <f>SUM(ENERO:DICIEMBRE!AB13)</f>
        <v>3</v>
      </c>
    </row>
    <row r="14" spans="1:28" s="3" customFormat="1" ht="10.5" x14ac:dyDescent="0.15">
      <c r="A14" s="425" t="s">
        <v>25</v>
      </c>
      <c r="B14" s="426"/>
      <c r="C14" s="27" t="s">
        <v>23</v>
      </c>
      <c r="D14" s="28">
        <f>SUM(E14+F14)</f>
        <v>2765</v>
      </c>
      <c r="E14" s="29">
        <f t="shared" si="0"/>
        <v>1410</v>
      </c>
      <c r="F14" s="30">
        <f t="shared" si="0"/>
        <v>1355</v>
      </c>
      <c r="G14" s="16">
        <f>SUM(ENERO:DICIEMBRE!G14)</f>
        <v>42</v>
      </c>
      <c r="H14" s="16">
        <f>SUM(ENERO:DICIEMBRE!H14)</f>
        <v>40</v>
      </c>
      <c r="I14" s="16">
        <f>SUM(ENERO:DICIEMBRE!I14)</f>
        <v>138</v>
      </c>
      <c r="J14" s="16">
        <f>SUM(ENERO:DICIEMBRE!J14)</f>
        <v>137</v>
      </c>
      <c r="K14" s="16">
        <f>SUM(ENERO:DICIEMBRE!K14)</f>
        <v>128</v>
      </c>
      <c r="L14" s="16">
        <f>SUM(ENERO:DICIEMBRE!L14)</f>
        <v>192</v>
      </c>
      <c r="M14" s="16">
        <f>SUM(ENERO:DICIEMBRE!M14)</f>
        <v>225</v>
      </c>
      <c r="N14" s="16">
        <f>SUM(ENERO:DICIEMBRE!N14)</f>
        <v>197</v>
      </c>
      <c r="O14" s="16">
        <f>SUM(ENERO:DICIEMBRE!O14)</f>
        <v>208</v>
      </c>
      <c r="P14" s="16">
        <f>SUM(ENERO:DICIEMBRE!P14)</f>
        <v>211</v>
      </c>
      <c r="Q14" s="16">
        <f>SUM(ENERO:DICIEMBRE!Q14)</f>
        <v>202</v>
      </c>
      <c r="R14" s="16">
        <f>SUM(ENERO:DICIEMBRE!R14)</f>
        <v>174</v>
      </c>
      <c r="S14" s="16">
        <f>SUM(ENERO:DICIEMBRE!S14)</f>
        <v>165</v>
      </c>
      <c r="T14" s="16">
        <f>SUM(ENERO:DICIEMBRE!T14)</f>
        <v>140</v>
      </c>
      <c r="U14" s="16">
        <f>SUM(ENERO:DICIEMBRE!U14)</f>
        <v>128</v>
      </c>
      <c r="V14" s="16">
        <f>SUM(ENERO:DICIEMBRE!V14)</f>
        <v>139</v>
      </c>
      <c r="W14" s="16">
        <f>SUM(ENERO:DICIEMBRE!W14)</f>
        <v>134</v>
      </c>
      <c r="X14" s="16">
        <f>SUM(ENERO:DICIEMBRE!X14)</f>
        <v>87</v>
      </c>
      <c r="Y14" s="16">
        <f>SUM(ENERO:DICIEMBRE!Y14)</f>
        <v>39</v>
      </c>
      <c r="Z14" s="16">
        <f>SUM(ENERO:DICIEMBRE!Z14)</f>
        <v>38</v>
      </c>
      <c r="AA14" s="16">
        <f>SUM(ENERO:DICIEMBRE!AA14)</f>
        <v>1</v>
      </c>
      <c r="AB14" s="16">
        <f>SUM(ENERO:DICIEMBRE!AB14)</f>
        <v>0</v>
      </c>
    </row>
    <row r="15" spans="1:28" s="3" customFormat="1" ht="10.5" x14ac:dyDescent="0.15">
      <c r="A15" s="327" t="s">
        <v>5</v>
      </c>
      <c r="B15" s="328"/>
      <c r="C15" s="427"/>
      <c r="D15" s="28">
        <f>SUM(E15+F15)</f>
        <v>4144</v>
      </c>
      <c r="E15" s="29">
        <f t="shared" si="0"/>
        <v>2060</v>
      </c>
      <c r="F15" s="33">
        <f t="shared" si="0"/>
        <v>2084</v>
      </c>
      <c r="G15" s="34">
        <f t="shared" ref="G15:AB15" si="1">SUM(G12:G14)</f>
        <v>61</v>
      </c>
      <c r="H15" s="35">
        <f t="shared" si="1"/>
        <v>77</v>
      </c>
      <c r="I15" s="36">
        <f t="shared" si="1"/>
        <v>201</v>
      </c>
      <c r="J15" s="37">
        <f t="shared" si="1"/>
        <v>220</v>
      </c>
      <c r="K15" s="34">
        <f t="shared" si="1"/>
        <v>216</v>
      </c>
      <c r="L15" s="37">
        <f t="shared" si="1"/>
        <v>317</v>
      </c>
      <c r="M15" s="34">
        <f t="shared" si="1"/>
        <v>295</v>
      </c>
      <c r="N15" s="37">
        <f t="shared" si="1"/>
        <v>299</v>
      </c>
      <c r="O15" s="34">
        <f t="shared" si="1"/>
        <v>294</v>
      </c>
      <c r="P15" s="37">
        <f t="shared" si="1"/>
        <v>311</v>
      </c>
      <c r="Q15" s="34">
        <f t="shared" si="1"/>
        <v>289</v>
      </c>
      <c r="R15" s="37">
        <f t="shared" si="1"/>
        <v>256</v>
      </c>
      <c r="S15" s="34">
        <f t="shared" si="1"/>
        <v>251</v>
      </c>
      <c r="T15" s="37">
        <f t="shared" si="1"/>
        <v>204</v>
      </c>
      <c r="U15" s="34">
        <f t="shared" si="1"/>
        <v>201</v>
      </c>
      <c r="V15" s="37">
        <f t="shared" si="1"/>
        <v>206</v>
      </c>
      <c r="W15" s="34">
        <f t="shared" si="1"/>
        <v>165</v>
      </c>
      <c r="X15" s="37">
        <f t="shared" si="1"/>
        <v>130</v>
      </c>
      <c r="Y15" s="34">
        <f t="shared" si="1"/>
        <v>84</v>
      </c>
      <c r="Z15" s="37">
        <f t="shared" si="1"/>
        <v>60</v>
      </c>
      <c r="AA15" s="34">
        <f t="shared" si="1"/>
        <v>3</v>
      </c>
      <c r="AB15" s="37">
        <f t="shared" si="1"/>
        <v>4</v>
      </c>
    </row>
    <row r="16" spans="1:28" s="3" customFormat="1" ht="10.5" x14ac:dyDescent="0.15">
      <c r="A16" s="428" t="s">
        <v>26</v>
      </c>
      <c r="B16" s="429"/>
      <c r="C16" s="430"/>
      <c r="D16" s="16">
        <f>SUM(ENERO:DICIEMBRE!D16)</f>
        <v>261</v>
      </c>
      <c r="E16" s="38"/>
      <c r="F16" s="39"/>
      <c r="G16" s="40"/>
      <c r="H16" s="39"/>
      <c r="I16" s="40"/>
      <c r="J16" s="39"/>
      <c r="K16" s="40"/>
      <c r="L16" s="39"/>
      <c r="M16" s="40"/>
      <c r="N16" s="39"/>
      <c r="O16" s="40"/>
      <c r="P16" s="39"/>
      <c r="Q16" s="40"/>
      <c r="R16" s="39"/>
      <c r="S16" s="40"/>
      <c r="T16" s="39"/>
      <c r="U16" s="40"/>
      <c r="V16" s="39"/>
      <c r="W16" s="40"/>
      <c r="X16" s="39"/>
      <c r="Y16" s="40"/>
      <c r="Z16" s="41"/>
      <c r="AA16" s="42"/>
      <c r="AB16" s="43"/>
    </row>
    <row r="17" spans="1:30" s="3" customFormat="1" ht="15" customHeight="1" x14ac:dyDescent="0.15">
      <c r="A17" s="361" t="s">
        <v>27</v>
      </c>
      <c r="B17" s="431"/>
      <c r="C17" s="362"/>
      <c r="D17" s="16">
        <f>SUM(ENERO:DICIEMBRE!D17)</f>
        <v>0</v>
      </c>
      <c r="E17" s="44"/>
      <c r="F17" s="45"/>
      <c r="G17" s="46"/>
      <c r="H17" s="45"/>
      <c r="I17" s="46"/>
      <c r="J17" s="45"/>
      <c r="K17" s="46"/>
      <c r="L17" s="45"/>
      <c r="M17" s="46"/>
      <c r="N17" s="45"/>
      <c r="O17" s="46"/>
      <c r="P17" s="45"/>
      <c r="Q17" s="46"/>
      <c r="R17" s="45"/>
      <c r="S17" s="46"/>
      <c r="T17" s="45"/>
      <c r="U17" s="46"/>
      <c r="V17" s="45"/>
      <c r="W17" s="46"/>
      <c r="X17" s="45"/>
      <c r="Y17" s="46"/>
      <c r="Z17" s="47"/>
      <c r="AA17" s="44"/>
      <c r="AB17" s="47"/>
    </row>
    <row r="18" spans="1:30" s="2" customFormat="1" ht="18" customHeight="1" x14ac:dyDescent="0.2">
      <c r="A18" s="418" t="s">
        <v>28</v>
      </c>
      <c r="B18" s="418"/>
      <c r="C18" s="418"/>
    </row>
    <row r="19" spans="1:30" ht="15" customHeight="1" x14ac:dyDescent="0.25">
      <c r="A19" s="419" t="s">
        <v>3</v>
      </c>
      <c r="B19" s="419" t="s">
        <v>4</v>
      </c>
      <c r="C19" s="419"/>
      <c r="D19" s="330" t="s">
        <v>5</v>
      </c>
      <c r="E19" s="420"/>
      <c r="F19" s="333"/>
      <c r="G19" s="336" t="s">
        <v>6</v>
      </c>
      <c r="H19" s="337"/>
      <c r="I19" s="337"/>
      <c r="J19" s="337"/>
      <c r="K19" s="337"/>
      <c r="L19" s="337"/>
      <c r="M19" s="337"/>
      <c r="N19" s="337"/>
      <c r="O19" s="337"/>
      <c r="P19" s="337"/>
      <c r="Q19" s="337"/>
      <c r="R19" s="337"/>
      <c r="S19" s="337"/>
      <c r="T19" s="337"/>
      <c r="U19" s="337"/>
      <c r="V19" s="337"/>
      <c r="W19" s="337"/>
      <c r="X19" s="337"/>
      <c r="Y19" s="337"/>
      <c r="Z19" s="337"/>
      <c r="AA19" s="337"/>
      <c r="AB19" s="337"/>
      <c r="AC19" s="337"/>
      <c r="AD19" s="338"/>
    </row>
    <row r="20" spans="1:30" ht="15" customHeight="1" x14ac:dyDescent="0.25">
      <c r="A20" s="419"/>
      <c r="B20" s="419"/>
      <c r="C20" s="419"/>
      <c r="D20" s="334"/>
      <c r="E20" s="421"/>
      <c r="F20" s="421"/>
      <c r="G20" s="422" t="s">
        <v>29</v>
      </c>
      <c r="H20" s="423"/>
      <c r="I20" s="417" t="s">
        <v>7</v>
      </c>
      <c r="J20" s="417"/>
      <c r="K20" s="417" t="s">
        <v>8</v>
      </c>
      <c r="L20" s="417"/>
      <c r="M20" s="417" t="s">
        <v>9</v>
      </c>
      <c r="N20" s="417"/>
      <c r="O20" s="417" t="s">
        <v>10</v>
      </c>
      <c r="P20" s="417"/>
      <c r="Q20" s="417" t="s">
        <v>11</v>
      </c>
      <c r="R20" s="417"/>
      <c r="S20" s="417" t="s">
        <v>12</v>
      </c>
      <c r="T20" s="417"/>
      <c r="U20" s="417" t="s">
        <v>13</v>
      </c>
      <c r="V20" s="417"/>
      <c r="W20" s="417" t="s">
        <v>14</v>
      </c>
      <c r="X20" s="417"/>
      <c r="Y20" s="417" t="s">
        <v>15</v>
      </c>
      <c r="Z20" s="417"/>
      <c r="AA20" s="417" t="s">
        <v>16</v>
      </c>
      <c r="AB20" s="417"/>
      <c r="AC20" s="417" t="s">
        <v>17</v>
      </c>
      <c r="AD20" s="417"/>
    </row>
    <row r="21" spans="1:30" ht="15" customHeight="1" x14ac:dyDescent="0.25">
      <c r="A21" s="419"/>
      <c r="B21" s="419"/>
      <c r="C21" s="419"/>
      <c r="D21" s="4" t="s">
        <v>18</v>
      </c>
      <c r="E21" s="5" t="s">
        <v>19</v>
      </c>
      <c r="F21" s="48" t="s">
        <v>20</v>
      </c>
      <c r="G21" s="7" t="s">
        <v>19</v>
      </c>
      <c r="H21" s="8" t="s">
        <v>20</v>
      </c>
      <c r="I21" s="7" t="s">
        <v>19</v>
      </c>
      <c r="J21" s="8" t="s">
        <v>20</v>
      </c>
      <c r="K21" s="7" t="s">
        <v>19</v>
      </c>
      <c r="L21" s="49" t="s">
        <v>20</v>
      </c>
      <c r="M21" s="7" t="s">
        <v>19</v>
      </c>
      <c r="N21" s="8" t="s">
        <v>20</v>
      </c>
      <c r="O21" s="7" t="s">
        <v>19</v>
      </c>
      <c r="P21" s="8" t="s">
        <v>20</v>
      </c>
      <c r="Q21" s="7" t="s">
        <v>19</v>
      </c>
      <c r="R21" s="8" t="s">
        <v>20</v>
      </c>
      <c r="S21" s="7" t="s">
        <v>19</v>
      </c>
      <c r="T21" s="8" t="s">
        <v>20</v>
      </c>
      <c r="U21" s="7" t="s">
        <v>19</v>
      </c>
      <c r="V21" s="8" t="s">
        <v>20</v>
      </c>
      <c r="W21" s="7" t="s">
        <v>19</v>
      </c>
      <c r="X21" s="8" t="s">
        <v>20</v>
      </c>
      <c r="Y21" s="7" t="s">
        <v>19</v>
      </c>
      <c r="Z21" s="8" t="s">
        <v>20</v>
      </c>
      <c r="AA21" s="7" t="s">
        <v>19</v>
      </c>
      <c r="AB21" s="8" t="s">
        <v>20</v>
      </c>
      <c r="AC21" s="7" t="s">
        <v>19</v>
      </c>
      <c r="AD21" s="8" t="s">
        <v>20</v>
      </c>
    </row>
    <row r="22" spans="1:30" ht="15" customHeight="1" x14ac:dyDescent="0.25">
      <c r="A22" s="408" t="s">
        <v>21</v>
      </c>
      <c r="B22" s="315" t="s">
        <v>22</v>
      </c>
      <c r="C22" s="50" t="s">
        <v>30</v>
      </c>
      <c r="D22" s="51">
        <f t="shared" ref="D22:D27" si="2">SUM(E22+F22)</f>
        <v>45</v>
      </c>
      <c r="E22" s="52">
        <f t="shared" ref="E22:F27" si="3">SUM(G22+I22+K22+M22+O22+Q22+S22+U22+W22+Y22+AA22+AC22)</f>
        <v>15</v>
      </c>
      <c r="F22" s="53">
        <f t="shared" si="3"/>
        <v>30</v>
      </c>
      <c r="G22" s="16">
        <f>SUM(ENERO:DICIEMBRE!G22)</f>
        <v>0</v>
      </c>
      <c r="H22" s="16">
        <f>SUM(ENERO:DICIEMBRE!H22)</f>
        <v>0</v>
      </c>
      <c r="I22" s="16">
        <f>SUM(ENERO:DICIEMBRE!I22)</f>
        <v>3</v>
      </c>
      <c r="J22" s="16">
        <f>SUM(ENERO:DICIEMBRE!J22)</f>
        <v>4</v>
      </c>
      <c r="K22" s="16">
        <f>SUM(ENERO:DICIEMBRE!K22)</f>
        <v>5</v>
      </c>
      <c r="L22" s="16">
        <f>SUM(ENERO:DICIEMBRE!L22)</f>
        <v>9</v>
      </c>
      <c r="M22" s="16">
        <f>SUM(ENERO:DICIEMBRE!M22)</f>
        <v>1</v>
      </c>
      <c r="N22" s="16">
        <f>SUM(ENERO:DICIEMBRE!N22)</f>
        <v>2</v>
      </c>
      <c r="O22" s="16">
        <f>SUM(ENERO:DICIEMBRE!O22)</f>
        <v>0</v>
      </c>
      <c r="P22" s="16">
        <f>SUM(ENERO:DICIEMBRE!P22)</f>
        <v>3</v>
      </c>
      <c r="Q22" s="16">
        <f>SUM(ENERO:DICIEMBRE!Q22)</f>
        <v>1</v>
      </c>
      <c r="R22" s="16">
        <f>SUM(ENERO:DICIEMBRE!R22)</f>
        <v>6</v>
      </c>
      <c r="S22" s="16">
        <f>SUM(ENERO:DICIEMBRE!S22)</f>
        <v>2</v>
      </c>
      <c r="T22" s="16">
        <f>SUM(ENERO:DICIEMBRE!T22)</f>
        <v>4</v>
      </c>
      <c r="U22" s="16">
        <f>SUM(ENERO:DICIEMBRE!U22)</f>
        <v>0</v>
      </c>
      <c r="V22" s="16">
        <f>SUM(ENERO:DICIEMBRE!V22)</f>
        <v>1</v>
      </c>
      <c r="W22" s="16">
        <f>SUM(ENERO:DICIEMBRE!W22)</f>
        <v>2</v>
      </c>
      <c r="X22" s="16">
        <f>SUM(ENERO:DICIEMBRE!X22)</f>
        <v>0</v>
      </c>
      <c r="Y22" s="16">
        <f>SUM(ENERO:DICIEMBRE!Y22)</f>
        <v>1</v>
      </c>
      <c r="Z22" s="16">
        <f>SUM(ENERO:DICIEMBRE!Z22)</f>
        <v>0</v>
      </c>
      <c r="AA22" s="16">
        <f>SUM(ENERO:DICIEMBRE!AA22)</f>
        <v>0</v>
      </c>
      <c r="AB22" s="16">
        <f>SUM(ENERO:DICIEMBRE!AB22)</f>
        <v>1</v>
      </c>
      <c r="AC22" s="16">
        <f>SUM(ENERO:DICIEMBRE!AC22)</f>
        <v>0</v>
      </c>
      <c r="AD22" s="16">
        <f>SUM(ENERO:DICIEMBRE!AD22)</f>
        <v>0</v>
      </c>
    </row>
    <row r="23" spans="1:30" ht="15" customHeight="1" x14ac:dyDescent="0.25">
      <c r="A23" s="408"/>
      <c r="B23" s="316"/>
      <c r="C23" s="57" t="s">
        <v>31</v>
      </c>
      <c r="D23" s="58">
        <f t="shared" si="2"/>
        <v>5</v>
      </c>
      <c r="E23" s="59">
        <f t="shared" si="3"/>
        <v>5</v>
      </c>
      <c r="F23" s="60">
        <f t="shared" si="3"/>
        <v>0</v>
      </c>
      <c r="G23" s="16">
        <f>SUM(ENERO:DICIEMBRE!G23)</f>
        <v>0</v>
      </c>
      <c r="H23" s="16">
        <f>SUM(ENERO:DICIEMBRE!H23)</f>
        <v>0</v>
      </c>
      <c r="I23" s="16">
        <f>SUM(ENERO:DICIEMBRE!I23)</f>
        <v>0</v>
      </c>
      <c r="J23" s="16">
        <f>SUM(ENERO:DICIEMBRE!J23)</f>
        <v>0</v>
      </c>
      <c r="K23" s="16">
        <f>SUM(ENERO:DICIEMBRE!K23)</f>
        <v>0</v>
      </c>
      <c r="L23" s="16">
        <f>SUM(ENERO:DICIEMBRE!L23)</f>
        <v>0</v>
      </c>
      <c r="M23" s="16">
        <f>SUM(ENERO:DICIEMBRE!M23)</f>
        <v>2</v>
      </c>
      <c r="N23" s="16">
        <f>SUM(ENERO:DICIEMBRE!N23)</f>
        <v>0</v>
      </c>
      <c r="O23" s="16">
        <f>SUM(ENERO:DICIEMBRE!O23)</f>
        <v>0</v>
      </c>
      <c r="P23" s="16">
        <f>SUM(ENERO:DICIEMBRE!P23)</f>
        <v>0</v>
      </c>
      <c r="Q23" s="16">
        <f>SUM(ENERO:DICIEMBRE!Q23)</f>
        <v>0</v>
      </c>
      <c r="R23" s="16">
        <f>SUM(ENERO:DICIEMBRE!R23)</f>
        <v>0</v>
      </c>
      <c r="S23" s="16">
        <f>SUM(ENERO:DICIEMBRE!S23)</f>
        <v>1</v>
      </c>
      <c r="T23" s="16">
        <f>SUM(ENERO:DICIEMBRE!T23)</f>
        <v>0</v>
      </c>
      <c r="U23" s="16">
        <f>SUM(ENERO:DICIEMBRE!U23)</f>
        <v>1</v>
      </c>
      <c r="V23" s="16">
        <f>SUM(ENERO:DICIEMBRE!V23)</f>
        <v>0</v>
      </c>
      <c r="W23" s="16">
        <f>SUM(ENERO:DICIEMBRE!W23)</f>
        <v>1</v>
      </c>
      <c r="X23" s="16">
        <f>SUM(ENERO:DICIEMBRE!X23)</f>
        <v>0</v>
      </c>
      <c r="Y23" s="16">
        <f>SUM(ENERO:DICIEMBRE!Y23)</f>
        <v>0</v>
      </c>
      <c r="Z23" s="16">
        <f>SUM(ENERO:DICIEMBRE!Z23)</f>
        <v>0</v>
      </c>
      <c r="AA23" s="16">
        <f>SUM(ENERO:DICIEMBRE!AA23)</f>
        <v>0</v>
      </c>
      <c r="AB23" s="16">
        <f>SUM(ENERO:DICIEMBRE!AB23)</f>
        <v>0</v>
      </c>
      <c r="AC23" s="16">
        <f>SUM(ENERO:DICIEMBRE!AC23)</f>
        <v>0</v>
      </c>
      <c r="AD23" s="16">
        <f>SUM(ENERO:DICIEMBRE!AD23)</f>
        <v>0</v>
      </c>
    </row>
    <row r="24" spans="1:30" ht="15" customHeight="1" x14ac:dyDescent="0.25">
      <c r="A24" s="408"/>
      <c r="B24" s="315" t="s">
        <v>24</v>
      </c>
      <c r="C24" s="50" t="s">
        <v>30</v>
      </c>
      <c r="D24" s="65">
        <f t="shared" si="2"/>
        <v>72</v>
      </c>
      <c r="E24" s="52">
        <f t="shared" si="3"/>
        <v>20</v>
      </c>
      <c r="F24" s="53">
        <f t="shared" si="3"/>
        <v>52</v>
      </c>
      <c r="G24" s="16">
        <f>SUM(ENERO:DICIEMBRE!G24)</f>
        <v>0</v>
      </c>
      <c r="H24" s="16">
        <f>SUM(ENERO:DICIEMBRE!H24)</f>
        <v>0</v>
      </c>
      <c r="I24" s="16">
        <f>SUM(ENERO:DICIEMBRE!I24)</f>
        <v>3</v>
      </c>
      <c r="J24" s="16">
        <f>SUM(ENERO:DICIEMBRE!J24)</f>
        <v>2</v>
      </c>
      <c r="K24" s="16">
        <f>SUM(ENERO:DICIEMBRE!K24)</f>
        <v>1</v>
      </c>
      <c r="L24" s="16">
        <f>SUM(ENERO:DICIEMBRE!L24)</f>
        <v>9</v>
      </c>
      <c r="M24" s="16">
        <f>SUM(ENERO:DICIEMBRE!M24)</f>
        <v>3</v>
      </c>
      <c r="N24" s="16">
        <f>SUM(ENERO:DICIEMBRE!N24)</f>
        <v>5</v>
      </c>
      <c r="O24" s="16">
        <f>SUM(ENERO:DICIEMBRE!O24)</f>
        <v>2</v>
      </c>
      <c r="P24" s="16">
        <f>SUM(ENERO:DICIEMBRE!P24)</f>
        <v>4</v>
      </c>
      <c r="Q24" s="16">
        <f>SUM(ENERO:DICIEMBRE!Q24)</f>
        <v>2</v>
      </c>
      <c r="R24" s="16">
        <f>SUM(ENERO:DICIEMBRE!R24)</f>
        <v>12</v>
      </c>
      <c r="S24" s="16">
        <f>SUM(ENERO:DICIEMBRE!S24)</f>
        <v>4</v>
      </c>
      <c r="T24" s="16">
        <f>SUM(ENERO:DICIEMBRE!T24)</f>
        <v>4</v>
      </c>
      <c r="U24" s="16">
        <f>SUM(ENERO:DICIEMBRE!U24)</f>
        <v>2</v>
      </c>
      <c r="V24" s="16">
        <f>SUM(ENERO:DICIEMBRE!V24)</f>
        <v>4</v>
      </c>
      <c r="W24" s="16">
        <f>SUM(ENERO:DICIEMBRE!W24)</f>
        <v>2</v>
      </c>
      <c r="X24" s="16">
        <f>SUM(ENERO:DICIEMBRE!X24)</f>
        <v>4</v>
      </c>
      <c r="Y24" s="16">
        <f>SUM(ENERO:DICIEMBRE!Y24)</f>
        <v>0</v>
      </c>
      <c r="Z24" s="16">
        <f>SUM(ENERO:DICIEMBRE!Z24)</f>
        <v>6</v>
      </c>
      <c r="AA24" s="16">
        <f>SUM(ENERO:DICIEMBRE!AA24)</f>
        <v>1</v>
      </c>
      <c r="AB24" s="16">
        <f>SUM(ENERO:DICIEMBRE!AB24)</f>
        <v>1</v>
      </c>
      <c r="AC24" s="16">
        <f>SUM(ENERO:DICIEMBRE!AC24)</f>
        <v>0</v>
      </c>
      <c r="AD24" s="16">
        <f>SUM(ENERO:DICIEMBRE!AD24)</f>
        <v>1</v>
      </c>
    </row>
    <row r="25" spans="1:30" ht="15" customHeight="1" x14ac:dyDescent="0.25">
      <c r="A25" s="409"/>
      <c r="B25" s="316"/>
      <c r="C25" s="57" t="s">
        <v>31</v>
      </c>
      <c r="D25" s="58">
        <f t="shared" si="2"/>
        <v>3</v>
      </c>
      <c r="E25" s="59">
        <f t="shared" si="3"/>
        <v>3</v>
      </c>
      <c r="F25" s="60">
        <f t="shared" si="3"/>
        <v>0</v>
      </c>
      <c r="G25" s="16">
        <f>SUM(ENERO:DICIEMBRE!G25)</f>
        <v>0</v>
      </c>
      <c r="H25" s="16">
        <f>SUM(ENERO:DICIEMBRE!H25)</f>
        <v>0</v>
      </c>
      <c r="I25" s="16">
        <f>SUM(ENERO:DICIEMBRE!I25)</f>
        <v>0</v>
      </c>
      <c r="J25" s="16">
        <f>SUM(ENERO:DICIEMBRE!J25)</f>
        <v>0</v>
      </c>
      <c r="K25" s="16">
        <f>SUM(ENERO:DICIEMBRE!K25)</f>
        <v>0</v>
      </c>
      <c r="L25" s="16">
        <f>SUM(ENERO:DICIEMBRE!L25)</f>
        <v>0</v>
      </c>
      <c r="M25" s="16">
        <f>SUM(ENERO:DICIEMBRE!M25)</f>
        <v>0</v>
      </c>
      <c r="N25" s="16">
        <f>SUM(ENERO:DICIEMBRE!N25)</f>
        <v>0</v>
      </c>
      <c r="O25" s="16">
        <f>SUM(ENERO:DICIEMBRE!O25)</f>
        <v>0</v>
      </c>
      <c r="P25" s="16">
        <f>SUM(ENERO:DICIEMBRE!P25)</f>
        <v>0</v>
      </c>
      <c r="Q25" s="16">
        <f>SUM(ENERO:DICIEMBRE!Q25)</f>
        <v>0</v>
      </c>
      <c r="R25" s="16">
        <f>SUM(ENERO:DICIEMBRE!R25)</f>
        <v>0</v>
      </c>
      <c r="S25" s="16">
        <f>SUM(ENERO:DICIEMBRE!S25)</f>
        <v>1</v>
      </c>
      <c r="T25" s="16">
        <f>SUM(ENERO:DICIEMBRE!T25)</f>
        <v>0</v>
      </c>
      <c r="U25" s="16">
        <f>SUM(ENERO:DICIEMBRE!U25)</f>
        <v>0</v>
      </c>
      <c r="V25" s="16">
        <f>SUM(ENERO:DICIEMBRE!V25)</f>
        <v>0</v>
      </c>
      <c r="W25" s="16">
        <f>SUM(ENERO:DICIEMBRE!W25)</f>
        <v>1</v>
      </c>
      <c r="X25" s="16">
        <f>SUM(ENERO:DICIEMBRE!X25)</f>
        <v>0</v>
      </c>
      <c r="Y25" s="16">
        <f>SUM(ENERO:DICIEMBRE!Y25)</f>
        <v>0</v>
      </c>
      <c r="Z25" s="16">
        <f>SUM(ENERO:DICIEMBRE!Z25)</f>
        <v>0</v>
      </c>
      <c r="AA25" s="16">
        <f>SUM(ENERO:DICIEMBRE!AA25)</f>
        <v>0</v>
      </c>
      <c r="AB25" s="16">
        <f>SUM(ENERO:DICIEMBRE!AB25)</f>
        <v>0</v>
      </c>
      <c r="AC25" s="16">
        <f>SUM(ENERO:DICIEMBRE!AC25)</f>
        <v>1</v>
      </c>
      <c r="AD25" s="16">
        <f>SUM(ENERO:DICIEMBRE!AD25)</f>
        <v>0</v>
      </c>
    </row>
    <row r="26" spans="1:30" ht="15" customHeight="1" x14ac:dyDescent="0.25">
      <c r="A26" s="410" t="s">
        <v>25</v>
      </c>
      <c r="B26" s="411"/>
      <c r="C26" s="72" t="s">
        <v>30</v>
      </c>
      <c r="D26" s="73">
        <f t="shared" si="2"/>
        <v>510</v>
      </c>
      <c r="E26" s="52">
        <f t="shared" si="3"/>
        <v>186</v>
      </c>
      <c r="F26" s="53">
        <f t="shared" si="3"/>
        <v>324</v>
      </c>
      <c r="G26" s="16">
        <f>SUM(ENERO:DICIEMBRE!G26)</f>
        <v>0</v>
      </c>
      <c r="H26" s="16">
        <f>SUM(ENERO:DICIEMBRE!H26)</f>
        <v>1</v>
      </c>
      <c r="I26" s="16">
        <f>SUM(ENERO:DICIEMBRE!I26)</f>
        <v>10</v>
      </c>
      <c r="J26" s="16">
        <f>SUM(ENERO:DICIEMBRE!J26)</f>
        <v>13</v>
      </c>
      <c r="K26" s="16">
        <f>SUM(ENERO:DICIEMBRE!K26)</f>
        <v>18</v>
      </c>
      <c r="L26" s="16">
        <f>SUM(ENERO:DICIEMBRE!L26)</f>
        <v>43</v>
      </c>
      <c r="M26" s="16">
        <f>SUM(ENERO:DICIEMBRE!M26)</f>
        <v>26</v>
      </c>
      <c r="N26" s="16">
        <f>SUM(ENERO:DICIEMBRE!N26)</f>
        <v>44</v>
      </c>
      <c r="O26" s="16">
        <f>SUM(ENERO:DICIEMBRE!O26)</f>
        <v>30</v>
      </c>
      <c r="P26" s="16">
        <f>SUM(ENERO:DICIEMBRE!P26)</f>
        <v>54</v>
      </c>
      <c r="Q26" s="16">
        <f>SUM(ENERO:DICIEMBRE!Q26)</f>
        <v>14</v>
      </c>
      <c r="R26" s="16">
        <f>SUM(ENERO:DICIEMBRE!R26)</f>
        <v>53</v>
      </c>
      <c r="S26" s="16">
        <f>SUM(ENERO:DICIEMBRE!S26)</f>
        <v>18</v>
      </c>
      <c r="T26" s="16">
        <f>SUM(ENERO:DICIEMBRE!T26)</f>
        <v>33</v>
      </c>
      <c r="U26" s="16">
        <f>SUM(ENERO:DICIEMBRE!U26)</f>
        <v>19</v>
      </c>
      <c r="V26" s="16">
        <f>SUM(ENERO:DICIEMBRE!V26)</f>
        <v>34</v>
      </c>
      <c r="W26" s="16">
        <f>SUM(ENERO:DICIEMBRE!W26)</f>
        <v>23</v>
      </c>
      <c r="X26" s="16">
        <f>SUM(ENERO:DICIEMBRE!X26)</f>
        <v>24</v>
      </c>
      <c r="Y26" s="16">
        <f>SUM(ENERO:DICIEMBRE!Y26)</f>
        <v>16</v>
      </c>
      <c r="Z26" s="16">
        <f>SUM(ENERO:DICIEMBRE!Z26)</f>
        <v>16</v>
      </c>
      <c r="AA26" s="16">
        <f>SUM(ENERO:DICIEMBRE!AA26)</f>
        <v>9</v>
      </c>
      <c r="AB26" s="16">
        <f>SUM(ENERO:DICIEMBRE!AB26)</f>
        <v>7</v>
      </c>
      <c r="AC26" s="16">
        <f>SUM(ENERO:DICIEMBRE!AC26)</f>
        <v>3</v>
      </c>
      <c r="AD26" s="16">
        <f>SUM(ENERO:DICIEMBRE!AD26)</f>
        <v>2</v>
      </c>
    </row>
    <row r="27" spans="1:30" ht="15" customHeight="1" x14ac:dyDescent="0.25">
      <c r="A27" s="412"/>
      <c r="B27" s="413"/>
      <c r="C27" s="78" t="s">
        <v>31</v>
      </c>
      <c r="D27" s="58">
        <f t="shared" si="2"/>
        <v>23</v>
      </c>
      <c r="E27" s="59">
        <f t="shared" si="3"/>
        <v>10</v>
      </c>
      <c r="F27" s="60">
        <f t="shared" si="3"/>
        <v>13</v>
      </c>
      <c r="G27" s="16">
        <f>SUM(ENERO:DICIEMBRE!G27)</f>
        <v>0</v>
      </c>
      <c r="H27" s="16">
        <f>SUM(ENERO:DICIEMBRE!H27)</f>
        <v>0</v>
      </c>
      <c r="I27" s="16">
        <f>SUM(ENERO:DICIEMBRE!I27)</f>
        <v>0</v>
      </c>
      <c r="J27" s="16">
        <f>SUM(ENERO:DICIEMBRE!J27)</f>
        <v>0</v>
      </c>
      <c r="K27" s="16">
        <f>SUM(ENERO:DICIEMBRE!K27)</f>
        <v>0</v>
      </c>
      <c r="L27" s="16">
        <f>SUM(ENERO:DICIEMBRE!L27)</f>
        <v>0</v>
      </c>
      <c r="M27" s="16">
        <f>SUM(ENERO:DICIEMBRE!M27)</f>
        <v>0</v>
      </c>
      <c r="N27" s="16">
        <f>SUM(ENERO:DICIEMBRE!N27)</f>
        <v>3</v>
      </c>
      <c r="O27" s="16">
        <f>SUM(ENERO:DICIEMBRE!O27)</f>
        <v>2</v>
      </c>
      <c r="P27" s="16">
        <f>SUM(ENERO:DICIEMBRE!P27)</f>
        <v>0</v>
      </c>
      <c r="Q27" s="16">
        <f>SUM(ENERO:DICIEMBRE!Q27)</f>
        <v>1</v>
      </c>
      <c r="R27" s="16">
        <f>SUM(ENERO:DICIEMBRE!R27)</f>
        <v>2</v>
      </c>
      <c r="S27" s="16">
        <f>SUM(ENERO:DICIEMBRE!S27)</f>
        <v>2</v>
      </c>
      <c r="T27" s="16">
        <f>SUM(ENERO:DICIEMBRE!T27)</f>
        <v>0</v>
      </c>
      <c r="U27" s="16">
        <f>SUM(ENERO:DICIEMBRE!U27)</f>
        <v>2</v>
      </c>
      <c r="V27" s="16">
        <f>SUM(ENERO:DICIEMBRE!V27)</f>
        <v>2</v>
      </c>
      <c r="W27" s="16">
        <f>SUM(ENERO:DICIEMBRE!W27)</f>
        <v>1</v>
      </c>
      <c r="X27" s="16">
        <f>SUM(ENERO:DICIEMBRE!X27)</f>
        <v>1</v>
      </c>
      <c r="Y27" s="16">
        <f>SUM(ENERO:DICIEMBRE!Y27)</f>
        <v>0</v>
      </c>
      <c r="Z27" s="16">
        <f>SUM(ENERO:DICIEMBRE!Z27)</f>
        <v>2</v>
      </c>
      <c r="AA27" s="16">
        <f>SUM(ENERO:DICIEMBRE!AA27)</f>
        <v>1</v>
      </c>
      <c r="AB27" s="16">
        <f>SUM(ENERO:DICIEMBRE!AB27)</f>
        <v>1</v>
      </c>
      <c r="AC27" s="16">
        <f>SUM(ENERO:DICIEMBRE!AC27)</f>
        <v>1</v>
      </c>
      <c r="AD27" s="16">
        <f>SUM(ENERO:DICIEMBRE!AD27)</f>
        <v>2</v>
      </c>
    </row>
    <row r="28" spans="1:30" ht="15" customHeight="1" x14ac:dyDescent="0.25">
      <c r="A28" s="414" t="s">
        <v>5</v>
      </c>
      <c r="B28" s="415"/>
      <c r="C28" s="416"/>
      <c r="D28" s="79">
        <f t="shared" ref="D28:AD28" si="4">SUM(D22:D27)</f>
        <v>658</v>
      </c>
      <c r="E28" s="80">
        <f t="shared" si="4"/>
        <v>239</v>
      </c>
      <c r="F28" s="81">
        <f t="shared" si="4"/>
        <v>419</v>
      </c>
      <c r="G28" s="82">
        <f t="shared" si="4"/>
        <v>0</v>
      </c>
      <c r="H28" s="83">
        <f t="shared" si="4"/>
        <v>1</v>
      </c>
      <c r="I28" s="82">
        <f t="shared" si="4"/>
        <v>16</v>
      </c>
      <c r="J28" s="83">
        <f t="shared" si="4"/>
        <v>19</v>
      </c>
      <c r="K28" s="84">
        <f t="shared" si="4"/>
        <v>24</v>
      </c>
      <c r="L28" s="85">
        <f t="shared" si="4"/>
        <v>61</v>
      </c>
      <c r="M28" s="82">
        <f t="shared" si="4"/>
        <v>32</v>
      </c>
      <c r="N28" s="83">
        <f t="shared" si="4"/>
        <v>54</v>
      </c>
      <c r="O28" s="82">
        <f t="shared" si="4"/>
        <v>34</v>
      </c>
      <c r="P28" s="83">
        <f t="shared" si="4"/>
        <v>61</v>
      </c>
      <c r="Q28" s="82">
        <f t="shared" si="4"/>
        <v>18</v>
      </c>
      <c r="R28" s="83">
        <f t="shared" si="4"/>
        <v>73</v>
      </c>
      <c r="S28" s="82">
        <f t="shared" si="4"/>
        <v>28</v>
      </c>
      <c r="T28" s="83">
        <f t="shared" si="4"/>
        <v>41</v>
      </c>
      <c r="U28" s="82">
        <f t="shared" si="4"/>
        <v>24</v>
      </c>
      <c r="V28" s="83">
        <f t="shared" si="4"/>
        <v>41</v>
      </c>
      <c r="W28" s="82">
        <f t="shared" si="4"/>
        <v>30</v>
      </c>
      <c r="X28" s="83">
        <f t="shared" si="4"/>
        <v>29</v>
      </c>
      <c r="Y28" s="82">
        <f t="shared" si="4"/>
        <v>17</v>
      </c>
      <c r="Z28" s="83">
        <f t="shared" si="4"/>
        <v>24</v>
      </c>
      <c r="AA28" s="82">
        <f t="shared" si="4"/>
        <v>11</v>
      </c>
      <c r="AB28" s="83">
        <f t="shared" si="4"/>
        <v>10</v>
      </c>
      <c r="AC28" s="82">
        <f t="shared" si="4"/>
        <v>5</v>
      </c>
      <c r="AD28" s="83">
        <f t="shared" si="4"/>
        <v>5</v>
      </c>
    </row>
    <row r="29" spans="1:30" s="2" customFormat="1" ht="18" customHeight="1" x14ac:dyDescent="0.2">
      <c r="A29" s="398" t="s">
        <v>32</v>
      </c>
      <c r="B29" s="398"/>
      <c r="C29" s="398"/>
      <c r="D29" s="398"/>
      <c r="E29" s="398"/>
      <c r="F29" s="398"/>
    </row>
    <row r="30" spans="1:30" ht="15" customHeight="1" x14ac:dyDescent="0.25">
      <c r="A30" s="86" t="s">
        <v>33</v>
      </c>
      <c r="B30" s="86" t="s">
        <v>34</v>
      </c>
      <c r="C30" s="399" t="s">
        <v>35</v>
      </c>
      <c r="D30" s="400"/>
      <c r="E30" s="87" t="s">
        <v>5</v>
      </c>
      <c r="F30" s="88" t="s">
        <v>36</v>
      </c>
      <c r="G30" s="89" t="s">
        <v>25</v>
      </c>
    </row>
    <row r="31" spans="1:30" ht="15" customHeight="1" x14ac:dyDescent="0.25">
      <c r="A31" s="369" t="s">
        <v>37</v>
      </c>
      <c r="B31" s="401" t="s">
        <v>38</v>
      </c>
      <c r="C31" s="402" t="s">
        <v>39</v>
      </c>
      <c r="D31" s="403"/>
      <c r="E31" s="90">
        <f t="shared" ref="E31:E61" si="5">SUM(F31:G31)</f>
        <v>7</v>
      </c>
      <c r="F31" s="16">
        <f>SUM(ENERO:DICIEMBRE!F31)</f>
        <v>2</v>
      </c>
      <c r="G31" s="16">
        <f>SUM(ENERO:DICIEMBRE!G31)</f>
        <v>5</v>
      </c>
    </row>
    <row r="32" spans="1:30" ht="15" customHeight="1" x14ac:dyDescent="0.25">
      <c r="A32" s="370"/>
      <c r="B32" s="401"/>
      <c r="C32" s="404" t="s">
        <v>40</v>
      </c>
      <c r="D32" s="405"/>
      <c r="E32" s="93">
        <f t="shared" si="5"/>
        <v>0</v>
      </c>
      <c r="F32" s="16">
        <f>SUM(ENERO:DICIEMBRE!F32)</f>
        <v>0</v>
      </c>
      <c r="G32" s="16">
        <f>SUM(ENERO:DICIEMBRE!G32)</f>
        <v>0</v>
      </c>
    </row>
    <row r="33" spans="1:7" x14ac:dyDescent="0.25">
      <c r="A33" s="370"/>
      <c r="B33" s="401"/>
      <c r="C33" s="406" t="s">
        <v>41</v>
      </c>
      <c r="D33" s="407"/>
      <c r="E33" s="96">
        <f t="shared" si="5"/>
        <v>0</v>
      </c>
      <c r="F33" s="16">
        <f>SUM(ENERO:DICIEMBRE!F33)</f>
        <v>0</v>
      </c>
      <c r="G33" s="16">
        <f>SUM(ENERO:DICIEMBRE!G33)</f>
        <v>0</v>
      </c>
    </row>
    <row r="34" spans="1:7" x14ac:dyDescent="0.25">
      <c r="A34" s="370"/>
      <c r="B34" s="369" t="s">
        <v>42</v>
      </c>
      <c r="C34" s="389" t="s">
        <v>43</v>
      </c>
      <c r="D34" s="390"/>
      <c r="E34" s="99">
        <f t="shared" si="5"/>
        <v>1</v>
      </c>
      <c r="F34" s="16">
        <f>SUM(ENERO:DICIEMBRE!F34)</f>
        <v>0</v>
      </c>
      <c r="G34" s="16">
        <f>SUM(ENERO:DICIEMBRE!G34)</f>
        <v>1</v>
      </c>
    </row>
    <row r="35" spans="1:7" x14ac:dyDescent="0.25">
      <c r="A35" s="370"/>
      <c r="B35" s="371"/>
      <c r="C35" s="406" t="s">
        <v>44</v>
      </c>
      <c r="D35" s="407"/>
      <c r="E35" s="96">
        <f t="shared" si="5"/>
        <v>2</v>
      </c>
      <c r="F35" s="16">
        <f>SUM(ENERO:DICIEMBRE!F35)</f>
        <v>1</v>
      </c>
      <c r="G35" s="16">
        <f>SUM(ENERO:DICIEMBRE!G35)</f>
        <v>1</v>
      </c>
    </row>
    <row r="36" spans="1:7" x14ac:dyDescent="0.25">
      <c r="A36" s="370"/>
      <c r="B36" s="387" t="s">
        <v>45</v>
      </c>
      <c r="C36" s="389" t="s">
        <v>46</v>
      </c>
      <c r="D36" s="390"/>
      <c r="E36" s="99">
        <f t="shared" si="5"/>
        <v>0</v>
      </c>
      <c r="F36" s="16">
        <f>SUM(ENERO:DICIEMBRE!F36)</f>
        <v>0</v>
      </c>
      <c r="G36" s="16">
        <f>SUM(ENERO:DICIEMBRE!G36)</f>
        <v>0</v>
      </c>
    </row>
    <row r="37" spans="1:7" x14ac:dyDescent="0.25">
      <c r="A37" s="370"/>
      <c r="B37" s="388"/>
      <c r="C37" s="391" t="s">
        <v>47</v>
      </c>
      <c r="D37" s="392"/>
      <c r="E37" s="96">
        <f t="shared" si="5"/>
        <v>0</v>
      </c>
      <c r="F37" s="16">
        <f>SUM(ENERO:DICIEMBRE!F37)</f>
        <v>0</v>
      </c>
      <c r="G37" s="16">
        <f>SUM(ENERO:DICIEMBRE!G37)</f>
        <v>0</v>
      </c>
    </row>
    <row r="38" spans="1:7" x14ac:dyDescent="0.25">
      <c r="A38" s="370"/>
      <c r="B38" s="387" t="s">
        <v>48</v>
      </c>
      <c r="C38" s="394" t="s">
        <v>49</v>
      </c>
      <c r="D38" s="395"/>
      <c r="E38" s="99">
        <f t="shared" si="5"/>
        <v>0</v>
      </c>
      <c r="F38" s="16">
        <f>SUM(ENERO:DICIEMBRE!F38)</f>
        <v>0</v>
      </c>
      <c r="G38" s="16">
        <f>SUM(ENERO:DICIEMBRE!G38)</f>
        <v>0</v>
      </c>
    </row>
    <row r="39" spans="1:7" x14ac:dyDescent="0.25">
      <c r="A39" s="370"/>
      <c r="B39" s="393"/>
      <c r="C39" s="396" t="s">
        <v>50</v>
      </c>
      <c r="D39" s="397"/>
      <c r="E39" s="93">
        <f t="shared" si="5"/>
        <v>0</v>
      </c>
      <c r="F39" s="16">
        <f>SUM(ENERO:DICIEMBRE!F39)</f>
        <v>0</v>
      </c>
      <c r="G39" s="16">
        <f>SUM(ENERO:DICIEMBRE!G39)</f>
        <v>0</v>
      </c>
    </row>
    <row r="40" spans="1:7" x14ac:dyDescent="0.25">
      <c r="A40" s="370"/>
      <c r="B40" s="393"/>
      <c r="C40" s="396" t="s">
        <v>51</v>
      </c>
      <c r="D40" s="397"/>
      <c r="E40" s="93">
        <f t="shared" si="5"/>
        <v>0</v>
      </c>
      <c r="F40" s="16">
        <f>SUM(ENERO:DICIEMBRE!F40)</f>
        <v>0</v>
      </c>
      <c r="G40" s="16">
        <f>SUM(ENERO:DICIEMBRE!G40)</f>
        <v>0</v>
      </c>
    </row>
    <row r="41" spans="1:7" x14ac:dyDescent="0.25">
      <c r="A41" s="371"/>
      <c r="B41" s="388"/>
      <c r="C41" s="391" t="s">
        <v>52</v>
      </c>
      <c r="D41" s="392"/>
      <c r="E41" s="96">
        <f t="shared" si="5"/>
        <v>0</v>
      </c>
      <c r="F41" s="16">
        <f>SUM(ENERO:DICIEMBRE!F41)</f>
        <v>0</v>
      </c>
      <c r="G41" s="16">
        <f>SUM(ENERO:DICIEMBRE!G41)</f>
        <v>0</v>
      </c>
    </row>
    <row r="42" spans="1:7" x14ac:dyDescent="0.25">
      <c r="A42" s="369" t="s">
        <v>53</v>
      </c>
      <c r="B42" s="369" t="s">
        <v>54</v>
      </c>
      <c r="C42" s="378" t="s">
        <v>55</v>
      </c>
      <c r="D42" s="380"/>
      <c r="E42" s="102">
        <f t="shared" si="5"/>
        <v>60</v>
      </c>
      <c r="F42" s="16">
        <f>SUM(ENERO:DICIEMBRE!F42)</f>
        <v>14</v>
      </c>
      <c r="G42" s="16">
        <f>SUM(ENERO:DICIEMBRE!G42)</f>
        <v>46</v>
      </c>
    </row>
    <row r="43" spans="1:7" ht="21" x14ac:dyDescent="0.25">
      <c r="A43" s="370"/>
      <c r="B43" s="370"/>
      <c r="C43" s="369" t="s">
        <v>56</v>
      </c>
      <c r="D43" s="105" t="s">
        <v>57</v>
      </c>
      <c r="E43" s="106">
        <f t="shared" si="5"/>
        <v>6</v>
      </c>
      <c r="F43" s="16">
        <f>SUM(ENERO:DICIEMBRE!F43)</f>
        <v>3</v>
      </c>
      <c r="G43" s="16">
        <f>SUM(ENERO:DICIEMBRE!G43)</f>
        <v>3</v>
      </c>
    </row>
    <row r="44" spans="1:7" ht="31.5" x14ac:dyDescent="0.25">
      <c r="A44" s="370"/>
      <c r="B44" s="370"/>
      <c r="C44" s="371"/>
      <c r="D44" s="109" t="s">
        <v>58</v>
      </c>
      <c r="E44" s="106">
        <f t="shared" si="5"/>
        <v>1</v>
      </c>
      <c r="F44" s="16">
        <f>SUM(ENERO:DICIEMBRE!F44)</f>
        <v>1</v>
      </c>
      <c r="G44" s="16">
        <f>SUM(ENERO:DICIEMBRE!G44)</f>
        <v>0</v>
      </c>
    </row>
    <row r="45" spans="1:7" x14ac:dyDescent="0.25">
      <c r="A45" s="370"/>
      <c r="B45" s="370"/>
      <c r="C45" s="372" t="s">
        <v>59</v>
      </c>
      <c r="D45" s="374"/>
      <c r="E45" s="99">
        <f t="shared" si="5"/>
        <v>6</v>
      </c>
      <c r="F45" s="16">
        <f>SUM(ENERO:DICIEMBRE!F45)</f>
        <v>2</v>
      </c>
      <c r="G45" s="16">
        <f>SUM(ENERO:DICIEMBRE!G45)</f>
        <v>4</v>
      </c>
    </row>
    <row r="46" spans="1:7" x14ac:dyDescent="0.25">
      <c r="A46" s="370"/>
      <c r="B46" s="370"/>
      <c r="C46" s="375" t="s">
        <v>60</v>
      </c>
      <c r="D46" s="377"/>
      <c r="E46" s="93">
        <f t="shared" si="5"/>
        <v>58</v>
      </c>
      <c r="F46" s="16">
        <f>SUM(ENERO:DICIEMBRE!F46)</f>
        <v>14</v>
      </c>
      <c r="G46" s="16">
        <f>SUM(ENERO:DICIEMBRE!G46)</f>
        <v>44</v>
      </c>
    </row>
    <row r="47" spans="1:7" x14ac:dyDescent="0.25">
      <c r="A47" s="370"/>
      <c r="B47" s="370"/>
      <c r="C47" s="375" t="s">
        <v>61</v>
      </c>
      <c r="D47" s="377"/>
      <c r="E47" s="93">
        <f t="shared" si="5"/>
        <v>52</v>
      </c>
      <c r="F47" s="16">
        <f>SUM(ENERO:DICIEMBRE!F47)</f>
        <v>15</v>
      </c>
      <c r="G47" s="16">
        <f>SUM(ENERO:DICIEMBRE!G47)</f>
        <v>37</v>
      </c>
    </row>
    <row r="48" spans="1:7" x14ac:dyDescent="0.25">
      <c r="A48" s="371"/>
      <c r="B48" s="371"/>
      <c r="C48" s="378" t="s">
        <v>62</v>
      </c>
      <c r="D48" s="380"/>
      <c r="E48" s="96">
        <f t="shared" si="5"/>
        <v>7</v>
      </c>
      <c r="F48" s="16">
        <f>SUM(ENERO:DICIEMBRE!F48)</f>
        <v>2</v>
      </c>
      <c r="G48" s="16">
        <f>SUM(ENERO:DICIEMBRE!G48)</f>
        <v>5</v>
      </c>
    </row>
    <row r="49" spans="1:8" x14ac:dyDescent="0.25">
      <c r="A49" s="369" t="s">
        <v>63</v>
      </c>
      <c r="B49" s="372" t="s">
        <v>64</v>
      </c>
      <c r="C49" s="373"/>
      <c r="D49" s="374"/>
      <c r="E49" s="90">
        <f t="shared" si="5"/>
        <v>0</v>
      </c>
      <c r="F49" s="16">
        <f>SUM(ENERO:DICIEMBRE!F49)</f>
        <v>0</v>
      </c>
      <c r="G49" s="16">
        <f>SUM(ENERO:DICIEMBRE!G49)</f>
        <v>0</v>
      </c>
    </row>
    <row r="50" spans="1:8" x14ac:dyDescent="0.25">
      <c r="A50" s="370"/>
      <c r="B50" s="375" t="s">
        <v>65</v>
      </c>
      <c r="C50" s="376"/>
      <c r="D50" s="377"/>
      <c r="E50" s="93">
        <f t="shared" si="5"/>
        <v>0</v>
      </c>
      <c r="F50" s="16">
        <f>SUM(ENERO:DICIEMBRE!F50)</f>
        <v>0</v>
      </c>
      <c r="G50" s="16">
        <f>SUM(ENERO:DICIEMBRE!G50)</f>
        <v>0</v>
      </c>
    </row>
    <row r="51" spans="1:8" x14ac:dyDescent="0.25">
      <c r="A51" s="370"/>
      <c r="B51" s="375" t="s">
        <v>66</v>
      </c>
      <c r="C51" s="376"/>
      <c r="D51" s="377"/>
      <c r="E51" s="93">
        <f t="shared" si="5"/>
        <v>0</v>
      </c>
      <c r="F51" s="16">
        <f>SUM(ENERO:DICIEMBRE!F51)</f>
        <v>0</v>
      </c>
      <c r="G51" s="16">
        <f>SUM(ENERO:DICIEMBRE!G51)</f>
        <v>0</v>
      </c>
    </row>
    <row r="52" spans="1:8" x14ac:dyDescent="0.25">
      <c r="A52" s="371"/>
      <c r="B52" s="381" t="s">
        <v>67</v>
      </c>
      <c r="C52" s="382"/>
      <c r="D52" s="383"/>
      <c r="E52" s="96">
        <f t="shared" si="5"/>
        <v>0</v>
      </c>
      <c r="F52" s="16">
        <f>SUM(ENERO:DICIEMBRE!F52)</f>
        <v>0</v>
      </c>
      <c r="G52" s="16">
        <f>SUM(ENERO:DICIEMBRE!G52)</f>
        <v>0</v>
      </c>
    </row>
    <row r="53" spans="1:8" x14ac:dyDescent="0.25">
      <c r="A53" s="370" t="s">
        <v>68</v>
      </c>
      <c r="B53" s="384" t="s">
        <v>69</v>
      </c>
      <c r="C53" s="385"/>
      <c r="D53" s="386"/>
      <c r="E53" s="99">
        <f t="shared" si="5"/>
        <v>0</v>
      </c>
      <c r="F53" s="16">
        <f>SUM(ENERO:DICIEMBRE!F53)</f>
        <v>0</v>
      </c>
      <c r="G53" s="16">
        <f>SUM(ENERO:DICIEMBRE!G53)</f>
        <v>0</v>
      </c>
    </row>
    <row r="54" spans="1:8" x14ac:dyDescent="0.25">
      <c r="A54" s="371"/>
      <c r="B54" s="381" t="s">
        <v>70</v>
      </c>
      <c r="C54" s="382"/>
      <c r="D54" s="383"/>
      <c r="E54" s="96">
        <f t="shared" si="5"/>
        <v>0</v>
      </c>
      <c r="F54" s="16">
        <f>SUM(ENERO:DICIEMBRE!F54)</f>
        <v>0</v>
      </c>
      <c r="G54" s="16">
        <f>SUM(ENERO:DICIEMBRE!G54)</f>
        <v>0</v>
      </c>
    </row>
    <row r="55" spans="1:8" x14ac:dyDescent="0.25">
      <c r="A55" s="369" t="s">
        <v>71</v>
      </c>
      <c r="B55" s="372" t="s">
        <v>72</v>
      </c>
      <c r="C55" s="373"/>
      <c r="D55" s="374"/>
      <c r="E55" s="99">
        <f t="shared" si="5"/>
        <v>0</v>
      </c>
      <c r="F55" s="16">
        <f>SUM(ENERO:DICIEMBRE!F55)</f>
        <v>0</v>
      </c>
      <c r="G55" s="16">
        <f>SUM(ENERO:DICIEMBRE!G55)</f>
        <v>0</v>
      </c>
    </row>
    <row r="56" spans="1:8" x14ac:dyDescent="0.25">
      <c r="A56" s="370"/>
      <c r="B56" s="375" t="s">
        <v>73</v>
      </c>
      <c r="C56" s="376"/>
      <c r="D56" s="377"/>
      <c r="E56" s="93">
        <f t="shared" si="5"/>
        <v>0</v>
      </c>
      <c r="F56" s="16">
        <f>SUM(ENERO:DICIEMBRE!F56)</f>
        <v>0</v>
      </c>
      <c r="G56" s="16">
        <f>SUM(ENERO:DICIEMBRE!G56)</f>
        <v>0</v>
      </c>
    </row>
    <row r="57" spans="1:8" x14ac:dyDescent="0.25">
      <c r="A57" s="370"/>
      <c r="B57" s="375" t="s">
        <v>74</v>
      </c>
      <c r="C57" s="376"/>
      <c r="D57" s="377"/>
      <c r="E57" s="93">
        <f t="shared" si="5"/>
        <v>0</v>
      </c>
      <c r="F57" s="16">
        <f>SUM(ENERO:DICIEMBRE!F57)</f>
        <v>0</v>
      </c>
      <c r="G57" s="16">
        <f>SUM(ENERO:DICIEMBRE!G57)</f>
        <v>0</v>
      </c>
    </row>
    <row r="58" spans="1:8" x14ac:dyDescent="0.25">
      <c r="A58" s="370"/>
      <c r="B58" s="375" t="s">
        <v>75</v>
      </c>
      <c r="C58" s="376"/>
      <c r="D58" s="377"/>
      <c r="E58" s="93">
        <f t="shared" si="5"/>
        <v>0</v>
      </c>
      <c r="F58" s="16">
        <f>SUM(ENERO:DICIEMBRE!F58)</f>
        <v>0</v>
      </c>
      <c r="G58" s="16">
        <f>SUM(ENERO:DICIEMBRE!G58)</f>
        <v>0</v>
      </c>
    </row>
    <row r="59" spans="1:8" x14ac:dyDescent="0.25">
      <c r="A59" s="370"/>
      <c r="B59" s="375" t="s">
        <v>76</v>
      </c>
      <c r="C59" s="376"/>
      <c r="D59" s="377"/>
      <c r="E59" s="93">
        <f t="shared" si="5"/>
        <v>0</v>
      </c>
      <c r="F59" s="16">
        <f>SUM(ENERO:DICIEMBRE!F59)</f>
        <v>0</v>
      </c>
      <c r="G59" s="16">
        <f>SUM(ENERO:DICIEMBRE!G59)</f>
        <v>0</v>
      </c>
    </row>
    <row r="60" spans="1:8" x14ac:dyDescent="0.25">
      <c r="A60" s="371"/>
      <c r="B60" s="378" t="s">
        <v>77</v>
      </c>
      <c r="C60" s="379"/>
      <c r="D60" s="380"/>
      <c r="E60" s="96">
        <f t="shared" si="5"/>
        <v>0</v>
      </c>
      <c r="F60" s="16">
        <f>SUM(ENERO:DICIEMBRE!F60)</f>
        <v>0</v>
      </c>
      <c r="G60" s="16">
        <f>SUM(ENERO:DICIEMBRE!G60)</f>
        <v>0</v>
      </c>
    </row>
    <row r="61" spans="1:8" x14ac:dyDescent="0.25">
      <c r="A61" s="110" t="s">
        <v>78</v>
      </c>
      <c r="B61" s="365" t="s">
        <v>79</v>
      </c>
      <c r="C61" s="366"/>
      <c r="D61" s="367"/>
      <c r="E61" s="102">
        <f t="shared" si="5"/>
        <v>0</v>
      </c>
      <c r="F61" s="16">
        <f>SUM(ENERO:DICIEMBRE!F61)</f>
        <v>0</v>
      </c>
      <c r="G61" s="16">
        <f>SUM(ENERO:DICIEMBRE!G61)</f>
        <v>0</v>
      </c>
    </row>
    <row r="62" spans="1:8" s="2" customFormat="1" ht="12" x14ac:dyDescent="0.2">
      <c r="A62" s="368" t="s">
        <v>80</v>
      </c>
      <c r="B62" s="368"/>
      <c r="C62" s="368"/>
      <c r="D62" s="368"/>
      <c r="E62" s="111"/>
      <c r="F62" s="111"/>
      <c r="G62" s="111"/>
      <c r="H62" s="111"/>
    </row>
    <row r="63" spans="1:8" x14ac:dyDescent="0.25">
      <c r="A63" s="112" t="s">
        <v>81</v>
      </c>
      <c r="B63" s="113" t="s">
        <v>5</v>
      </c>
    </row>
    <row r="64" spans="1:8" x14ac:dyDescent="0.25">
      <c r="A64" s="11" t="s">
        <v>82</v>
      </c>
      <c r="B64" s="16">
        <f>SUM(ENERO:DICIEMBRE!B64)</f>
        <v>0</v>
      </c>
    </row>
    <row r="65" spans="1:3" x14ac:dyDescent="0.25">
      <c r="A65" s="115" t="s">
        <v>83</v>
      </c>
      <c r="B65" s="16">
        <f>SUM(ENERO:DICIEMBRE!B65)</f>
        <v>0</v>
      </c>
    </row>
    <row r="66" spans="1:3" x14ac:dyDescent="0.25">
      <c r="A66" s="117" t="s">
        <v>5</v>
      </c>
      <c r="B66" s="118">
        <f>SUM(B64+B65)</f>
        <v>0</v>
      </c>
    </row>
    <row r="67" spans="1:3" s="2" customFormat="1" ht="12" x14ac:dyDescent="0.2">
      <c r="A67" s="318" t="s">
        <v>84</v>
      </c>
      <c r="B67" s="318"/>
      <c r="C67" s="318"/>
    </row>
    <row r="68" spans="1:3" s="3" customFormat="1" ht="10.5" x14ac:dyDescent="0.15">
      <c r="A68" s="119" t="s">
        <v>85</v>
      </c>
      <c r="B68" s="120" t="s">
        <v>4</v>
      </c>
      <c r="C68" s="119" t="s">
        <v>5</v>
      </c>
    </row>
    <row r="69" spans="1:3" s="3" customFormat="1" ht="10.5" x14ac:dyDescent="0.15">
      <c r="A69" s="315" t="s">
        <v>86</v>
      </c>
      <c r="B69" s="11" t="s">
        <v>87</v>
      </c>
      <c r="C69" s="16">
        <f>SUM(ENERO:DICIEMBRE!C69)</f>
        <v>0</v>
      </c>
    </row>
    <row r="70" spans="1:3" s="3" customFormat="1" ht="10.5" x14ac:dyDescent="0.15">
      <c r="A70" s="322"/>
      <c r="B70" s="121" t="s">
        <v>88</v>
      </c>
      <c r="C70" s="16">
        <f>SUM(ENERO:DICIEMBRE!C70)</f>
        <v>0</v>
      </c>
    </row>
    <row r="71" spans="1:3" s="3" customFormat="1" ht="10.5" x14ac:dyDescent="0.15">
      <c r="A71" s="322"/>
      <c r="B71" s="123" t="s">
        <v>89</v>
      </c>
      <c r="C71" s="16">
        <f>SUM(ENERO:DICIEMBRE!C71)</f>
        <v>0</v>
      </c>
    </row>
    <row r="72" spans="1:3" s="3" customFormat="1" ht="10.5" x14ac:dyDescent="0.15">
      <c r="A72" s="322"/>
      <c r="B72" s="123" t="s">
        <v>90</v>
      </c>
      <c r="C72" s="16">
        <f>SUM(ENERO:DICIEMBRE!C72)</f>
        <v>0</v>
      </c>
    </row>
    <row r="73" spans="1:3" s="3" customFormat="1" ht="10.5" x14ac:dyDescent="0.15">
      <c r="A73" s="315" t="s">
        <v>91</v>
      </c>
      <c r="B73" s="11" t="s">
        <v>92</v>
      </c>
      <c r="C73" s="16">
        <f>SUM(ENERO:DICIEMBRE!C73)</f>
        <v>0</v>
      </c>
    </row>
    <row r="74" spans="1:3" s="3" customFormat="1" ht="10.5" x14ac:dyDescent="0.15">
      <c r="A74" s="322"/>
      <c r="B74" s="121" t="s">
        <v>93</v>
      </c>
      <c r="C74" s="16">
        <f>SUM(ENERO:DICIEMBRE!C74)</f>
        <v>0</v>
      </c>
    </row>
    <row r="75" spans="1:3" s="3" customFormat="1" ht="10.5" x14ac:dyDescent="0.15">
      <c r="A75" s="322"/>
      <c r="B75" s="123" t="s">
        <v>94</v>
      </c>
      <c r="C75" s="16">
        <f>SUM(ENERO:DICIEMBRE!C75)</f>
        <v>0</v>
      </c>
    </row>
    <row r="76" spans="1:3" s="3" customFormat="1" ht="10.5" x14ac:dyDescent="0.15">
      <c r="A76" s="322"/>
      <c r="B76" s="123" t="s">
        <v>90</v>
      </c>
      <c r="C76" s="16">
        <f>SUM(ENERO:DICIEMBRE!C76)</f>
        <v>0</v>
      </c>
    </row>
    <row r="77" spans="1:3" s="3" customFormat="1" ht="10.5" x14ac:dyDescent="0.15">
      <c r="A77" s="316"/>
      <c r="B77" s="123" t="s">
        <v>89</v>
      </c>
      <c r="C77" s="16">
        <f>SUM(ENERO:DICIEMBRE!C77)</f>
        <v>0</v>
      </c>
    </row>
    <row r="78" spans="1:3" ht="31.5" x14ac:dyDescent="0.25">
      <c r="A78" s="315" t="s">
        <v>95</v>
      </c>
      <c r="B78" s="125" t="s">
        <v>96</v>
      </c>
      <c r="C78" s="16">
        <f>SUM(ENERO:DICIEMBRE!C78)</f>
        <v>0</v>
      </c>
    </row>
    <row r="79" spans="1:3" ht="21" x14ac:dyDescent="0.25">
      <c r="A79" s="322"/>
      <c r="B79" s="123" t="s">
        <v>97</v>
      </c>
      <c r="C79" s="16">
        <f>SUM(ENERO:DICIEMBRE!C79)</f>
        <v>0</v>
      </c>
    </row>
    <row r="80" spans="1:3" s="3" customFormat="1" ht="10.5" x14ac:dyDescent="0.15">
      <c r="A80" s="316"/>
      <c r="B80" s="126" t="s">
        <v>90</v>
      </c>
      <c r="C80" s="16">
        <f>SUM(ENERO:DICIEMBRE!C80)</f>
        <v>0</v>
      </c>
    </row>
    <row r="81" spans="1:12" s="3" customFormat="1" ht="10.5" x14ac:dyDescent="0.15">
      <c r="A81" s="363" t="s">
        <v>98</v>
      </c>
      <c r="B81" s="364"/>
      <c r="C81" s="16">
        <f>SUM(ENERO:DICIEMBRE!C81)</f>
        <v>0</v>
      </c>
    </row>
    <row r="82" spans="1:12" s="2" customFormat="1" ht="12" x14ac:dyDescent="0.2">
      <c r="A82" s="346" t="s">
        <v>99</v>
      </c>
      <c r="B82" s="346"/>
      <c r="C82" s="346"/>
      <c r="D82" s="346"/>
      <c r="E82" s="346"/>
      <c r="F82" s="346"/>
      <c r="G82" s="346"/>
      <c r="H82" s="346"/>
      <c r="I82" s="111"/>
    </row>
    <row r="83" spans="1:12" x14ac:dyDescent="0.25">
      <c r="A83" s="354" t="s">
        <v>100</v>
      </c>
      <c r="B83" s="354"/>
      <c r="C83" s="355" t="s">
        <v>101</v>
      </c>
      <c r="D83" s="357" t="s">
        <v>102</v>
      </c>
      <c r="E83" s="359" t="s">
        <v>91</v>
      </c>
      <c r="F83" s="360"/>
      <c r="G83" s="360"/>
      <c r="H83" s="360" t="s">
        <v>98</v>
      </c>
    </row>
    <row r="84" spans="1:12" x14ac:dyDescent="0.25">
      <c r="A84" s="354"/>
      <c r="B84" s="354"/>
      <c r="C84" s="356"/>
      <c r="D84" s="358"/>
      <c r="E84" s="128" t="s">
        <v>92</v>
      </c>
      <c r="F84" s="129" t="s">
        <v>103</v>
      </c>
      <c r="G84" s="130" t="s">
        <v>90</v>
      </c>
      <c r="H84" s="359"/>
    </row>
    <row r="85" spans="1:12" x14ac:dyDescent="0.25">
      <c r="A85" s="323" t="s">
        <v>104</v>
      </c>
      <c r="B85" s="324"/>
      <c r="C85" s="16">
        <f>SUM(ENERO:DICIEMBRE!C85)</f>
        <v>0</v>
      </c>
      <c r="D85" s="16">
        <f>SUM(ENERO:DICIEMBRE!D85)</f>
        <v>0</v>
      </c>
      <c r="E85" s="16">
        <f>SUM(ENERO:DICIEMBRE!E85)</f>
        <v>0</v>
      </c>
      <c r="F85" s="16">
        <f>SUM(ENERO:DICIEMBRE!F85)</f>
        <v>0</v>
      </c>
      <c r="G85" s="16">
        <f>SUM(ENERO:DICIEMBRE!G85)</f>
        <v>0</v>
      </c>
      <c r="H85" s="16">
        <f>SUM(ENERO:DICIEMBRE!H85)</f>
        <v>0</v>
      </c>
    </row>
    <row r="86" spans="1:12" x14ac:dyDescent="0.25">
      <c r="A86" s="347" t="s">
        <v>105</v>
      </c>
      <c r="B86" s="348"/>
      <c r="C86" s="16">
        <f>SUM(ENERO:DICIEMBRE!C86)</f>
        <v>0</v>
      </c>
      <c r="D86" s="16">
        <f>SUM(ENERO:DICIEMBRE!D86)</f>
        <v>0</v>
      </c>
      <c r="E86" s="16">
        <f>SUM(ENERO:DICIEMBRE!E86)</f>
        <v>0</v>
      </c>
      <c r="F86" s="16">
        <f>SUM(ENERO:DICIEMBRE!F86)</f>
        <v>0</v>
      </c>
      <c r="G86" s="16">
        <f>SUM(ENERO:DICIEMBRE!G86)</f>
        <v>0</v>
      </c>
      <c r="H86" s="16">
        <f>SUM(ENERO:DICIEMBRE!H86)</f>
        <v>0</v>
      </c>
    </row>
    <row r="87" spans="1:12" x14ac:dyDescent="0.25">
      <c r="A87" s="347" t="s">
        <v>106</v>
      </c>
      <c r="B87" s="348"/>
      <c r="C87" s="16">
        <f>SUM(ENERO:DICIEMBRE!C87)</f>
        <v>0</v>
      </c>
      <c r="D87" s="16">
        <f>SUM(ENERO:DICIEMBRE!D87)</f>
        <v>0</v>
      </c>
      <c r="E87" s="16">
        <f>SUM(ENERO:DICIEMBRE!E87)</f>
        <v>0</v>
      </c>
      <c r="F87" s="16">
        <f>SUM(ENERO:DICIEMBRE!F87)</f>
        <v>0</v>
      </c>
      <c r="G87" s="16">
        <f>SUM(ENERO:DICIEMBRE!G87)</f>
        <v>0</v>
      </c>
      <c r="H87" s="16">
        <f>SUM(ENERO:DICIEMBRE!H87)</f>
        <v>0</v>
      </c>
    </row>
    <row r="88" spans="1:12" x14ac:dyDescent="0.25">
      <c r="A88" s="347" t="s">
        <v>107</v>
      </c>
      <c r="B88" s="348"/>
      <c r="C88" s="16">
        <f>SUM(ENERO:DICIEMBRE!C88)</f>
        <v>0</v>
      </c>
      <c r="D88" s="16">
        <f>SUM(ENERO:DICIEMBRE!D88)</f>
        <v>0</v>
      </c>
      <c r="E88" s="16">
        <f>SUM(ENERO:DICIEMBRE!E88)</f>
        <v>0</v>
      </c>
      <c r="F88" s="16">
        <f>SUM(ENERO:DICIEMBRE!F88)</f>
        <v>0</v>
      </c>
      <c r="G88" s="16">
        <f>SUM(ENERO:DICIEMBRE!G88)</f>
        <v>0</v>
      </c>
      <c r="H88" s="16">
        <f>SUM(ENERO:DICIEMBRE!H88)</f>
        <v>0</v>
      </c>
    </row>
    <row r="89" spans="1:12" x14ac:dyDescent="0.25">
      <c r="A89" s="361" t="s">
        <v>108</v>
      </c>
      <c r="B89" s="362"/>
      <c r="C89" s="16">
        <f>SUM(ENERO:DICIEMBRE!C89)</f>
        <v>0</v>
      </c>
      <c r="D89" s="16">
        <f>SUM(ENERO:DICIEMBRE!D89)</f>
        <v>0</v>
      </c>
      <c r="E89" s="16">
        <f>SUM(ENERO:DICIEMBRE!E89)</f>
        <v>0</v>
      </c>
      <c r="F89" s="16">
        <f>SUM(ENERO:DICIEMBRE!F89)</f>
        <v>0</v>
      </c>
      <c r="G89" s="16">
        <f>SUM(ENERO:DICIEMBRE!G89)</f>
        <v>0</v>
      </c>
      <c r="H89" s="16">
        <f>SUM(ENERO:DICIEMBRE!H89)</f>
        <v>0</v>
      </c>
    </row>
    <row r="90" spans="1:12" x14ac:dyDescent="0.25">
      <c r="A90" s="353" t="s">
        <v>5</v>
      </c>
      <c r="B90" s="353"/>
      <c r="C90" s="34">
        <f t="shared" ref="C90:H90" si="6">SUM(C85:C89)</f>
        <v>0</v>
      </c>
      <c r="D90" s="143">
        <f t="shared" si="6"/>
        <v>0</v>
      </c>
      <c r="E90" s="34">
        <f t="shared" si="6"/>
        <v>0</v>
      </c>
      <c r="F90" s="144">
        <f t="shared" si="6"/>
        <v>0</v>
      </c>
      <c r="G90" s="143">
        <f t="shared" si="6"/>
        <v>0</v>
      </c>
      <c r="H90" s="145">
        <f t="shared" si="6"/>
        <v>0</v>
      </c>
    </row>
    <row r="91" spans="1:12" x14ac:dyDescent="0.25">
      <c r="A91" s="146" t="s">
        <v>109</v>
      </c>
    </row>
    <row r="92" spans="1:12" s="2" customFormat="1" ht="12" x14ac:dyDescent="0.2">
      <c r="A92" s="346" t="s">
        <v>110</v>
      </c>
      <c r="B92" s="346"/>
      <c r="C92" s="346"/>
      <c r="D92" s="346"/>
      <c r="E92" s="346"/>
      <c r="F92" s="346"/>
      <c r="G92" s="346"/>
      <c r="H92" s="346"/>
      <c r="I92" s="111"/>
      <c r="J92" s="111"/>
      <c r="K92" s="111"/>
      <c r="L92" s="111"/>
    </row>
    <row r="93" spans="1:12" x14ac:dyDescent="0.25">
      <c r="A93" s="354" t="s">
        <v>100</v>
      </c>
      <c r="B93" s="354"/>
      <c r="C93" s="355" t="s">
        <v>101</v>
      </c>
      <c r="D93" s="357" t="s">
        <v>102</v>
      </c>
      <c r="E93" s="359" t="s">
        <v>91</v>
      </c>
      <c r="F93" s="360"/>
      <c r="G93" s="360"/>
      <c r="H93" s="360" t="s">
        <v>98</v>
      </c>
    </row>
    <row r="94" spans="1:12" x14ac:dyDescent="0.25">
      <c r="A94" s="354"/>
      <c r="B94" s="354"/>
      <c r="C94" s="356"/>
      <c r="D94" s="358"/>
      <c r="E94" s="128" t="s">
        <v>92</v>
      </c>
      <c r="F94" s="129" t="s">
        <v>103</v>
      </c>
      <c r="G94" s="130" t="s">
        <v>90</v>
      </c>
      <c r="H94" s="359"/>
    </row>
    <row r="95" spans="1:12" x14ac:dyDescent="0.25">
      <c r="A95" s="323" t="s">
        <v>105</v>
      </c>
      <c r="B95" s="324"/>
      <c r="C95" s="16">
        <f>SUM(ENERO:DICIEMBRE!C95)</f>
        <v>124</v>
      </c>
      <c r="D95" s="16">
        <f>SUM(ENERO:DICIEMBRE!D95)</f>
        <v>44</v>
      </c>
      <c r="E95" s="16">
        <f>SUM(ENERO:DICIEMBRE!E95)</f>
        <v>1648</v>
      </c>
      <c r="F95" s="16">
        <f>SUM(ENERO:DICIEMBRE!F95)</f>
        <v>0</v>
      </c>
      <c r="G95" s="16">
        <f>SUM(ENERO:DICIEMBRE!G95)</f>
        <v>0</v>
      </c>
      <c r="H95" s="16">
        <f>SUM(ENERO:DICIEMBRE!H95)</f>
        <v>8</v>
      </c>
    </row>
    <row r="96" spans="1:12" x14ac:dyDescent="0.25">
      <c r="A96" s="347" t="s">
        <v>111</v>
      </c>
      <c r="B96" s="348"/>
      <c r="C96" s="16">
        <f>SUM(ENERO:DICIEMBRE!C96)</f>
        <v>12</v>
      </c>
      <c r="D96" s="16">
        <f>SUM(ENERO:DICIEMBRE!D96)</f>
        <v>1</v>
      </c>
      <c r="E96" s="16">
        <f>SUM(ENERO:DICIEMBRE!E96)</f>
        <v>0</v>
      </c>
      <c r="F96" s="16">
        <f>SUM(ENERO:DICIEMBRE!F96)</f>
        <v>0</v>
      </c>
      <c r="G96" s="16">
        <f>SUM(ENERO:DICIEMBRE!G96)</f>
        <v>0</v>
      </c>
      <c r="H96" s="16">
        <f>SUM(ENERO:DICIEMBRE!H96)</f>
        <v>0</v>
      </c>
    </row>
    <row r="97" spans="1:9" x14ac:dyDescent="0.25">
      <c r="A97" s="349" t="s">
        <v>112</v>
      </c>
      <c r="B97" s="350"/>
      <c r="C97" s="16">
        <f>SUM(ENERO:DICIEMBRE!C97)</f>
        <v>0</v>
      </c>
      <c r="D97" s="16">
        <f>SUM(ENERO:DICIEMBRE!D97)</f>
        <v>0</v>
      </c>
      <c r="E97" s="16">
        <f>SUM(ENERO:DICIEMBRE!E97)</f>
        <v>0</v>
      </c>
      <c r="F97" s="16">
        <f>SUM(ENERO:DICIEMBRE!F97)</f>
        <v>0</v>
      </c>
      <c r="G97" s="16">
        <f>SUM(ENERO:DICIEMBRE!G97)</f>
        <v>0</v>
      </c>
      <c r="H97" s="16">
        <f>SUM(ENERO:DICIEMBRE!H97)</f>
        <v>0</v>
      </c>
    </row>
    <row r="98" spans="1:9" x14ac:dyDescent="0.25">
      <c r="A98" s="347" t="s">
        <v>113</v>
      </c>
      <c r="B98" s="348"/>
      <c r="C98" s="16">
        <f>SUM(ENERO:DICIEMBRE!C98)</f>
        <v>0</v>
      </c>
      <c r="D98" s="16">
        <f>SUM(ENERO:DICIEMBRE!D98)</f>
        <v>42</v>
      </c>
      <c r="E98" s="16">
        <f>SUM(ENERO:DICIEMBRE!E98)</f>
        <v>0</v>
      </c>
      <c r="F98" s="16">
        <f>SUM(ENERO:DICIEMBRE!F98)</f>
        <v>0</v>
      </c>
      <c r="G98" s="16">
        <f>SUM(ENERO:DICIEMBRE!G98)</f>
        <v>0</v>
      </c>
      <c r="H98" s="16">
        <f>SUM(ENERO:DICIEMBRE!H98)</f>
        <v>2</v>
      </c>
    </row>
    <row r="99" spans="1:9" x14ac:dyDescent="0.25">
      <c r="A99" s="351" t="s">
        <v>108</v>
      </c>
      <c r="B99" s="352"/>
      <c r="C99" s="16">
        <f>SUM(ENERO:DICIEMBRE!C99)</f>
        <v>32</v>
      </c>
      <c r="D99" s="16">
        <f>SUM(ENERO:DICIEMBRE!D99)</f>
        <v>18</v>
      </c>
      <c r="E99" s="16">
        <f>SUM(ENERO:DICIEMBRE!E99)</f>
        <v>68</v>
      </c>
      <c r="F99" s="16">
        <f>SUM(ENERO:DICIEMBRE!F99)</f>
        <v>0</v>
      </c>
      <c r="G99" s="16">
        <f>SUM(ENERO:DICIEMBRE!G99)</f>
        <v>0</v>
      </c>
      <c r="H99" s="16">
        <f>SUM(ENERO:DICIEMBRE!H99)</f>
        <v>0</v>
      </c>
    </row>
    <row r="100" spans="1:9" x14ac:dyDescent="0.25">
      <c r="A100" s="353" t="s">
        <v>5</v>
      </c>
      <c r="B100" s="353"/>
      <c r="C100" s="34">
        <f t="shared" ref="C100:H100" si="7">SUM(C95:C99)</f>
        <v>168</v>
      </c>
      <c r="D100" s="37">
        <f t="shared" si="7"/>
        <v>105</v>
      </c>
      <c r="E100" s="34">
        <f t="shared" si="7"/>
        <v>1716</v>
      </c>
      <c r="F100" s="36">
        <f t="shared" si="7"/>
        <v>0</v>
      </c>
      <c r="G100" s="37">
        <f t="shared" si="7"/>
        <v>0</v>
      </c>
      <c r="H100" s="37">
        <f t="shared" si="7"/>
        <v>10</v>
      </c>
    </row>
    <row r="101" spans="1:9" x14ac:dyDescent="0.25">
      <c r="A101" s="146" t="s">
        <v>109</v>
      </c>
    </row>
    <row r="102" spans="1:9" x14ac:dyDescent="0.25">
      <c r="A102" s="346" t="s">
        <v>114</v>
      </c>
      <c r="B102" s="346"/>
      <c r="C102" s="346"/>
      <c r="D102" s="346"/>
      <c r="E102" s="346"/>
      <c r="F102" s="346"/>
      <c r="G102" s="346"/>
      <c r="H102" s="346"/>
      <c r="I102" s="346"/>
    </row>
    <row r="103" spans="1:9" ht="42" x14ac:dyDescent="0.25">
      <c r="A103" s="343" t="s">
        <v>115</v>
      </c>
      <c r="B103" s="344"/>
      <c r="C103" s="152" t="s">
        <v>5</v>
      </c>
      <c r="D103" s="128" t="s">
        <v>116</v>
      </c>
      <c r="E103" s="129" t="s">
        <v>117</v>
      </c>
      <c r="F103" s="129" t="s">
        <v>118</v>
      </c>
      <c r="G103" s="129" t="s">
        <v>119</v>
      </c>
      <c r="H103" s="153" t="s">
        <v>120</v>
      </c>
      <c r="I103" s="89" t="s">
        <v>121</v>
      </c>
    </row>
    <row r="104" spans="1:9" s="3" customFormat="1" ht="10.5" x14ac:dyDescent="0.15">
      <c r="A104" s="339" t="s">
        <v>122</v>
      </c>
      <c r="B104" s="340"/>
      <c r="C104" s="154">
        <f>SUM(D104:I104)</f>
        <v>14</v>
      </c>
      <c r="D104" s="16">
        <f>SUM(ENERO:DICIEMBRE!D104)</f>
        <v>14</v>
      </c>
      <c r="E104" s="16">
        <f>SUM(ENERO:DICIEMBRE!E104)</f>
        <v>0</v>
      </c>
      <c r="F104" s="16">
        <f>SUM(ENERO:DICIEMBRE!F104)</f>
        <v>0</v>
      </c>
      <c r="G104" s="16">
        <f>SUM(ENERO:DICIEMBRE!G104)</f>
        <v>0</v>
      </c>
      <c r="H104" s="16">
        <f>SUM(ENERO:DICIEMBRE!H104)</f>
        <v>0</v>
      </c>
      <c r="I104" s="16">
        <f>SUM(ENERO:DICIEMBRE!I104)</f>
        <v>0</v>
      </c>
    </row>
    <row r="105" spans="1:9" s="3" customFormat="1" ht="10.5" x14ac:dyDescent="0.15">
      <c r="A105" s="315" t="s">
        <v>91</v>
      </c>
      <c r="B105" s="158" t="s">
        <v>92</v>
      </c>
      <c r="C105" s="159">
        <f>SUM(D105:I105)</f>
        <v>0</v>
      </c>
      <c r="D105" s="16">
        <f>SUM(ENERO:DICIEMBRE!D105)</f>
        <v>0</v>
      </c>
      <c r="E105" s="16">
        <f>SUM(ENERO:DICIEMBRE!E105)</f>
        <v>0</v>
      </c>
      <c r="F105" s="16">
        <f>SUM(ENERO:DICIEMBRE!F105)</f>
        <v>0</v>
      </c>
      <c r="G105" s="16">
        <f>SUM(ENERO:DICIEMBRE!G105)</f>
        <v>0</v>
      </c>
      <c r="H105" s="16">
        <f>SUM(ENERO:DICIEMBRE!H105)</f>
        <v>0</v>
      </c>
      <c r="I105" s="16">
        <f>SUM(ENERO:DICIEMBRE!I105)</f>
        <v>0</v>
      </c>
    </row>
    <row r="106" spans="1:9" s="3" customFormat="1" ht="10.5" x14ac:dyDescent="0.15">
      <c r="A106" s="322"/>
      <c r="B106" s="163" t="s">
        <v>103</v>
      </c>
      <c r="C106" s="164">
        <f>SUM(D106:I106)</f>
        <v>0</v>
      </c>
      <c r="D106" s="16">
        <f>SUM(ENERO:DICIEMBRE!D106)</f>
        <v>0</v>
      </c>
      <c r="E106" s="16">
        <f>SUM(ENERO:DICIEMBRE!E106)</f>
        <v>0</v>
      </c>
      <c r="F106" s="16">
        <f>SUM(ENERO:DICIEMBRE!F106)</f>
        <v>0</v>
      </c>
      <c r="G106" s="16">
        <f>SUM(ENERO:DICIEMBRE!G106)</f>
        <v>0</v>
      </c>
      <c r="H106" s="16">
        <f>SUM(ENERO:DICIEMBRE!H106)</f>
        <v>0</v>
      </c>
      <c r="I106" s="16">
        <f>SUM(ENERO:DICIEMBRE!I106)</f>
        <v>0</v>
      </c>
    </row>
    <row r="107" spans="1:9" s="3" customFormat="1" ht="10.5" x14ac:dyDescent="0.15">
      <c r="A107" s="316"/>
      <c r="B107" s="165" t="s">
        <v>90</v>
      </c>
      <c r="C107" s="166">
        <f>SUM(D107:I107)</f>
        <v>0</v>
      </c>
      <c r="D107" s="16">
        <f>SUM(ENERO:DICIEMBRE!D107)</f>
        <v>0</v>
      </c>
      <c r="E107" s="16">
        <f>SUM(ENERO:DICIEMBRE!E107)</f>
        <v>0</v>
      </c>
      <c r="F107" s="16">
        <f>SUM(ENERO:DICIEMBRE!F107)</f>
        <v>0</v>
      </c>
      <c r="G107" s="16">
        <f>SUM(ENERO:DICIEMBRE!G107)</f>
        <v>0</v>
      </c>
      <c r="H107" s="16">
        <f>SUM(ENERO:DICIEMBRE!H107)</f>
        <v>0</v>
      </c>
      <c r="I107" s="16">
        <f>SUM(ENERO:DICIEMBRE!I107)</f>
        <v>0</v>
      </c>
    </row>
    <row r="108" spans="1:9" s="3" customFormat="1" ht="10.5" x14ac:dyDescent="0.15">
      <c r="A108" s="323" t="s">
        <v>102</v>
      </c>
      <c r="B108" s="324"/>
      <c r="C108" s="159">
        <f>SUM(D108:H108)</f>
        <v>0</v>
      </c>
      <c r="D108" s="16">
        <f>SUM(ENERO:DICIEMBRE!D108)</f>
        <v>0</v>
      </c>
      <c r="E108" s="16">
        <f>SUM(ENERO:DICIEMBRE!E108)</f>
        <v>0</v>
      </c>
      <c r="F108" s="16">
        <f>SUM(ENERO:DICIEMBRE!F108)</f>
        <v>0</v>
      </c>
      <c r="G108" s="16">
        <f>SUM(ENERO:DICIEMBRE!G108)</f>
        <v>0</v>
      </c>
      <c r="H108" s="16">
        <f>SUM(ENERO:DICIEMBRE!H108)</f>
        <v>0</v>
      </c>
      <c r="I108" s="170"/>
    </row>
    <row r="109" spans="1:9" s="3" customFormat="1" ht="10.5" x14ac:dyDescent="0.15">
      <c r="A109" s="325" t="s">
        <v>98</v>
      </c>
      <c r="B109" s="326"/>
      <c r="C109" s="171">
        <f>SUM(D109:H109)</f>
        <v>0</v>
      </c>
      <c r="D109" s="16">
        <f>SUM(ENERO:DICIEMBRE!D109)</f>
        <v>0</v>
      </c>
      <c r="E109" s="16">
        <f>SUM(ENERO:DICIEMBRE!E109)</f>
        <v>0</v>
      </c>
      <c r="F109" s="16">
        <f>SUM(ENERO:DICIEMBRE!F109)</f>
        <v>0</v>
      </c>
      <c r="G109" s="16">
        <f>SUM(ENERO:DICIEMBRE!G109)</f>
        <v>0</v>
      </c>
      <c r="H109" s="16">
        <f>SUM(ENERO:DICIEMBRE!H109)</f>
        <v>0</v>
      </c>
      <c r="I109" s="172"/>
    </row>
    <row r="110" spans="1:9" x14ac:dyDescent="0.25">
      <c r="A110" s="146" t="s">
        <v>109</v>
      </c>
    </row>
    <row r="111" spans="1:9" s="2" customFormat="1" ht="12" x14ac:dyDescent="0.2">
      <c r="A111" s="345" t="s">
        <v>123</v>
      </c>
      <c r="B111" s="345"/>
      <c r="C111" s="345"/>
      <c r="D111" s="345"/>
      <c r="E111" s="345"/>
      <c r="F111" s="345"/>
      <c r="G111" s="345"/>
      <c r="H111" s="345"/>
      <c r="I111" s="345"/>
    </row>
    <row r="112" spans="1:9" ht="42" x14ac:dyDescent="0.25">
      <c r="A112" s="343" t="s">
        <v>115</v>
      </c>
      <c r="B112" s="344"/>
      <c r="C112" s="152" t="s">
        <v>5</v>
      </c>
      <c r="D112" s="128" t="s">
        <v>116</v>
      </c>
      <c r="E112" s="129" t="s">
        <v>117</v>
      </c>
      <c r="F112" s="129" t="s">
        <v>118</v>
      </c>
      <c r="G112" s="129" t="s">
        <v>119</v>
      </c>
      <c r="H112" s="153" t="s">
        <v>120</v>
      </c>
      <c r="I112" s="89" t="s">
        <v>124</v>
      </c>
    </row>
    <row r="113" spans="1:9" x14ac:dyDescent="0.25">
      <c r="A113" s="339" t="s">
        <v>122</v>
      </c>
      <c r="B113" s="340"/>
      <c r="C113" s="154">
        <f t="shared" ref="C113:C118" si="8">SUM(D113:I113)</f>
        <v>0</v>
      </c>
      <c r="D113" s="16">
        <f>SUM(ENERO:DICIEMBRE!D113)</f>
        <v>0</v>
      </c>
      <c r="E113" s="16">
        <f>SUM(ENERO:DICIEMBRE!E113)</f>
        <v>0</v>
      </c>
      <c r="F113" s="16">
        <f>SUM(ENERO:DICIEMBRE!F113)</f>
        <v>0</v>
      </c>
      <c r="G113" s="16">
        <f>SUM(ENERO:DICIEMBRE!G113)</f>
        <v>0</v>
      </c>
      <c r="H113" s="16">
        <f>SUM(ENERO:DICIEMBRE!H113)</f>
        <v>0</v>
      </c>
      <c r="I113" s="16">
        <f>SUM(ENERO:DICIEMBRE!I113)</f>
        <v>0</v>
      </c>
    </row>
    <row r="114" spans="1:9" x14ac:dyDescent="0.25">
      <c r="A114" s="315" t="s">
        <v>91</v>
      </c>
      <c r="B114" s="158" t="s">
        <v>92</v>
      </c>
      <c r="C114" s="159">
        <f t="shared" si="8"/>
        <v>0</v>
      </c>
      <c r="D114" s="16">
        <f>SUM(ENERO:DICIEMBRE!D114)</f>
        <v>0</v>
      </c>
      <c r="E114" s="16">
        <f>SUM(ENERO:DICIEMBRE!E114)</f>
        <v>0</v>
      </c>
      <c r="F114" s="16">
        <f>SUM(ENERO:DICIEMBRE!F114)</f>
        <v>0</v>
      </c>
      <c r="G114" s="16">
        <f>SUM(ENERO:DICIEMBRE!G114)</f>
        <v>0</v>
      </c>
      <c r="H114" s="16">
        <f>SUM(ENERO:DICIEMBRE!H114)</f>
        <v>0</v>
      </c>
      <c r="I114" s="16">
        <f>SUM(ENERO:DICIEMBRE!I114)</f>
        <v>0</v>
      </c>
    </row>
    <row r="115" spans="1:9" x14ac:dyDescent="0.25">
      <c r="A115" s="322"/>
      <c r="B115" s="163" t="s">
        <v>103</v>
      </c>
      <c r="C115" s="164">
        <f t="shared" si="8"/>
        <v>0</v>
      </c>
      <c r="D115" s="16">
        <f>SUM(ENERO:DICIEMBRE!D115)</f>
        <v>0</v>
      </c>
      <c r="E115" s="16">
        <f>SUM(ENERO:DICIEMBRE!E115)</f>
        <v>0</v>
      </c>
      <c r="F115" s="16">
        <f>SUM(ENERO:DICIEMBRE!F115)</f>
        <v>0</v>
      </c>
      <c r="G115" s="16">
        <f>SUM(ENERO:DICIEMBRE!G115)</f>
        <v>0</v>
      </c>
      <c r="H115" s="16">
        <f>SUM(ENERO:DICIEMBRE!H115)</f>
        <v>0</v>
      </c>
      <c r="I115" s="16">
        <f>SUM(ENERO:DICIEMBRE!I115)</f>
        <v>0</v>
      </c>
    </row>
    <row r="116" spans="1:9" x14ac:dyDescent="0.25">
      <c r="A116" s="316"/>
      <c r="B116" s="165" t="s">
        <v>90</v>
      </c>
      <c r="C116" s="166">
        <f t="shared" si="8"/>
        <v>0</v>
      </c>
      <c r="D116" s="16">
        <f>SUM(ENERO:DICIEMBRE!D116)</f>
        <v>0</v>
      </c>
      <c r="E116" s="16">
        <f>SUM(ENERO:DICIEMBRE!E116)</f>
        <v>0</v>
      </c>
      <c r="F116" s="16">
        <f>SUM(ENERO:DICIEMBRE!F116)</f>
        <v>0</v>
      </c>
      <c r="G116" s="16">
        <f>SUM(ENERO:DICIEMBRE!G116)</f>
        <v>0</v>
      </c>
      <c r="H116" s="16">
        <f>SUM(ENERO:DICIEMBRE!H116)</f>
        <v>0</v>
      </c>
      <c r="I116" s="16">
        <f>SUM(ENERO:DICIEMBRE!I116)</f>
        <v>0</v>
      </c>
    </row>
    <row r="117" spans="1:9" x14ac:dyDescent="0.25">
      <c r="A117" s="323" t="s">
        <v>102</v>
      </c>
      <c r="B117" s="324"/>
      <c r="C117" s="159">
        <f t="shared" si="8"/>
        <v>0</v>
      </c>
      <c r="D117" s="16">
        <f>SUM(ENERO:DICIEMBRE!D117)</f>
        <v>0</v>
      </c>
      <c r="E117" s="16">
        <f>SUM(ENERO:DICIEMBRE!E117)</f>
        <v>0</v>
      </c>
      <c r="F117" s="16">
        <f>SUM(ENERO:DICIEMBRE!F117)</f>
        <v>0</v>
      </c>
      <c r="G117" s="16">
        <f>SUM(ENERO:DICIEMBRE!G117)</f>
        <v>0</v>
      </c>
      <c r="H117" s="16">
        <f>SUM(ENERO:DICIEMBRE!H117)</f>
        <v>0</v>
      </c>
      <c r="I117" s="16">
        <f>SUM(ENERO:DICIEMBRE!I117)</f>
        <v>0</v>
      </c>
    </row>
    <row r="118" spans="1:9" x14ac:dyDescent="0.25">
      <c r="A118" s="325" t="s">
        <v>98</v>
      </c>
      <c r="B118" s="326"/>
      <c r="C118" s="171">
        <f t="shared" si="8"/>
        <v>0</v>
      </c>
      <c r="D118" s="16">
        <f>SUM(ENERO:DICIEMBRE!D118)</f>
        <v>0</v>
      </c>
      <c r="E118" s="16">
        <f>SUM(ENERO:DICIEMBRE!E118)</f>
        <v>0</v>
      </c>
      <c r="F118" s="16">
        <f>SUM(ENERO:DICIEMBRE!F118)</f>
        <v>0</v>
      </c>
      <c r="G118" s="16">
        <f>SUM(ENERO:DICIEMBRE!G118)</f>
        <v>0</v>
      </c>
      <c r="H118" s="16">
        <f>SUM(ENERO:DICIEMBRE!H118)</f>
        <v>0</v>
      </c>
      <c r="I118" s="16">
        <f>SUM(ENERO:DICIEMBRE!I118)</f>
        <v>0</v>
      </c>
    </row>
    <row r="119" spans="1:9" x14ac:dyDescent="0.25">
      <c r="A119" s="146" t="s">
        <v>109</v>
      </c>
    </row>
    <row r="120" spans="1:9" s="2" customFormat="1" ht="12" x14ac:dyDescent="0.2">
      <c r="A120" s="341" t="s">
        <v>125</v>
      </c>
      <c r="B120" s="341"/>
      <c r="C120" s="174"/>
      <c r="D120" s="174"/>
      <c r="E120" s="174"/>
    </row>
    <row r="121" spans="1:9" ht="21" x14ac:dyDescent="0.25">
      <c r="A121" s="175" t="s">
        <v>126</v>
      </c>
      <c r="B121" s="175" t="s">
        <v>127</v>
      </c>
    </row>
    <row r="122" spans="1:9" x14ac:dyDescent="0.25">
      <c r="A122" s="163" t="s">
        <v>128</v>
      </c>
      <c r="B122" s="16">
        <f>SUM(ENERO:DICIEMBRE!B122)</f>
        <v>0</v>
      </c>
    </row>
    <row r="123" spans="1:9" x14ac:dyDescent="0.25">
      <c r="A123" s="163" t="s">
        <v>129</v>
      </c>
      <c r="B123" s="16">
        <f>SUM(ENERO:DICIEMBRE!B123)</f>
        <v>0</v>
      </c>
    </row>
    <row r="124" spans="1:9" x14ac:dyDescent="0.25">
      <c r="A124" s="163" t="s">
        <v>130</v>
      </c>
      <c r="B124" s="16">
        <f>SUM(ENERO:DICIEMBRE!B124)</f>
        <v>0</v>
      </c>
    </row>
    <row r="125" spans="1:9" x14ac:dyDescent="0.25">
      <c r="A125" s="163" t="s">
        <v>131</v>
      </c>
      <c r="B125" s="16">
        <f>SUM(ENERO:DICIEMBRE!B125)</f>
        <v>0</v>
      </c>
    </row>
    <row r="126" spans="1:9" x14ac:dyDescent="0.25">
      <c r="A126" s="165" t="s">
        <v>132</v>
      </c>
      <c r="B126" s="16">
        <f>SUM(ENERO:DICIEMBRE!B126)</f>
        <v>0</v>
      </c>
    </row>
    <row r="127" spans="1:9" s="2" customFormat="1" ht="12" x14ac:dyDescent="0.2">
      <c r="A127" s="342" t="s">
        <v>133</v>
      </c>
      <c r="B127" s="342"/>
      <c r="C127" s="179"/>
      <c r="D127" s="179"/>
    </row>
    <row r="128" spans="1:9" ht="21" x14ac:dyDescent="0.25">
      <c r="A128" s="175" t="s">
        <v>126</v>
      </c>
      <c r="B128" s="175" t="s">
        <v>134</v>
      </c>
    </row>
    <row r="129" spans="1:9" x14ac:dyDescent="0.25">
      <c r="A129" s="163" t="s">
        <v>128</v>
      </c>
      <c r="B129" s="16">
        <f>SUM(ENERO:DICIEMBRE!B129)</f>
        <v>0</v>
      </c>
    </row>
    <row r="130" spans="1:9" x14ac:dyDescent="0.25">
      <c r="A130" s="163" t="s">
        <v>129</v>
      </c>
      <c r="B130" s="16">
        <f>SUM(ENERO:DICIEMBRE!B130)</f>
        <v>0</v>
      </c>
    </row>
    <row r="131" spans="1:9" x14ac:dyDescent="0.25">
      <c r="A131" s="163" t="s">
        <v>130</v>
      </c>
      <c r="B131" s="16">
        <f>SUM(ENERO:DICIEMBRE!B131)</f>
        <v>0</v>
      </c>
    </row>
    <row r="132" spans="1:9" x14ac:dyDescent="0.25">
      <c r="A132" s="163" t="s">
        <v>131</v>
      </c>
      <c r="B132" s="16">
        <f>SUM(ENERO:DICIEMBRE!B132)</f>
        <v>0</v>
      </c>
    </row>
    <row r="133" spans="1:9" x14ac:dyDescent="0.25">
      <c r="A133" s="165" t="s">
        <v>132</v>
      </c>
      <c r="B133" s="16">
        <f>SUM(ENERO:DICIEMBRE!B133)</f>
        <v>0</v>
      </c>
    </row>
    <row r="134" spans="1:9" s="2" customFormat="1" ht="12" x14ac:dyDescent="0.2">
      <c r="A134" s="180" t="s">
        <v>135</v>
      </c>
    </row>
    <row r="135" spans="1:9" x14ac:dyDescent="0.25">
      <c r="A135" s="343" t="s">
        <v>4</v>
      </c>
      <c r="B135" s="344"/>
      <c r="C135" s="152" t="s">
        <v>5</v>
      </c>
      <c r="D135" s="128" t="s">
        <v>136</v>
      </c>
      <c r="E135" s="129" t="s">
        <v>137</v>
      </c>
      <c r="F135" s="130" t="s">
        <v>138</v>
      </c>
    </row>
    <row r="136" spans="1:9" x14ac:dyDescent="0.25">
      <c r="A136" s="339" t="s">
        <v>122</v>
      </c>
      <c r="B136" s="340"/>
      <c r="C136" s="181">
        <f t="shared" ref="C136:C141" si="9">SUM(D136:F136)</f>
        <v>1115</v>
      </c>
      <c r="D136" s="16">
        <f>SUM(ENERO:DICIEMBRE!D136)</f>
        <v>1115</v>
      </c>
      <c r="E136" s="16">
        <f>SUM(ENERO:DICIEMBRE!E136)</f>
        <v>0</v>
      </c>
      <c r="F136" s="16">
        <f>SUM(ENERO:DICIEMBRE!F136)</f>
        <v>0</v>
      </c>
    </row>
    <row r="137" spans="1:9" x14ac:dyDescent="0.25">
      <c r="A137" s="315" t="s">
        <v>91</v>
      </c>
      <c r="B137" s="158" t="s">
        <v>92</v>
      </c>
      <c r="C137" s="185">
        <f t="shared" si="9"/>
        <v>413</v>
      </c>
      <c r="D137" s="16">
        <f>SUM(ENERO:DICIEMBRE!D137)</f>
        <v>413</v>
      </c>
      <c r="E137" s="16">
        <f>SUM(ENERO:DICIEMBRE!E137)</f>
        <v>0</v>
      </c>
      <c r="F137" s="16">
        <f>SUM(ENERO:DICIEMBRE!F137)</f>
        <v>0</v>
      </c>
    </row>
    <row r="138" spans="1:9" x14ac:dyDescent="0.25">
      <c r="A138" s="322"/>
      <c r="B138" s="163" t="s">
        <v>103</v>
      </c>
      <c r="C138" s="186">
        <f t="shared" si="9"/>
        <v>0</v>
      </c>
      <c r="D138" s="16">
        <f>SUM(ENERO:DICIEMBRE!D138)</f>
        <v>0</v>
      </c>
      <c r="E138" s="16">
        <f>SUM(ENERO:DICIEMBRE!E138)</f>
        <v>0</v>
      </c>
      <c r="F138" s="16">
        <f>SUM(ENERO:DICIEMBRE!F138)</f>
        <v>0</v>
      </c>
    </row>
    <row r="139" spans="1:9" x14ac:dyDescent="0.25">
      <c r="A139" s="316"/>
      <c r="B139" s="165" t="s">
        <v>90</v>
      </c>
      <c r="C139" s="187">
        <f t="shared" si="9"/>
        <v>0</v>
      </c>
      <c r="D139" s="16">
        <f>SUM(ENERO:DICIEMBRE!D139)</f>
        <v>0</v>
      </c>
      <c r="E139" s="16">
        <f>SUM(ENERO:DICIEMBRE!E139)</f>
        <v>0</v>
      </c>
      <c r="F139" s="16">
        <f>SUM(ENERO:DICIEMBRE!F139)</f>
        <v>0</v>
      </c>
    </row>
    <row r="140" spans="1:9" x14ac:dyDescent="0.25">
      <c r="A140" s="323" t="s">
        <v>102</v>
      </c>
      <c r="B140" s="324"/>
      <c r="C140" s="188">
        <f t="shared" si="9"/>
        <v>77</v>
      </c>
      <c r="D140" s="16">
        <f>SUM(ENERO:DICIEMBRE!D140)</f>
        <v>77</v>
      </c>
      <c r="E140" s="16">
        <f>SUM(ENERO:DICIEMBRE!E140)</f>
        <v>0</v>
      </c>
      <c r="F140" s="16">
        <f>SUM(ENERO:DICIEMBRE!F140)</f>
        <v>0</v>
      </c>
    </row>
    <row r="141" spans="1:9" x14ac:dyDescent="0.25">
      <c r="A141" s="325" t="s">
        <v>98</v>
      </c>
      <c r="B141" s="326"/>
      <c r="C141" s="187">
        <f t="shared" si="9"/>
        <v>0</v>
      </c>
      <c r="D141" s="16">
        <f>SUM(ENERO:DICIEMBRE!D141)</f>
        <v>0</v>
      </c>
      <c r="E141" s="16">
        <f>SUM(ENERO:DICIEMBRE!E141)</f>
        <v>0</v>
      </c>
      <c r="F141" s="16">
        <f>SUM(ENERO:DICIEMBRE!F141)</f>
        <v>0</v>
      </c>
    </row>
    <row r="142" spans="1:9" x14ac:dyDescent="0.25">
      <c r="A142" s="146" t="s">
        <v>109</v>
      </c>
      <c r="B142" s="190"/>
      <c r="C142" s="191"/>
      <c r="D142" s="191"/>
      <c r="E142" s="192"/>
      <c r="F142" s="193"/>
    </row>
    <row r="143" spans="1:9" x14ac:dyDescent="0.25">
      <c r="A143" s="146" t="s">
        <v>139</v>
      </c>
      <c r="B143" s="194"/>
      <c r="C143" s="191"/>
      <c r="D143" s="191"/>
      <c r="E143" s="191"/>
      <c r="F143" s="191"/>
    </row>
    <row r="144" spans="1:9" s="2" customFormat="1" ht="12" x14ac:dyDescent="0.2">
      <c r="A144" s="332" t="s">
        <v>140</v>
      </c>
      <c r="B144" s="332"/>
      <c r="C144" s="332"/>
      <c r="D144" s="332"/>
      <c r="E144" s="332"/>
      <c r="F144" s="332"/>
      <c r="G144" s="332"/>
      <c r="H144" s="332"/>
      <c r="I144" s="195"/>
    </row>
    <row r="145" spans="1:9" x14ac:dyDescent="0.25">
      <c r="A145" s="330" t="s">
        <v>141</v>
      </c>
      <c r="B145" s="333"/>
      <c r="C145" s="336" t="s">
        <v>142</v>
      </c>
      <c r="D145" s="337"/>
      <c r="E145" s="338"/>
      <c r="F145" s="336" t="s">
        <v>143</v>
      </c>
      <c r="G145" s="337"/>
      <c r="H145" s="338"/>
    </row>
    <row r="146" spans="1:9" x14ac:dyDescent="0.25">
      <c r="A146" s="334"/>
      <c r="B146" s="335"/>
      <c r="C146" s="4" t="s">
        <v>92</v>
      </c>
      <c r="D146" s="5" t="s">
        <v>144</v>
      </c>
      <c r="E146" s="6" t="s">
        <v>124</v>
      </c>
      <c r="F146" s="4" t="s">
        <v>92</v>
      </c>
      <c r="G146" s="5" t="s">
        <v>144</v>
      </c>
      <c r="H146" s="6" t="s">
        <v>124</v>
      </c>
    </row>
    <row r="147" spans="1:9" x14ac:dyDescent="0.25">
      <c r="A147" s="339" t="s">
        <v>86</v>
      </c>
      <c r="B147" s="340"/>
      <c r="C147" s="16">
        <f>SUM(ENERO:DICIEMBRE!C147)</f>
        <v>1</v>
      </c>
      <c r="D147" s="16">
        <f>SUM(ENERO:DICIEMBRE!D147)</f>
        <v>0</v>
      </c>
      <c r="E147" s="16">
        <f>SUM(ENERO:DICIEMBRE!E147)</f>
        <v>30</v>
      </c>
      <c r="F147" s="16">
        <f>SUM(ENERO:DICIEMBRE!F147)</f>
        <v>529</v>
      </c>
      <c r="G147" s="16">
        <f>SUM(ENERO:DICIEMBRE!G147)</f>
        <v>0</v>
      </c>
      <c r="H147" s="16">
        <f>SUM(ENERO:DICIEMBRE!H147)</f>
        <v>2462</v>
      </c>
    </row>
    <row r="148" spans="1:9" x14ac:dyDescent="0.25">
      <c r="A148" s="315" t="s">
        <v>91</v>
      </c>
      <c r="B148" s="158" t="s">
        <v>92</v>
      </c>
      <c r="C148" s="16">
        <f>SUM(ENERO:DICIEMBRE!C148)</f>
        <v>0</v>
      </c>
      <c r="D148" s="16">
        <f>SUM(ENERO:DICIEMBRE!D148)</f>
        <v>0</v>
      </c>
      <c r="E148" s="16">
        <f>SUM(ENERO:DICIEMBRE!E148)</f>
        <v>1</v>
      </c>
      <c r="F148" s="16">
        <f>SUM(ENERO:DICIEMBRE!F148)</f>
        <v>893</v>
      </c>
      <c r="G148" s="16">
        <f>SUM(ENERO:DICIEMBRE!G148)</f>
        <v>0</v>
      </c>
      <c r="H148" s="16">
        <f>SUM(ENERO:DICIEMBRE!H148)</f>
        <v>111</v>
      </c>
    </row>
    <row r="149" spans="1:9" x14ac:dyDescent="0.25">
      <c r="A149" s="322"/>
      <c r="B149" s="163" t="s">
        <v>145</v>
      </c>
      <c r="C149" s="16">
        <f>SUM(ENERO:DICIEMBRE!C149)</f>
        <v>0</v>
      </c>
      <c r="D149" s="16">
        <f>SUM(ENERO:DICIEMBRE!D149)</f>
        <v>0</v>
      </c>
      <c r="E149" s="16">
        <f>SUM(ENERO:DICIEMBRE!E149)</f>
        <v>0</v>
      </c>
      <c r="F149" s="16">
        <f>SUM(ENERO:DICIEMBRE!F149)</f>
        <v>0</v>
      </c>
      <c r="G149" s="16">
        <f>SUM(ENERO:DICIEMBRE!G149)</f>
        <v>0</v>
      </c>
      <c r="H149" s="16">
        <f>SUM(ENERO:DICIEMBRE!H149)</f>
        <v>0</v>
      </c>
    </row>
    <row r="150" spans="1:9" x14ac:dyDescent="0.25">
      <c r="A150" s="316"/>
      <c r="B150" s="165" t="s">
        <v>90</v>
      </c>
      <c r="C150" s="16">
        <f>SUM(ENERO:DICIEMBRE!C150)</f>
        <v>0</v>
      </c>
      <c r="D150" s="16">
        <f>SUM(ENERO:DICIEMBRE!D150)</f>
        <v>0</v>
      </c>
      <c r="E150" s="16">
        <f>SUM(ENERO:DICIEMBRE!E150)</f>
        <v>0</v>
      </c>
      <c r="F150" s="16">
        <f>SUM(ENERO:DICIEMBRE!F150)</f>
        <v>0</v>
      </c>
      <c r="G150" s="16">
        <f>SUM(ENERO:DICIEMBRE!G150)</f>
        <v>0</v>
      </c>
      <c r="H150" s="16">
        <f>SUM(ENERO:DICIEMBRE!H150)</f>
        <v>0</v>
      </c>
    </row>
    <row r="151" spans="1:9" x14ac:dyDescent="0.25">
      <c r="A151" s="323" t="s">
        <v>95</v>
      </c>
      <c r="B151" s="324"/>
      <c r="C151" s="16">
        <f>SUM(ENERO:DICIEMBRE!C151)</f>
        <v>0</v>
      </c>
      <c r="D151" s="205"/>
      <c r="E151" s="206"/>
      <c r="F151" s="16">
        <f>SUM(ENERO:DICIEMBRE!F151)</f>
        <v>705</v>
      </c>
      <c r="G151" s="205"/>
      <c r="H151" s="206"/>
    </row>
    <row r="152" spans="1:9" x14ac:dyDescent="0.25">
      <c r="A152" s="325" t="s">
        <v>98</v>
      </c>
      <c r="B152" s="326"/>
      <c r="C152" s="16">
        <f>SUM(ENERO:DICIEMBRE!C152)</f>
        <v>0</v>
      </c>
      <c r="D152" s="207"/>
      <c r="E152" s="208"/>
      <c r="F152" s="16">
        <f>SUM(ENERO:DICIEMBRE!F152)</f>
        <v>104</v>
      </c>
      <c r="G152" s="207"/>
      <c r="H152" s="208"/>
    </row>
    <row r="153" spans="1:9" x14ac:dyDescent="0.25">
      <c r="A153" s="327" t="s">
        <v>5</v>
      </c>
      <c r="B153" s="328"/>
      <c r="C153" s="34">
        <f>SUM(C147:C152)</f>
        <v>1</v>
      </c>
      <c r="D153" s="144">
        <f>SUM(D147:D150)</f>
        <v>0</v>
      </c>
      <c r="E153" s="37">
        <f>SUM(E147:E150)</f>
        <v>31</v>
      </c>
      <c r="F153" s="28">
        <f>SUM(F147:F152)</f>
        <v>2231</v>
      </c>
      <c r="G153" s="29">
        <f>SUM(G147:G150)</f>
        <v>0</v>
      </c>
      <c r="H153" s="33">
        <f>SUM(H147:H150)</f>
        <v>2573</v>
      </c>
    </row>
    <row r="154" spans="1:9" s="2" customFormat="1" ht="12" x14ac:dyDescent="0.2">
      <c r="A154" s="329" t="s">
        <v>146</v>
      </c>
      <c r="B154" s="329"/>
      <c r="C154" s="329"/>
    </row>
    <row r="155" spans="1:9" x14ac:dyDescent="0.25">
      <c r="A155" s="330" t="s">
        <v>34</v>
      </c>
      <c r="B155" s="331"/>
      <c r="C155" s="119" t="s">
        <v>5</v>
      </c>
    </row>
    <row r="156" spans="1:9" x14ac:dyDescent="0.25">
      <c r="A156" s="315" t="s">
        <v>147</v>
      </c>
      <c r="B156" s="209" t="s">
        <v>148</v>
      </c>
      <c r="C156" s="16">
        <f>SUM(ENERO:DICIEMBRE!C156)</f>
        <v>4288</v>
      </c>
    </row>
    <row r="157" spans="1:9" x14ac:dyDescent="0.25">
      <c r="A157" s="316"/>
      <c r="B157" s="211" t="s">
        <v>149</v>
      </c>
      <c r="C157" s="16">
        <f>SUM(ENERO:DICIEMBRE!C157)</f>
        <v>3022</v>
      </c>
    </row>
    <row r="158" spans="1:9" s="2" customFormat="1" ht="12" x14ac:dyDescent="0.2">
      <c r="A158" s="317" t="s">
        <v>150</v>
      </c>
      <c r="B158" s="317"/>
      <c r="C158" s="317"/>
      <c r="D158" s="317"/>
      <c r="E158" s="317"/>
      <c r="F158" s="317"/>
      <c r="G158" s="318"/>
      <c r="H158" s="318"/>
      <c r="I158" s="318"/>
    </row>
    <row r="159" spans="1:9" x14ac:dyDescent="0.25">
      <c r="A159" s="213" t="s">
        <v>151</v>
      </c>
      <c r="B159" s="213" t="s">
        <v>152</v>
      </c>
      <c r="C159" s="319" t="s">
        <v>34</v>
      </c>
      <c r="D159" s="320"/>
      <c r="E159" s="321"/>
      <c r="F159" s="214" t="s">
        <v>5</v>
      </c>
      <c r="G159" s="215" t="s">
        <v>86</v>
      </c>
      <c r="H159" s="216" t="s">
        <v>153</v>
      </c>
      <c r="I159" s="217" t="s">
        <v>91</v>
      </c>
    </row>
    <row r="160" spans="1:9" x14ac:dyDescent="0.25">
      <c r="A160" s="304" t="s">
        <v>154</v>
      </c>
      <c r="B160" s="304" t="s">
        <v>155</v>
      </c>
      <c r="C160" s="306" t="s">
        <v>156</v>
      </c>
      <c r="D160" s="307"/>
      <c r="E160" s="308"/>
      <c r="F160" s="218">
        <f t="shared" ref="F160:F184" si="10">SUM(G160:I160)</f>
        <v>0</v>
      </c>
      <c r="G160" s="16">
        <f>SUM(ENERO:DICIEMBRE!G160)</f>
        <v>0</v>
      </c>
      <c r="H160" s="16">
        <f>SUM(ENERO:DICIEMBRE!H160)</f>
        <v>0</v>
      </c>
      <c r="I160" s="16">
        <f>SUM(ENERO:DICIEMBRE!I160)</f>
        <v>0</v>
      </c>
    </row>
    <row r="161" spans="1:9" x14ac:dyDescent="0.25">
      <c r="A161" s="304"/>
      <c r="B161" s="304"/>
      <c r="C161" s="301" t="s">
        <v>157</v>
      </c>
      <c r="D161" s="302"/>
      <c r="E161" s="303"/>
      <c r="F161" s="222">
        <f t="shared" si="10"/>
        <v>8</v>
      </c>
      <c r="G161" s="16">
        <f>SUM(ENERO:DICIEMBRE!G161)</f>
        <v>8</v>
      </c>
      <c r="H161" s="16">
        <f>SUM(ENERO:DICIEMBRE!H161)</f>
        <v>0</v>
      </c>
      <c r="I161" s="16">
        <f>SUM(ENERO:DICIEMBRE!I161)</f>
        <v>0</v>
      </c>
    </row>
    <row r="162" spans="1:9" x14ac:dyDescent="0.25">
      <c r="A162" s="304"/>
      <c r="B162" s="304"/>
      <c r="C162" s="301" t="s">
        <v>68</v>
      </c>
      <c r="D162" s="302"/>
      <c r="E162" s="303"/>
      <c r="F162" s="222">
        <f t="shared" si="10"/>
        <v>9</v>
      </c>
      <c r="G162" s="16">
        <f>SUM(ENERO:DICIEMBRE!G162)</f>
        <v>2</v>
      </c>
      <c r="H162" s="16">
        <f>SUM(ENERO:DICIEMBRE!H162)</f>
        <v>0</v>
      </c>
      <c r="I162" s="16">
        <f>SUM(ENERO:DICIEMBRE!I162)</f>
        <v>7</v>
      </c>
    </row>
    <row r="163" spans="1:9" x14ac:dyDescent="0.25">
      <c r="A163" s="304"/>
      <c r="B163" s="304"/>
      <c r="C163" s="301" t="s">
        <v>158</v>
      </c>
      <c r="D163" s="302"/>
      <c r="E163" s="303"/>
      <c r="F163" s="222">
        <f t="shared" si="10"/>
        <v>3</v>
      </c>
      <c r="G163" s="16">
        <f>SUM(ENERO:DICIEMBRE!G163)</f>
        <v>0</v>
      </c>
      <c r="H163" s="16">
        <f>SUM(ENERO:DICIEMBRE!H163)</f>
        <v>0</v>
      </c>
      <c r="I163" s="16">
        <f>SUM(ENERO:DICIEMBRE!I163)</f>
        <v>3</v>
      </c>
    </row>
    <row r="164" spans="1:9" x14ac:dyDescent="0.25">
      <c r="A164" s="304"/>
      <c r="B164" s="304"/>
      <c r="C164" s="301" t="s">
        <v>159</v>
      </c>
      <c r="D164" s="302"/>
      <c r="E164" s="303"/>
      <c r="F164" s="222">
        <f t="shared" si="10"/>
        <v>0</v>
      </c>
      <c r="G164" s="16">
        <f>SUM(ENERO:DICIEMBRE!G164)</f>
        <v>0</v>
      </c>
      <c r="H164" s="16">
        <f>SUM(ENERO:DICIEMBRE!H164)</f>
        <v>0</v>
      </c>
      <c r="I164" s="16">
        <f>SUM(ENERO:DICIEMBRE!I164)</f>
        <v>0</v>
      </c>
    </row>
    <row r="165" spans="1:9" x14ac:dyDescent="0.25">
      <c r="A165" s="304"/>
      <c r="B165" s="304"/>
      <c r="C165" s="301" t="s">
        <v>160</v>
      </c>
      <c r="D165" s="302"/>
      <c r="E165" s="303"/>
      <c r="F165" s="222">
        <f t="shared" si="10"/>
        <v>0</v>
      </c>
      <c r="G165" s="16">
        <f>SUM(ENERO:DICIEMBRE!G165)</f>
        <v>0</v>
      </c>
      <c r="H165" s="16">
        <f>SUM(ENERO:DICIEMBRE!H165)</f>
        <v>0</v>
      </c>
      <c r="I165" s="16">
        <f>SUM(ENERO:DICIEMBRE!I165)</f>
        <v>0</v>
      </c>
    </row>
    <row r="166" spans="1:9" x14ac:dyDescent="0.25">
      <c r="A166" s="304"/>
      <c r="B166" s="304"/>
      <c r="C166" s="301" t="s">
        <v>161</v>
      </c>
      <c r="D166" s="302"/>
      <c r="E166" s="303"/>
      <c r="F166" s="222">
        <f t="shared" si="10"/>
        <v>0</v>
      </c>
      <c r="G166" s="16">
        <f>SUM(ENERO:DICIEMBRE!G166)</f>
        <v>0</v>
      </c>
      <c r="H166" s="16">
        <f>SUM(ENERO:DICIEMBRE!H166)</f>
        <v>0</v>
      </c>
      <c r="I166" s="16">
        <f>SUM(ENERO:DICIEMBRE!I166)</f>
        <v>0</v>
      </c>
    </row>
    <row r="167" spans="1:9" x14ac:dyDescent="0.25">
      <c r="A167" s="304"/>
      <c r="B167" s="304"/>
      <c r="C167" s="312" t="s">
        <v>162</v>
      </c>
      <c r="D167" s="313"/>
      <c r="E167" s="314"/>
      <c r="F167" s="223">
        <f t="shared" si="10"/>
        <v>0</v>
      </c>
      <c r="G167" s="16">
        <f>SUM(ENERO:DICIEMBRE!G167)</f>
        <v>0</v>
      </c>
      <c r="H167" s="16">
        <f>SUM(ENERO:DICIEMBRE!H167)</f>
        <v>0</v>
      </c>
      <c r="I167" s="16">
        <f>SUM(ENERO:DICIEMBRE!I167)</f>
        <v>0</v>
      </c>
    </row>
    <row r="168" spans="1:9" x14ac:dyDescent="0.25">
      <c r="A168" s="304"/>
      <c r="B168" s="305" t="s">
        <v>163</v>
      </c>
      <c r="C168" s="306" t="s">
        <v>164</v>
      </c>
      <c r="D168" s="307"/>
      <c r="E168" s="308"/>
      <c r="F168" s="218">
        <f t="shared" si="10"/>
        <v>0</v>
      </c>
      <c r="G168" s="16">
        <f>SUM(ENERO:DICIEMBRE!G168)</f>
        <v>0</v>
      </c>
      <c r="H168" s="16">
        <f>SUM(ENERO:DICIEMBRE!H168)</f>
        <v>0</v>
      </c>
      <c r="I168" s="16">
        <f>SUM(ENERO:DICIEMBRE!I168)</f>
        <v>0</v>
      </c>
    </row>
    <row r="169" spans="1:9" x14ac:dyDescent="0.25">
      <c r="A169" s="304"/>
      <c r="B169" s="305"/>
      <c r="C169" s="301" t="s">
        <v>165</v>
      </c>
      <c r="D169" s="302"/>
      <c r="E169" s="303"/>
      <c r="F169" s="218">
        <f t="shared" si="10"/>
        <v>0</v>
      </c>
      <c r="G169" s="16">
        <f>SUM(ENERO:DICIEMBRE!G169)</f>
        <v>0</v>
      </c>
      <c r="H169" s="16">
        <f>SUM(ENERO:DICIEMBRE!H169)</f>
        <v>0</v>
      </c>
      <c r="I169" s="16">
        <f>SUM(ENERO:DICIEMBRE!I169)</f>
        <v>0</v>
      </c>
    </row>
    <row r="170" spans="1:9" x14ac:dyDescent="0.25">
      <c r="A170" s="304"/>
      <c r="B170" s="305"/>
      <c r="C170" s="312" t="s">
        <v>166</v>
      </c>
      <c r="D170" s="313"/>
      <c r="E170" s="314"/>
      <c r="F170" s="224">
        <f t="shared" si="10"/>
        <v>0</v>
      </c>
      <c r="G170" s="16">
        <f>SUM(ENERO:DICIEMBRE!G170)</f>
        <v>0</v>
      </c>
      <c r="H170" s="16">
        <f>SUM(ENERO:DICIEMBRE!H170)</f>
        <v>0</v>
      </c>
      <c r="I170" s="16">
        <f>SUM(ENERO:DICIEMBRE!I170)</f>
        <v>0</v>
      </c>
    </row>
    <row r="171" spans="1:9" x14ac:dyDescent="0.25">
      <c r="A171" s="304" t="s">
        <v>167</v>
      </c>
      <c r="B171" s="305" t="s">
        <v>155</v>
      </c>
      <c r="C171" s="306" t="s">
        <v>168</v>
      </c>
      <c r="D171" s="307"/>
      <c r="E171" s="308"/>
      <c r="F171" s="225">
        <f t="shared" si="10"/>
        <v>0</v>
      </c>
      <c r="G171" s="16">
        <f>SUM(ENERO:DICIEMBRE!G171)</f>
        <v>0</v>
      </c>
      <c r="H171" s="16">
        <f>SUM(ENERO:DICIEMBRE!H171)</f>
        <v>0</v>
      </c>
      <c r="I171" s="16">
        <f>SUM(ENERO:DICIEMBRE!I171)</f>
        <v>0</v>
      </c>
    </row>
    <row r="172" spans="1:9" x14ac:dyDescent="0.25">
      <c r="A172" s="304"/>
      <c r="B172" s="305"/>
      <c r="C172" s="301" t="s">
        <v>169</v>
      </c>
      <c r="D172" s="302"/>
      <c r="E172" s="303"/>
      <c r="F172" s="218">
        <f t="shared" si="10"/>
        <v>0</v>
      </c>
      <c r="G172" s="16">
        <f>SUM(ENERO:DICIEMBRE!G172)</f>
        <v>0</v>
      </c>
      <c r="H172" s="16">
        <f>SUM(ENERO:DICIEMBRE!H172)</f>
        <v>0</v>
      </c>
      <c r="I172" s="16">
        <f>SUM(ENERO:DICIEMBRE!I172)</f>
        <v>0</v>
      </c>
    </row>
    <row r="173" spans="1:9" x14ac:dyDescent="0.25">
      <c r="A173" s="304"/>
      <c r="B173" s="305"/>
      <c r="C173" s="301" t="s">
        <v>170</v>
      </c>
      <c r="D173" s="302"/>
      <c r="E173" s="303"/>
      <c r="F173" s="218">
        <f t="shared" si="10"/>
        <v>0</v>
      </c>
      <c r="G173" s="16">
        <f>SUM(ENERO:DICIEMBRE!G173)</f>
        <v>0</v>
      </c>
      <c r="H173" s="16">
        <f>SUM(ENERO:DICIEMBRE!H173)</f>
        <v>0</v>
      </c>
      <c r="I173" s="16">
        <f>SUM(ENERO:DICIEMBRE!I173)</f>
        <v>0</v>
      </c>
    </row>
    <row r="174" spans="1:9" x14ac:dyDescent="0.25">
      <c r="A174" s="304"/>
      <c r="B174" s="305"/>
      <c r="C174" s="297" t="s">
        <v>171</v>
      </c>
      <c r="D174" s="298"/>
      <c r="E174" s="299"/>
      <c r="F174" s="226">
        <f t="shared" si="10"/>
        <v>0</v>
      </c>
      <c r="G174" s="16">
        <f>SUM(ENERO:DICIEMBRE!G174)</f>
        <v>0</v>
      </c>
      <c r="H174" s="16">
        <f>SUM(ENERO:DICIEMBRE!H174)</f>
        <v>0</v>
      </c>
      <c r="I174" s="16">
        <f>SUM(ENERO:DICIEMBRE!I174)</f>
        <v>0</v>
      </c>
    </row>
    <row r="175" spans="1:9" x14ac:dyDescent="0.25">
      <c r="A175" s="304"/>
      <c r="B175" s="305" t="s">
        <v>163</v>
      </c>
      <c r="C175" s="309" t="s">
        <v>172</v>
      </c>
      <c r="D175" s="310"/>
      <c r="E175" s="311"/>
      <c r="F175" s="218">
        <f t="shared" si="10"/>
        <v>0</v>
      </c>
      <c r="G175" s="16">
        <f>SUM(ENERO:DICIEMBRE!G175)</f>
        <v>0</v>
      </c>
      <c r="H175" s="16">
        <f>SUM(ENERO:DICIEMBRE!H175)</f>
        <v>0</v>
      </c>
      <c r="I175" s="16">
        <f>SUM(ENERO:DICIEMBRE!I175)</f>
        <v>0</v>
      </c>
    </row>
    <row r="176" spans="1:9" x14ac:dyDescent="0.25">
      <c r="A176" s="304"/>
      <c r="B176" s="305"/>
      <c r="C176" s="301" t="s">
        <v>173</v>
      </c>
      <c r="D176" s="302"/>
      <c r="E176" s="303"/>
      <c r="F176" s="218">
        <f t="shared" si="10"/>
        <v>0</v>
      </c>
      <c r="G176" s="16">
        <f>SUM(ENERO:DICIEMBRE!G176)</f>
        <v>0</v>
      </c>
      <c r="H176" s="16">
        <f>SUM(ENERO:DICIEMBRE!H176)</f>
        <v>0</v>
      </c>
      <c r="I176" s="16">
        <f>SUM(ENERO:DICIEMBRE!I176)</f>
        <v>0</v>
      </c>
    </row>
    <row r="177" spans="1:9" x14ac:dyDescent="0.25">
      <c r="A177" s="304"/>
      <c r="B177" s="305"/>
      <c r="C177" s="301" t="s">
        <v>174</v>
      </c>
      <c r="D177" s="302"/>
      <c r="E177" s="303"/>
      <c r="F177" s="218">
        <f t="shared" si="10"/>
        <v>0</v>
      </c>
      <c r="G177" s="16">
        <f>SUM(ENERO:DICIEMBRE!G177)</f>
        <v>0</v>
      </c>
      <c r="H177" s="16">
        <f>SUM(ENERO:DICIEMBRE!H177)</f>
        <v>0</v>
      </c>
      <c r="I177" s="16">
        <f>SUM(ENERO:DICIEMBRE!I177)</f>
        <v>0</v>
      </c>
    </row>
    <row r="178" spans="1:9" x14ac:dyDescent="0.25">
      <c r="A178" s="304"/>
      <c r="B178" s="305"/>
      <c r="C178" s="301" t="s">
        <v>175</v>
      </c>
      <c r="D178" s="302"/>
      <c r="E178" s="303"/>
      <c r="F178" s="218">
        <f t="shared" si="10"/>
        <v>0</v>
      </c>
      <c r="G178" s="16">
        <f>SUM(ENERO:DICIEMBRE!G178)</f>
        <v>0</v>
      </c>
      <c r="H178" s="16">
        <f>SUM(ENERO:DICIEMBRE!H178)</f>
        <v>0</v>
      </c>
      <c r="I178" s="16">
        <f>SUM(ENERO:DICIEMBRE!I178)</f>
        <v>0</v>
      </c>
    </row>
    <row r="179" spans="1:9" x14ac:dyDescent="0.25">
      <c r="A179" s="304"/>
      <c r="B179" s="305"/>
      <c r="C179" s="301" t="s">
        <v>176</v>
      </c>
      <c r="D179" s="302"/>
      <c r="E179" s="303"/>
      <c r="F179" s="218">
        <f t="shared" si="10"/>
        <v>0</v>
      </c>
      <c r="G179" s="16">
        <f>SUM(ENERO:DICIEMBRE!G179)</f>
        <v>0</v>
      </c>
      <c r="H179" s="16">
        <f>SUM(ENERO:DICIEMBRE!H179)</f>
        <v>0</v>
      </c>
      <c r="I179" s="16">
        <f>SUM(ENERO:DICIEMBRE!I179)</f>
        <v>0</v>
      </c>
    </row>
    <row r="180" spans="1:9" x14ac:dyDescent="0.25">
      <c r="A180" s="304"/>
      <c r="B180" s="305"/>
      <c r="C180" s="301" t="s">
        <v>177</v>
      </c>
      <c r="D180" s="302"/>
      <c r="E180" s="303"/>
      <c r="F180" s="218">
        <f t="shared" si="10"/>
        <v>0</v>
      </c>
      <c r="G180" s="16">
        <f>SUM(ENERO:DICIEMBRE!G180)</f>
        <v>0</v>
      </c>
      <c r="H180" s="16">
        <f>SUM(ENERO:DICIEMBRE!H180)</f>
        <v>0</v>
      </c>
      <c r="I180" s="16">
        <f>SUM(ENERO:DICIEMBRE!I180)</f>
        <v>0</v>
      </c>
    </row>
    <row r="181" spans="1:9" x14ac:dyDescent="0.25">
      <c r="A181" s="304"/>
      <c r="B181" s="305"/>
      <c r="C181" s="301" t="s">
        <v>178</v>
      </c>
      <c r="D181" s="302"/>
      <c r="E181" s="303"/>
      <c r="F181" s="218">
        <f t="shared" si="10"/>
        <v>0</v>
      </c>
      <c r="G181" s="16">
        <f>SUM(ENERO:DICIEMBRE!G181)</f>
        <v>0</v>
      </c>
      <c r="H181" s="16">
        <f>SUM(ENERO:DICIEMBRE!H181)</f>
        <v>0</v>
      </c>
      <c r="I181" s="16">
        <f>SUM(ENERO:DICIEMBRE!I181)</f>
        <v>0</v>
      </c>
    </row>
    <row r="182" spans="1:9" x14ac:dyDescent="0.25">
      <c r="A182" s="304"/>
      <c r="B182" s="305"/>
      <c r="C182" s="301" t="s">
        <v>179</v>
      </c>
      <c r="D182" s="302"/>
      <c r="E182" s="303"/>
      <c r="F182" s="218">
        <f t="shared" si="10"/>
        <v>0</v>
      </c>
      <c r="G182" s="16">
        <f>SUM(ENERO:DICIEMBRE!G182)</f>
        <v>0</v>
      </c>
      <c r="H182" s="16">
        <f>SUM(ENERO:DICIEMBRE!H182)</f>
        <v>0</v>
      </c>
      <c r="I182" s="16">
        <f>SUM(ENERO:DICIEMBRE!I182)</f>
        <v>0</v>
      </c>
    </row>
    <row r="183" spans="1:9" x14ac:dyDescent="0.25">
      <c r="A183" s="304"/>
      <c r="B183" s="305"/>
      <c r="C183" s="301" t="s">
        <v>180</v>
      </c>
      <c r="D183" s="302"/>
      <c r="E183" s="303"/>
      <c r="F183" s="218">
        <f t="shared" si="10"/>
        <v>0</v>
      </c>
      <c r="G183" s="16">
        <f>SUM(ENERO:DICIEMBRE!G183)</f>
        <v>0</v>
      </c>
      <c r="H183" s="16">
        <f>SUM(ENERO:DICIEMBRE!H183)</f>
        <v>0</v>
      </c>
      <c r="I183" s="16">
        <f>SUM(ENERO:DICIEMBRE!I183)</f>
        <v>0</v>
      </c>
    </row>
    <row r="184" spans="1:9" x14ac:dyDescent="0.25">
      <c r="A184" s="304"/>
      <c r="B184" s="305"/>
      <c r="C184" s="297" t="s">
        <v>181</v>
      </c>
      <c r="D184" s="298"/>
      <c r="E184" s="299"/>
      <c r="F184" s="218">
        <f t="shared" si="10"/>
        <v>0</v>
      </c>
      <c r="G184" s="16">
        <f>SUM(ENERO:DICIEMBRE!G184)</f>
        <v>0</v>
      </c>
      <c r="H184" s="16">
        <f>SUM(ENERO:DICIEMBRE!H184)</f>
        <v>0</v>
      </c>
      <c r="I184" s="16">
        <f>SUM(ENERO:DICIEMBRE!I184)</f>
        <v>0</v>
      </c>
    </row>
    <row r="185" spans="1:9" x14ac:dyDescent="0.25">
      <c r="A185" s="227"/>
      <c r="B185" s="228"/>
      <c r="C185" s="229" t="s">
        <v>5</v>
      </c>
      <c r="D185" s="230"/>
      <c r="E185" s="231"/>
      <c r="F185" s="232">
        <f>+SUM(F160:F184)</f>
        <v>20</v>
      </c>
      <c r="G185" s="233">
        <f>+SUM(G160:G184)</f>
        <v>10</v>
      </c>
      <c r="H185" s="234">
        <f>+SUM(H160:H184)</f>
        <v>0</v>
      </c>
      <c r="I185" s="235">
        <f>+SUM(I160:I184)</f>
        <v>10</v>
      </c>
    </row>
    <row r="186" spans="1:9" x14ac:dyDescent="0.25">
      <c r="A186" s="1" t="s">
        <v>182</v>
      </c>
      <c r="B186" s="1"/>
      <c r="C186" s="193"/>
      <c r="D186" s="193"/>
      <c r="E186" s="193"/>
      <c r="F186" s="193"/>
      <c r="G186" s="193"/>
      <c r="H186" s="193"/>
      <c r="I186" s="193"/>
    </row>
    <row r="187" spans="1:9" s="2" customFormat="1" ht="12" x14ac:dyDescent="0.2">
      <c r="A187" s="236" t="s">
        <v>183</v>
      </c>
    </row>
    <row r="188" spans="1:9" s="2" customFormat="1" ht="12" x14ac:dyDescent="0.2">
      <c r="A188" s="281" t="s">
        <v>184</v>
      </c>
      <c r="B188" s="281"/>
      <c r="C188" s="300"/>
      <c r="D188" s="300"/>
    </row>
    <row r="189" spans="1:9" x14ac:dyDescent="0.25">
      <c r="A189" s="237" t="s">
        <v>185</v>
      </c>
      <c r="B189" s="238" t="s">
        <v>5</v>
      </c>
      <c r="C189" s="239" t="s">
        <v>186</v>
      </c>
      <c r="D189" s="240" t="s">
        <v>187</v>
      </c>
    </row>
    <row r="190" spans="1:9" x14ac:dyDescent="0.25">
      <c r="A190" s="241" t="s">
        <v>188</v>
      </c>
      <c r="B190" s="222">
        <f t="shared" ref="B190:B199" si="11">SUM(C190:D190)</f>
        <v>4968</v>
      </c>
      <c r="C190" s="16">
        <f>SUM(ENERO:DICIEMBRE!C190)</f>
        <v>472</v>
      </c>
      <c r="D190" s="16">
        <f>SUM(ENERO:DICIEMBRE!D190)</f>
        <v>4496</v>
      </c>
    </row>
    <row r="191" spans="1:9" x14ac:dyDescent="0.25">
      <c r="A191" s="242" t="s">
        <v>189</v>
      </c>
      <c r="B191" s="222">
        <f t="shared" si="11"/>
        <v>317</v>
      </c>
      <c r="C191" s="16">
        <f>SUM(ENERO:DICIEMBRE!C191)</f>
        <v>30</v>
      </c>
      <c r="D191" s="16">
        <f>SUM(ENERO:DICIEMBRE!D191)</f>
        <v>287</v>
      </c>
    </row>
    <row r="192" spans="1:9" x14ac:dyDescent="0.25">
      <c r="A192" s="242" t="s">
        <v>190</v>
      </c>
      <c r="B192" s="222">
        <f t="shared" si="11"/>
        <v>2061</v>
      </c>
      <c r="C192" s="16">
        <f>SUM(ENERO:DICIEMBRE!C192)</f>
        <v>215</v>
      </c>
      <c r="D192" s="16">
        <f>SUM(ENERO:DICIEMBRE!D192)</f>
        <v>1846</v>
      </c>
    </row>
    <row r="193" spans="1:5" x14ac:dyDescent="0.25">
      <c r="A193" s="242" t="s">
        <v>191</v>
      </c>
      <c r="B193" s="222">
        <f t="shared" si="11"/>
        <v>128</v>
      </c>
      <c r="C193" s="16">
        <f>SUM(ENERO:DICIEMBRE!C193)</f>
        <v>13</v>
      </c>
      <c r="D193" s="16">
        <f>SUM(ENERO:DICIEMBRE!D193)</f>
        <v>115</v>
      </c>
    </row>
    <row r="194" spans="1:5" x14ac:dyDescent="0.25">
      <c r="A194" s="242" t="s">
        <v>192</v>
      </c>
      <c r="B194" s="222">
        <f t="shared" si="11"/>
        <v>726</v>
      </c>
      <c r="C194" s="16">
        <f>SUM(ENERO:DICIEMBRE!C194)</f>
        <v>66</v>
      </c>
      <c r="D194" s="16">
        <f>SUM(ENERO:DICIEMBRE!D194)</f>
        <v>660</v>
      </c>
    </row>
    <row r="195" spans="1:5" x14ac:dyDescent="0.25">
      <c r="A195" s="242" t="s">
        <v>193</v>
      </c>
      <c r="B195" s="222">
        <f t="shared" si="11"/>
        <v>48</v>
      </c>
      <c r="C195" s="16">
        <f>SUM(ENERO:DICIEMBRE!C195)</f>
        <v>3</v>
      </c>
      <c r="D195" s="16">
        <f>SUM(ENERO:DICIEMBRE!D195)</f>
        <v>45</v>
      </c>
    </row>
    <row r="196" spans="1:5" x14ac:dyDescent="0.25">
      <c r="A196" s="242" t="s">
        <v>194</v>
      </c>
      <c r="B196" s="222">
        <f t="shared" si="11"/>
        <v>154</v>
      </c>
      <c r="C196" s="16">
        <f>SUM(ENERO:DICIEMBRE!C196)</f>
        <v>13</v>
      </c>
      <c r="D196" s="16">
        <f>SUM(ENERO:DICIEMBRE!D196)</f>
        <v>141</v>
      </c>
    </row>
    <row r="197" spans="1:5" x14ac:dyDescent="0.25">
      <c r="A197" s="242" t="s">
        <v>195</v>
      </c>
      <c r="B197" s="222">
        <f t="shared" si="11"/>
        <v>9</v>
      </c>
      <c r="C197" s="16">
        <f>SUM(ENERO:DICIEMBRE!C197)</f>
        <v>0</v>
      </c>
      <c r="D197" s="16">
        <f>SUM(ENERO:DICIEMBRE!D197)</f>
        <v>9</v>
      </c>
    </row>
    <row r="198" spans="1:5" x14ac:dyDescent="0.25">
      <c r="A198" s="242" t="s">
        <v>196</v>
      </c>
      <c r="B198" s="222">
        <f t="shared" si="11"/>
        <v>0</v>
      </c>
      <c r="C198" s="16">
        <f>SUM(ENERO:DICIEMBRE!C198)</f>
        <v>0</v>
      </c>
      <c r="D198" s="16">
        <f>SUM(ENERO:DICIEMBRE!D198)</f>
        <v>0</v>
      </c>
    </row>
    <row r="199" spans="1:5" x14ac:dyDescent="0.25">
      <c r="A199" s="243" t="s">
        <v>197</v>
      </c>
      <c r="B199" s="222">
        <f t="shared" si="11"/>
        <v>0</v>
      </c>
      <c r="C199" s="16">
        <f>SUM(ENERO:DICIEMBRE!C199)</f>
        <v>0</v>
      </c>
      <c r="D199" s="16">
        <f>SUM(ENERO:DICIEMBRE!D199)</f>
        <v>0</v>
      </c>
    </row>
    <row r="200" spans="1:5" x14ac:dyDescent="0.25">
      <c r="A200" s="244" t="s">
        <v>5</v>
      </c>
      <c r="B200" s="145">
        <f>+SUM(B190:B199)</f>
        <v>8411</v>
      </c>
      <c r="C200" s="34">
        <f>+SUM(C190:C199)</f>
        <v>812</v>
      </c>
      <c r="D200" s="37">
        <f>+SUM(D190:D199)</f>
        <v>7599</v>
      </c>
    </row>
    <row r="201" spans="1:5" s="2" customFormat="1" ht="12" x14ac:dyDescent="0.2">
      <c r="A201" s="236" t="s">
        <v>198</v>
      </c>
    </row>
    <row r="202" spans="1:5" x14ac:dyDescent="0.25">
      <c r="A202" s="237" t="s">
        <v>199</v>
      </c>
      <c r="B202" s="239" t="s">
        <v>186</v>
      </c>
      <c r="C202" s="245" t="s">
        <v>187</v>
      </c>
      <c r="D202" s="240" t="s">
        <v>200</v>
      </c>
    </row>
    <row r="203" spans="1:5" x14ac:dyDescent="0.25">
      <c r="A203" s="246" t="s">
        <v>201</v>
      </c>
      <c r="B203" s="16">
        <f>SUM(ENERO:DICIEMBRE!B203)</f>
        <v>0</v>
      </c>
      <c r="C203" s="16">
        <f>SUM(ENERO:DICIEMBRE!C203)</f>
        <v>133</v>
      </c>
      <c r="D203" s="16">
        <f>SUM(ENERO:DICIEMBRE!D203)</f>
        <v>10</v>
      </c>
    </row>
    <row r="204" spans="1:5" x14ac:dyDescent="0.25">
      <c r="A204" s="247" t="s">
        <v>202</v>
      </c>
      <c r="B204" s="16">
        <f>SUM(ENERO:DICIEMBRE!B204)</f>
        <v>0</v>
      </c>
      <c r="C204" s="16">
        <f>SUM(ENERO:DICIEMBRE!C204)</f>
        <v>6275</v>
      </c>
      <c r="D204" s="16">
        <f>SUM(ENERO:DICIEMBRE!D204)</f>
        <v>636</v>
      </c>
    </row>
    <row r="205" spans="1:5" x14ac:dyDescent="0.25">
      <c r="A205" s="248" t="s">
        <v>203</v>
      </c>
      <c r="B205" s="16">
        <f>SUM(ENERO:DICIEMBRE!B205)</f>
        <v>0</v>
      </c>
      <c r="C205" s="16">
        <f>SUM(ENERO:DICIEMBRE!C205)</f>
        <v>0</v>
      </c>
      <c r="D205" s="16">
        <f>SUM(ENERO:DICIEMBRE!D205)</f>
        <v>0</v>
      </c>
    </row>
    <row r="206" spans="1:5" x14ac:dyDescent="0.25">
      <c r="A206" s="237" t="s">
        <v>5</v>
      </c>
      <c r="B206" s="34">
        <f>+SUM(B203:B205)</f>
        <v>0</v>
      </c>
      <c r="C206" s="144">
        <f>+SUM(C203:C205)</f>
        <v>6408</v>
      </c>
      <c r="D206" s="37">
        <f>+SUM(D203:D205)</f>
        <v>646</v>
      </c>
    </row>
    <row r="207" spans="1:5" s="2" customFormat="1" ht="12" x14ac:dyDescent="0.2">
      <c r="A207" s="281" t="s">
        <v>204</v>
      </c>
      <c r="B207" s="281"/>
      <c r="C207" s="281"/>
      <c r="D207" s="281"/>
      <c r="E207" s="281"/>
    </row>
    <row r="208" spans="1:5" s="3" customFormat="1" ht="10.5" x14ac:dyDescent="0.15">
      <c r="A208" s="244" t="s">
        <v>205</v>
      </c>
      <c r="B208" s="244" t="s">
        <v>206</v>
      </c>
      <c r="C208" s="239" t="s">
        <v>186</v>
      </c>
      <c r="D208" s="245" t="s">
        <v>187</v>
      </c>
      <c r="E208" s="240" t="s">
        <v>200</v>
      </c>
    </row>
    <row r="209" spans="1:5" s="3" customFormat="1" ht="10.5" x14ac:dyDescent="0.15">
      <c r="A209" s="287" t="s">
        <v>207</v>
      </c>
      <c r="B209" s="249" t="s">
        <v>208</v>
      </c>
      <c r="C209" s="16">
        <f>SUM(ENERO:DICIEMBRE!C209)</f>
        <v>0</v>
      </c>
      <c r="D209" s="16">
        <f>SUM(ENERO:DICIEMBRE!D209)</f>
        <v>6</v>
      </c>
      <c r="E209" s="16">
        <f>SUM(ENERO:DICIEMBRE!E209)</f>
        <v>1</v>
      </c>
    </row>
    <row r="210" spans="1:5" s="3" customFormat="1" ht="10.5" x14ac:dyDescent="0.15">
      <c r="A210" s="288"/>
      <c r="B210" s="250" t="s">
        <v>209</v>
      </c>
      <c r="C210" s="16">
        <f>SUM(ENERO:DICIEMBRE!C210)</f>
        <v>0</v>
      </c>
      <c r="D210" s="16">
        <f>SUM(ENERO:DICIEMBRE!D210)</f>
        <v>0</v>
      </c>
      <c r="E210" s="16">
        <f>SUM(ENERO:DICIEMBRE!E210)</f>
        <v>1</v>
      </c>
    </row>
    <row r="211" spans="1:5" s="3" customFormat="1" ht="10.5" x14ac:dyDescent="0.15">
      <c r="A211" s="288"/>
      <c r="B211" s="251" t="s">
        <v>210</v>
      </c>
      <c r="C211" s="16">
        <f>SUM(ENERO:DICIEMBRE!C211)</f>
        <v>0</v>
      </c>
      <c r="D211" s="16">
        <f>SUM(ENERO:DICIEMBRE!D211)</f>
        <v>0</v>
      </c>
      <c r="E211" s="16">
        <f>SUM(ENERO:DICIEMBRE!E211)</f>
        <v>0</v>
      </c>
    </row>
    <row r="212" spans="1:5" s="3" customFormat="1" ht="10.5" x14ac:dyDescent="0.15">
      <c r="A212" s="289"/>
      <c r="B212" s="252" t="s">
        <v>211</v>
      </c>
      <c r="C212" s="16">
        <f>SUM(ENERO:DICIEMBRE!C212)</f>
        <v>0</v>
      </c>
      <c r="D212" s="16">
        <f>SUM(ENERO:DICIEMBRE!D212)</f>
        <v>0</v>
      </c>
      <c r="E212" s="16">
        <f>SUM(ENERO:DICIEMBRE!E212)</f>
        <v>0</v>
      </c>
    </row>
    <row r="213" spans="1:5" s="3" customFormat="1" ht="10.5" x14ac:dyDescent="0.15">
      <c r="A213" s="253" t="s">
        <v>212</v>
      </c>
      <c r="B213" s="253" t="s">
        <v>213</v>
      </c>
      <c r="C213" s="16">
        <f>SUM(ENERO:DICIEMBRE!C213)</f>
        <v>0</v>
      </c>
      <c r="D213" s="16">
        <f>SUM(ENERO:DICIEMBRE!D213)</f>
        <v>0</v>
      </c>
      <c r="E213" s="16">
        <f>SUM(ENERO:DICIEMBRE!E213)</f>
        <v>0</v>
      </c>
    </row>
    <row r="214" spans="1:5" s="3" customFormat="1" ht="10.5" x14ac:dyDescent="0.15">
      <c r="A214" s="287" t="s">
        <v>214</v>
      </c>
      <c r="B214" s="249" t="s">
        <v>215</v>
      </c>
      <c r="C214" s="16">
        <f>SUM(ENERO:DICIEMBRE!C214)</f>
        <v>0</v>
      </c>
      <c r="D214" s="16">
        <f>SUM(ENERO:DICIEMBRE!D214)</f>
        <v>9</v>
      </c>
      <c r="E214" s="16">
        <f>SUM(ENERO:DICIEMBRE!E214)</f>
        <v>1</v>
      </c>
    </row>
    <row r="215" spans="1:5" s="3" customFormat="1" ht="10.5" x14ac:dyDescent="0.15">
      <c r="A215" s="288"/>
      <c r="B215" s="251" t="s">
        <v>216</v>
      </c>
      <c r="C215" s="16">
        <f>SUM(ENERO:DICIEMBRE!C215)</f>
        <v>0</v>
      </c>
      <c r="D215" s="16">
        <f>SUM(ENERO:DICIEMBRE!D215)</f>
        <v>0</v>
      </c>
      <c r="E215" s="16">
        <f>SUM(ENERO:DICIEMBRE!E215)</f>
        <v>1</v>
      </c>
    </row>
    <row r="216" spans="1:5" s="3" customFormat="1" ht="10.5" x14ac:dyDescent="0.15">
      <c r="A216" s="288"/>
      <c r="B216" s="250" t="s">
        <v>217</v>
      </c>
      <c r="C216" s="16">
        <f>SUM(ENERO:DICIEMBRE!C216)</f>
        <v>0</v>
      </c>
      <c r="D216" s="16">
        <f>SUM(ENERO:DICIEMBRE!D216)</f>
        <v>5</v>
      </c>
      <c r="E216" s="16">
        <f>SUM(ENERO:DICIEMBRE!E216)</f>
        <v>1</v>
      </c>
    </row>
    <row r="217" spans="1:5" s="3" customFormat="1" ht="10.5" x14ac:dyDescent="0.15">
      <c r="A217" s="288"/>
      <c r="B217" s="251" t="s">
        <v>218</v>
      </c>
      <c r="C217" s="16">
        <f>SUM(ENERO:DICIEMBRE!C217)</f>
        <v>0</v>
      </c>
      <c r="D217" s="16">
        <f>SUM(ENERO:DICIEMBRE!D217)</f>
        <v>3</v>
      </c>
      <c r="E217" s="16">
        <f>SUM(ENERO:DICIEMBRE!E217)</f>
        <v>0</v>
      </c>
    </row>
    <row r="218" spans="1:5" s="3" customFormat="1" ht="10.5" x14ac:dyDescent="0.15">
      <c r="A218" s="289"/>
      <c r="B218" s="252" t="s">
        <v>219</v>
      </c>
      <c r="C218" s="16">
        <f>SUM(ENERO:DICIEMBRE!C218)</f>
        <v>0</v>
      </c>
      <c r="D218" s="16">
        <f>SUM(ENERO:DICIEMBRE!D218)</f>
        <v>1</v>
      </c>
      <c r="E218" s="16">
        <f>SUM(ENERO:DICIEMBRE!E218)</f>
        <v>1</v>
      </c>
    </row>
    <row r="219" spans="1:5" s="3" customFormat="1" ht="11.25" x14ac:dyDescent="0.15">
      <c r="A219" s="287" t="s">
        <v>220</v>
      </c>
      <c r="B219" s="249" t="s">
        <v>221</v>
      </c>
      <c r="C219" s="16">
        <f>SUM(ENERO:DICIEMBRE!C219)</f>
        <v>0</v>
      </c>
      <c r="D219" s="16">
        <f>SUM(ENERO:DICIEMBRE!D219)</f>
        <v>0</v>
      </c>
      <c r="E219" s="16">
        <f>SUM(ENERO:DICIEMBRE!E219)</f>
        <v>0</v>
      </c>
    </row>
    <row r="220" spans="1:5" s="3" customFormat="1" ht="11.25" x14ac:dyDescent="0.15">
      <c r="A220" s="289"/>
      <c r="B220" s="252" t="s">
        <v>222</v>
      </c>
      <c r="C220" s="16">
        <f>SUM(ENERO:DICIEMBRE!C220)</f>
        <v>0</v>
      </c>
      <c r="D220" s="16">
        <f>SUM(ENERO:DICIEMBRE!D220)</f>
        <v>0</v>
      </c>
      <c r="E220" s="16">
        <f>SUM(ENERO:DICIEMBRE!E220)</f>
        <v>0</v>
      </c>
    </row>
    <row r="221" spans="1:5" s="3" customFormat="1" ht="10.5" x14ac:dyDescent="0.15">
      <c r="A221" s="287" t="s">
        <v>223</v>
      </c>
      <c r="B221" s="249" t="s">
        <v>224</v>
      </c>
      <c r="C221" s="16">
        <f>SUM(ENERO:DICIEMBRE!C221)</f>
        <v>0</v>
      </c>
      <c r="D221" s="16">
        <f>SUM(ENERO:DICIEMBRE!D221)</f>
        <v>15</v>
      </c>
      <c r="E221" s="16">
        <f>SUM(ENERO:DICIEMBRE!E221)</f>
        <v>1</v>
      </c>
    </row>
    <row r="222" spans="1:5" s="3" customFormat="1" ht="10.5" x14ac:dyDescent="0.15">
      <c r="A222" s="288"/>
      <c r="B222" s="250" t="s">
        <v>225</v>
      </c>
      <c r="C222" s="16">
        <f>SUM(ENERO:DICIEMBRE!C222)</f>
        <v>0</v>
      </c>
      <c r="D222" s="16">
        <f>SUM(ENERO:DICIEMBRE!D222)</f>
        <v>0</v>
      </c>
      <c r="E222" s="16">
        <f>SUM(ENERO:DICIEMBRE!E222)</f>
        <v>0</v>
      </c>
    </row>
    <row r="223" spans="1:5" s="3" customFormat="1" ht="11.25" x14ac:dyDescent="0.15">
      <c r="A223" s="289"/>
      <c r="B223" s="251" t="s">
        <v>226</v>
      </c>
      <c r="C223" s="16">
        <f>SUM(ENERO:DICIEMBRE!C223)</f>
        <v>0</v>
      </c>
      <c r="D223" s="16">
        <f>SUM(ENERO:DICIEMBRE!D223)</f>
        <v>0</v>
      </c>
      <c r="E223" s="16">
        <f>SUM(ENERO:DICIEMBRE!E223)</f>
        <v>0</v>
      </c>
    </row>
    <row r="224" spans="1:5" s="3" customFormat="1" ht="11.25" x14ac:dyDescent="0.15">
      <c r="A224" s="287" t="s">
        <v>227</v>
      </c>
      <c r="B224" s="249" t="s">
        <v>228</v>
      </c>
      <c r="C224" s="16">
        <f>SUM(ENERO:DICIEMBRE!C224)</f>
        <v>0</v>
      </c>
      <c r="D224" s="16">
        <f>SUM(ENERO:DICIEMBRE!D224)</f>
        <v>6</v>
      </c>
      <c r="E224" s="16">
        <f>SUM(ENERO:DICIEMBRE!E224)</f>
        <v>1</v>
      </c>
    </row>
    <row r="225" spans="1:5" s="3" customFormat="1" ht="11.25" x14ac:dyDescent="0.15">
      <c r="A225" s="289"/>
      <c r="B225" s="252" t="s">
        <v>229</v>
      </c>
      <c r="C225" s="16">
        <f>SUM(ENERO:DICIEMBRE!C225)</f>
        <v>0</v>
      </c>
      <c r="D225" s="16">
        <f>SUM(ENERO:DICIEMBRE!D225)</f>
        <v>0</v>
      </c>
      <c r="E225" s="16">
        <f>SUM(ENERO:DICIEMBRE!E225)</f>
        <v>1</v>
      </c>
    </row>
    <row r="226" spans="1:5" s="3" customFormat="1" ht="11.25" x14ac:dyDescent="0.15">
      <c r="A226" s="287" t="s">
        <v>230</v>
      </c>
      <c r="B226" s="249" t="s">
        <v>231</v>
      </c>
      <c r="C226" s="16">
        <f>SUM(ENERO:DICIEMBRE!C226)</f>
        <v>0</v>
      </c>
      <c r="D226" s="16">
        <f>SUM(ENERO:DICIEMBRE!D226)</f>
        <v>3</v>
      </c>
      <c r="E226" s="16">
        <f>SUM(ENERO:DICIEMBRE!E226)</f>
        <v>0</v>
      </c>
    </row>
    <row r="227" spans="1:5" s="3" customFormat="1" ht="11.25" x14ac:dyDescent="0.15">
      <c r="A227" s="289"/>
      <c r="B227" s="252" t="s">
        <v>232</v>
      </c>
      <c r="C227" s="16">
        <f>SUM(ENERO:DICIEMBRE!C227)</f>
        <v>0</v>
      </c>
      <c r="D227" s="16">
        <f>SUM(ENERO:DICIEMBRE!D227)</f>
        <v>1</v>
      </c>
      <c r="E227" s="16">
        <f>SUM(ENERO:DICIEMBRE!E227)</f>
        <v>0</v>
      </c>
    </row>
    <row r="228" spans="1:5" s="3" customFormat="1" ht="11.25" x14ac:dyDescent="0.15">
      <c r="A228" s="287" t="s">
        <v>233</v>
      </c>
      <c r="B228" s="249" t="s">
        <v>234</v>
      </c>
      <c r="C228" s="16">
        <f>SUM(ENERO:DICIEMBRE!C228)</f>
        <v>0</v>
      </c>
      <c r="D228" s="16">
        <f>SUM(ENERO:DICIEMBRE!D228)</f>
        <v>3</v>
      </c>
      <c r="E228" s="16">
        <f>SUM(ENERO:DICIEMBRE!E228)</f>
        <v>0</v>
      </c>
    </row>
    <row r="229" spans="1:5" s="3" customFormat="1" ht="11.25" x14ac:dyDescent="0.15">
      <c r="A229" s="289"/>
      <c r="B229" s="252" t="s">
        <v>235</v>
      </c>
      <c r="C229" s="16">
        <f>SUM(ENERO:DICIEMBRE!C229)</f>
        <v>0</v>
      </c>
      <c r="D229" s="16">
        <f>SUM(ENERO:DICIEMBRE!D229)</f>
        <v>0</v>
      </c>
      <c r="E229" s="16">
        <f>SUM(ENERO:DICIEMBRE!E229)</f>
        <v>0</v>
      </c>
    </row>
    <row r="230" spans="1:5" s="3" customFormat="1" ht="11.25" x14ac:dyDescent="0.15">
      <c r="A230" s="287" t="s">
        <v>236</v>
      </c>
      <c r="B230" s="249" t="s">
        <v>237</v>
      </c>
      <c r="C230" s="16">
        <f>SUM(ENERO:DICIEMBRE!C230)</f>
        <v>0</v>
      </c>
      <c r="D230" s="16">
        <f>SUM(ENERO:DICIEMBRE!D230)</f>
        <v>0</v>
      </c>
      <c r="E230" s="16">
        <f>SUM(ENERO:DICIEMBRE!E230)</f>
        <v>0</v>
      </c>
    </row>
    <row r="231" spans="1:5" s="3" customFormat="1" ht="11.25" x14ac:dyDescent="0.15">
      <c r="A231" s="289"/>
      <c r="B231" s="259" t="s">
        <v>238</v>
      </c>
      <c r="C231" s="16">
        <f>SUM(ENERO:DICIEMBRE!C231)</f>
        <v>0</v>
      </c>
      <c r="D231" s="16">
        <f>SUM(ENERO:DICIEMBRE!D231)</f>
        <v>0</v>
      </c>
      <c r="E231" s="16">
        <f>SUM(ENERO:DICIEMBRE!E231)</f>
        <v>0</v>
      </c>
    </row>
    <row r="232" spans="1:5" s="3" customFormat="1" ht="10.5" x14ac:dyDescent="0.15">
      <c r="A232" s="284" t="s">
        <v>239</v>
      </c>
      <c r="B232" s="296"/>
      <c r="C232" s="16">
        <f>SUM(ENERO:DICIEMBRE!C232)</f>
        <v>0</v>
      </c>
      <c r="D232" s="16">
        <f>SUM(ENERO:DICIEMBRE!D232)</f>
        <v>36</v>
      </c>
      <c r="E232" s="16">
        <f>SUM(ENERO:DICIEMBRE!E232)</f>
        <v>2</v>
      </c>
    </row>
    <row r="233" spans="1:5" s="3" customFormat="1" ht="10.5" x14ac:dyDescent="0.15">
      <c r="A233" s="291" t="s">
        <v>108</v>
      </c>
      <c r="B233" s="292"/>
      <c r="C233" s="16">
        <f>SUM(ENERO:DICIEMBRE!C233)</f>
        <v>0</v>
      </c>
      <c r="D233" s="16">
        <f>SUM(ENERO:DICIEMBRE!D233)</f>
        <v>3</v>
      </c>
      <c r="E233" s="16">
        <f>SUM(ENERO:DICIEMBRE!E233)</f>
        <v>0</v>
      </c>
    </row>
    <row r="234" spans="1:5" s="3" customFormat="1" ht="10.5" x14ac:dyDescent="0.15">
      <c r="A234" s="278" t="s">
        <v>5</v>
      </c>
      <c r="B234" s="279"/>
      <c r="C234" s="34">
        <f>+SUM(C209:C233)</f>
        <v>0</v>
      </c>
      <c r="D234" s="144">
        <f>+SUM(D209:D233)</f>
        <v>91</v>
      </c>
      <c r="E234" s="37">
        <f>+SUM(E209:E233)</f>
        <v>11</v>
      </c>
    </row>
    <row r="235" spans="1:5" s="2" customFormat="1" ht="12" x14ac:dyDescent="0.2">
      <c r="A235" s="280" t="s">
        <v>240</v>
      </c>
      <c r="B235" s="280"/>
      <c r="C235" s="280"/>
      <c r="D235" s="280"/>
      <c r="E235" s="280"/>
    </row>
    <row r="236" spans="1:5" s="3" customFormat="1" ht="21" x14ac:dyDescent="0.15">
      <c r="A236" s="293" t="s">
        <v>241</v>
      </c>
      <c r="B236" s="293"/>
      <c r="C236" s="239" t="s">
        <v>5</v>
      </c>
      <c r="D236" s="216" t="s">
        <v>142</v>
      </c>
      <c r="E236" s="217" t="s">
        <v>242</v>
      </c>
    </row>
    <row r="237" spans="1:5" s="3" customFormat="1" ht="10.5" x14ac:dyDescent="0.15">
      <c r="A237" s="294" t="s">
        <v>243</v>
      </c>
      <c r="B237" s="294"/>
      <c r="C237" s="260">
        <f>SUM(D237:E237)</f>
        <v>4193</v>
      </c>
      <c r="D237" s="16">
        <f>SUM(ENERO:DICIEMBRE!D237)</f>
        <v>29</v>
      </c>
      <c r="E237" s="16">
        <f>SUM(ENERO:DICIEMBRE!E237)</f>
        <v>4164</v>
      </c>
    </row>
    <row r="238" spans="1:5" s="3" customFormat="1" ht="10.5" x14ac:dyDescent="0.15">
      <c r="A238" s="295" t="s">
        <v>244</v>
      </c>
      <c r="B238" s="295"/>
      <c r="C238" s="260">
        <f>SUM(D238:E238)</f>
        <v>158</v>
      </c>
      <c r="D238" s="16">
        <f>SUM(ENERO:DICIEMBRE!D238)</f>
        <v>0</v>
      </c>
      <c r="E238" s="16">
        <f>SUM(ENERO:DICIEMBRE!E238)</f>
        <v>158</v>
      </c>
    </row>
    <row r="239" spans="1:5" s="3" customFormat="1" ht="10.5" x14ac:dyDescent="0.15">
      <c r="A239" s="286" t="s">
        <v>5</v>
      </c>
      <c r="B239" s="286"/>
      <c r="C239" s="34">
        <f>+SUM(C237:C238)</f>
        <v>4351</v>
      </c>
      <c r="D239" s="36">
        <f>+SUM(D237:D238)</f>
        <v>29</v>
      </c>
      <c r="E239" s="37">
        <f>+SUM(E237:E238)</f>
        <v>4322</v>
      </c>
    </row>
    <row r="240" spans="1:5" s="2" customFormat="1" ht="12" x14ac:dyDescent="0.2">
      <c r="A240" s="280" t="s">
        <v>245</v>
      </c>
      <c r="B240" s="280"/>
      <c r="C240" s="280"/>
      <c r="D240" s="280"/>
    </row>
    <row r="241" spans="1:4" x14ac:dyDescent="0.25">
      <c r="A241" s="244" t="s">
        <v>205</v>
      </c>
      <c r="B241" s="244" t="s">
        <v>185</v>
      </c>
      <c r="C241" s="239" t="s">
        <v>186</v>
      </c>
      <c r="D241" s="240" t="s">
        <v>187</v>
      </c>
    </row>
    <row r="242" spans="1:4" x14ac:dyDescent="0.25">
      <c r="A242" s="287" t="s">
        <v>214</v>
      </c>
      <c r="B242" s="249" t="s">
        <v>246</v>
      </c>
      <c r="C242" s="16">
        <f>SUM(ENERO:DICIEMBRE!C242)</f>
        <v>0</v>
      </c>
      <c r="D242" s="16">
        <f>SUM(ENERO:DICIEMBRE!D242)</f>
        <v>22</v>
      </c>
    </row>
    <row r="243" spans="1:4" x14ac:dyDescent="0.25">
      <c r="A243" s="288"/>
      <c r="B243" s="250" t="s">
        <v>247</v>
      </c>
      <c r="C243" s="16">
        <f>SUM(ENERO:DICIEMBRE!C243)</f>
        <v>0</v>
      </c>
      <c r="D243" s="16">
        <f>SUM(ENERO:DICIEMBRE!D243)</f>
        <v>50</v>
      </c>
    </row>
    <row r="244" spans="1:4" x14ac:dyDescent="0.25">
      <c r="A244" s="288"/>
      <c r="B244" s="250" t="s">
        <v>248</v>
      </c>
      <c r="C244" s="16">
        <f>SUM(ENERO:DICIEMBRE!C244)</f>
        <v>0</v>
      </c>
      <c r="D244" s="16">
        <f>SUM(ENERO:DICIEMBRE!D244)</f>
        <v>17</v>
      </c>
    </row>
    <row r="245" spans="1:4" x14ac:dyDescent="0.25">
      <c r="A245" s="288"/>
      <c r="B245" s="250" t="s">
        <v>249</v>
      </c>
      <c r="C245" s="16">
        <f>SUM(ENERO:DICIEMBRE!C245)</f>
        <v>0</v>
      </c>
      <c r="D245" s="16">
        <f>SUM(ENERO:DICIEMBRE!D245)</f>
        <v>2</v>
      </c>
    </row>
    <row r="246" spans="1:4" x14ac:dyDescent="0.25">
      <c r="A246" s="288"/>
      <c r="B246" s="250" t="s">
        <v>250</v>
      </c>
      <c r="C246" s="16">
        <f>SUM(ENERO:DICIEMBRE!C246)</f>
        <v>0</v>
      </c>
      <c r="D246" s="16">
        <f>SUM(ENERO:DICIEMBRE!D246)</f>
        <v>10</v>
      </c>
    </row>
    <row r="247" spans="1:4" x14ac:dyDescent="0.25">
      <c r="A247" s="288"/>
      <c r="B247" s="250" t="s">
        <v>251</v>
      </c>
      <c r="C247" s="16">
        <f>SUM(ENERO:DICIEMBRE!C247)</f>
        <v>0</v>
      </c>
      <c r="D247" s="16">
        <f>SUM(ENERO:DICIEMBRE!D247)</f>
        <v>8</v>
      </c>
    </row>
    <row r="248" spans="1:4" x14ac:dyDescent="0.25">
      <c r="A248" s="288"/>
      <c r="B248" s="250" t="s">
        <v>252</v>
      </c>
      <c r="C248" s="16">
        <f>SUM(ENERO:DICIEMBRE!C248)</f>
        <v>0</v>
      </c>
      <c r="D248" s="16">
        <f>SUM(ENERO:DICIEMBRE!D248)</f>
        <v>1</v>
      </c>
    </row>
    <row r="249" spans="1:4" x14ac:dyDescent="0.25">
      <c r="A249" s="288"/>
      <c r="B249" s="250" t="s">
        <v>253</v>
      </c>
      <c r="C249" s="16">
        <f>SUM(ENERO:DICIEMBRE!C249)</f>
        <v>0</v>
      </c>
      <c r="D249" s="16">
        <f>SUM(ENERO:DICIEMBRE!D249)</f>
        <v>0</v>
      </c>
    </row>
    <row r="250" spans="1:4" x14ac:dyDescent="0.25">
      <c r="A250" s="288"/>
      <c r="B250" s="250" t="s">
        <v>254</v>
      </c>
      <c r="C250" s="16">
        <f>SUM(ENERO:DICIEMBRE!C250)</f>
        <v>0</v>
      </c>
      <c r="D250" s="16">
        <f>SUM(ENERO:DICIEMBRE!D250)</f>
        <v>0</v>
      </c>
    </row>
    <row r="251" spans="1:4" x14ac:dyDescent="0.25">
      <c r="A251" s="288"/>
      <c r="B251" s="250" t="s">
        <v>255</v>
      </c>
      <c r="C251" s="16">
        <f>SUM(ENERO:DICIEMBRE!C251)</f>
        <v>0</v>
      </c>
      <c r="D251" s="16">
        <f>SUM(ENERO:DICIEMBRE!D251)</f>
        <v>15</v>
      </c>
    </row>
    <row r="252" spans="1:4" x14ac:dyDescent="0.25">
      <c r="A252" s="288"/>
      <c r="B252" s="250" t="s">
        <v>256</v>
      </c>
      <c r="C252" s="16">
        <f>SUM(ENERO:DICIEMBRE!C252)</f>
        <v>0</v>
      </c>
      <c r="D252" s="16">
        <f>SUM(ENERO:DICIEMBRE!D252)</f>
        <v>5</v>
      </c>
    </row>
    <row r="253" spans="1:4" x14ac:dyDescent="0.25">
      <c r="A253" s="288"/>
      <c r="B253" s="250" t="s">
        <v>257</v>
      </c>
      <c r="C253" s="16">
        <f>SUM(ENERO:DICIEMBRE!C253)</f>
        <v>0</v>
      </c>
      <c r="D253" s="16">
        <f>SUM(ENERO:DICIEMBRE!D253)</f>
        <v>0</v>
      </c>
    </row>
    <row r="254" spans="1:4" x14ac:dyDescent="0.25">
      <c r="A254" s="288"/>
      <c r="B254" s="259" t="s">
        <v>258</v>
      </c>
      <c r="C254" s="16">
        <f>SUM(ENERO:DICIEMBRE!C254)</f>
        <v>0</v>
      </c>
      <c r="D254" s="16">
        <f>SUM(ENERO:DICIEMBRE!D254)</f>
        <v>0</v>
      </c>
    </row>
    <row r="255" spans="1:4" x14ac:dyDescent="0.25">
      <c r="A255" s="289"/>
      <c r="B255" s="252" t="s">
        <v>259</v>
      </c>
      <c r="C255" s="262">
        <f>SUM(C242:C254)</f>
        <v>0</v>
      </c>
      <c r="D255" s="263">
        <f>SUM(D242:D254)</f>
        <v>130</v>
      </c>
    </row>
    <row r="256" spans="1:4" x14ac:dyDescent="0.25">
      <c r="A256" s="287" t="s">
        <v>223</v>
      </c>
      <c r="B256" s="251" t="s">
        <v>260</v>
      </c>
      <c r="C256" s="16">
        <f>SUM(ENERO:DICIEMBRE!C256)</f>
        <v>0</v>
      </c>
      <c r="D256" s="16">
        <f>SUM(ENERO:DICIEMBRE!D256)</f>
        <v>0</v>
      </c>
    </row>
    <row r="257" spans="1:4" x14ac:dyDescent="0.25">
      <c r="A257" s="288"/>
      <c r="B257" s="250" t="s">
        <v>261</v>
      </c>
      <c r="C257" s="16">
        <f>SUM(ENERO:DICIEMBRE!C257)</f>
        <v>0</v>
      </c>
      <c r="D257" s="16">
        <f>SUM(ENERO:DICIEMBRE!D257)</f>
        <v>0</v>
      </c>
    </row>
    <row r="258" spans="1:4" x14ac:dyDescent="0.25">
      <c r="A258" s="288"/>
      <c r="B258" s="259" t="s">
        <v>262</v>
      </c>
      <c r="C258" s="16">
        <f>SUM(ENERO:DICIEMBRE!C258)</f>
        <v>0</v>
      </c>
      <c r="D258" s="16">
        <f>SUM(ENERO:DICIEMBRE!D258)</f>
        <v>0</v>
      </c>
    </row>
    <row r="259" spans="1:4" x14ac:dyDescent="0.25">
      <c r="A259" s="289"/>
      <c r="B259" s="252" t="s">
        <v>263</v>
      </c>
      <c r="C259" s="262">
        <f>SUM(C256:C258)</f>
        <v>0</v>
      </c>
      <c r="D259" s="263">
        <f>SUM(D256:D258)</f>
        <v>0</v>
      </c>
    </row>
    <row r="260" spans="1:4" x14ac:dyDescent="0.25">
      <c r="A260" s="287" t="s">
        <v>230</v>
      </c>
      <c r="B260" s="251" t="s">
        <v>264</v>
      </c>
      <c r="C260" s="16">
        <f>SUM(ENERO:DICIEMBRE!C260)</f>
        <v>0</v>
      </c>
      <c r="D260" s="16">
        <f>SUM(ENERO:DICIEMBRE!D260)</f>
        <v>8</v>
      </c>
    </row>
    <row r="261" spans="1:4" x14ac:dyDescent="0.25">
      <c r="A261" s="288"/>
      <c r="B261" s="250" t="s">
        <v>265</v>
      </c>
      <c r="C261" s="16">
        <f>SUM(ENERO:DICIEMBRE!C261)</f>
        <v>0</v>
      </c>
      <c r="D261" s="16">
        <f>SUM(ENERO:DICIEMBRE!D261)</f>
        <v>20</v>
      </c>
    </row>
    <row r="262" spans="1:4" x14ac:dyDescent="0.25">
      <c r="A262" s="288"/>
      <c r="B262" s="250" t="s">
        <v>266</v>
      </c>
      <c r="C262" s="16">
        <f>SUM(ENERO:DICIEMBRE!C262)</f>
        <v>0</v>
      </c>
      <c r="D262" s="16">
        <f>SUM(ENERO:DICIEMBRE!D262)</f>
        <v>14</v>
      </c>
    </row>
    <row r="263" spans="1:4" x14ac:dyDescent="0.25">
      <c r="A263" s="288"/>
      <c r="B263" s="259" t="s">
        <v>267</v>
      </c>
      <c r="C263" s="16">
        <f>SUM(ENERO:DICIEMBRE!C263)</f>
        <v>0</v>
      </c>
      <c r="D263" s="16">
        <f>SUM(ENERO:DICIEMBRE!D263)</f>
        <v>2</v>
      </c>
    </row>
    <row r="264" spans="1:4" x14ac:dyDescent="0.25">
      <c r="A264" s="289"/>
      <c r="B264" s="252" t="s">
        <v>268</v>
      </c>
      <c r="C264" s="262">
        <f>SUM(C260:C263)</f>
        <v>0</v>
      </c>
      <c r="D264" s="263">
        <f>SUM(D260:D263)</f>
        <v>44</v>
      </c>
    </row>
    <row r="265" spans="1:4" x14ac:dyDescent="0.25">
      <c r="A265" s="287" t="s">
        <v>233</v>
      </c>
      <c r="B265" s="251" t="s">
        <v>269</v>
      </c>
      <c r="C265" s="16">
        <f>SUM(ENERO:DICIEMBRE!C265)</f>
        <v>0</v>
      </c>
      <c r="D265" s="16">
        <f>SUM(ENERO:DICIEMBRE!D265)</f>
        <v>5</v>
      </c>
    </row>
    <row r="266" spans="1:4" x14ac:dyDescent="0.25">
      <c r="A266" s="288"/>
      <c r="B266" s="250" t="s">
        <v>270</v>
      </c>
      <c r="C266" s="16">
        <f>SUM(ENERO:DICIEMBRE!C266)</f>
        <v>0</v>
      </c>
      <c r="D266" s="16">
        <f>SUM(ENERO:DICIEMBRE!D266)</f>
        <v>16</v>
      </c>
    </row>
    <row r="267" spans="1:4" x14ac:dyDescent="0.25">
      <c r="A267" s="288"/>
      <c r="B267" s="259" t="s">
        <v>271</v>
      </c>
      <c r="C267" s="16">
        <f>SUM(ENERO:DICIEMBRE!C267)</f>
        <v>0</v>
      </c>
      <c r="D267" s="16">
        <f>SUM(ENERO:DICIEMBRE!D267)</f>
        <v>14</v>
      </c>
    </row>
    <row r="268" spans="1:4" x14ac:dyDescent="0.25">
      <c r="A268" s="290"/>
      <c r="B268" s="252" t="s">
        <v>272</v>
      </c>
      <c r="C268" s="264">
        <f>SUM(C265:C267)</f>
        <v>0</v>
      </c>
      <c r="D268" s="263">
        <f>SUM(D265:D267)</f>
        <v>35</v>
      </c>
    </row>
    <row r="269" spans="1:4" x14ac:dyDescent="0.25">
      <c r="A269" s="278" t="s">
        <v>5</v>
      </c>
      <c r="B269" s="279"/>
      <c r="C269" s="34">
        <f>+C255+C259+C264+C268</f>
        <v>0</v>
      </c>
      <c r="D269" s="37">
        <f>+D255+D259+D264+D268</f>
        <v>209</v>
      </c>
    </row>
    <row r="270" spans="1:4" s="2" customFormat="1" ht="12" x14ac:dyDescent="0.2">
      <c r="A270" s="280" t="s">
        <v>273</v>
      </c>
      <c r="B270" s="280"/>
      <c r="C270" s="280"/>
      <c r="D270" s="280"/>
    </row>
    <row r="271" spans="1:4" x14ac:dyDescent="0.25">
      <c r="A271" s="265" t="s">
        <v>274</v>
      </c>
      <c r="B271" s="239" t="s">
        <v>275</v>
      </c>
      <c r="C271" s="266" t="s">
        <v>276</v>
      </c>
      <c r="D271" s="217" t="s">
        <v>277</v>
      </c>
    </row>
    <row r="272" spans="1:4" x14ac:dyDescent="0.25">
      <c r="A272" s="267" t="s">
        <v>201</v>
      </c>
      <c r="B272" s="16">
        <f>SUM(ENERO:DICIEMBRE!B272)</f>
        <v>141</v>
      </c>
      <c r="C272" s="16">
        <f>SUM(ENERO:DICIEMBRE!C272)</f>
        <v>0</v>
      </c>
      <c r="D272" s="16">
        <f>SUM(ENERO:DICIEMBRE!D272)</f>
        <v>0</v>
      </c>
    </row>
    <row r="273" spans="1:4" x14ac:dyDescent="0.25">
      <c r="A273" s="247" t="s">
        <v>202</v>
      </c>
      <c r="B273" s="16">
        <f>SUM(ENERO:DICIEMBRE!B273)</f>
        <v>1665</v>
      </c>
      <c r="C273" s="16">
        <f>SUM(ENERO:DICIEMBRE!C273)</f>
        <v>0</v>
      </c>
      <c r="D273" s="16">
        <f>SUM(ENERO:DICIEMBRE!D273)</f>
        <v>0</v>
      </c>
    </row>
    <row r="274" spans="1:4" x14ac:dyDescent="0.25">
      <c r="A274" s="248" t="s">
        <v>203</v>
      </c>
      <c r="B274" s="16">
        <f>SUM(ENERO:DICIEMBRE!B274)</f>
        <v>0</v>
      </c>
      <c r="C274" s="16">
        <f>SUM(ENERO:DICIEMBRE!C274)</f>
        <v>0</v>
      </c>
      <c r="D274" s="16">
        <f>SUM(ENERO:DICIEMBRE!D274)</f>
        <v>0</v>
      </c>
    </row>
    <row r="275" spans="1:4" x14ac:dyDescent="0.25">
      <c r="A275" s="237" t="s">
        <v>5</v>
      </c>
      <c r="B275" s="34">
        <f>+SUM(B272:B274)</f>
        <v>1806</v>
      </c>
      <c r="C275" s="144">
        <f>+SUM(C272:C274)</f>
        <v>0</v>
      </c>
      <c r="D275" s="37">
        <f>+SUM(D272:D274)</f>
        <v>0</v>
      </c>
    </row>
    <row r="276" spans="1:4" s="2" customFormat="1" ht="12" x14ac:dyDescent="0.2">
      <c r="A276" s="236" t="s">
        <v>278</v>
      </c>
    </row>
    <row r="277" spans="1:4" s="2" customFormat="1" ht="12" x14ac:dyDescent="0.2">
      <c r="A277" s="281" t="s">
        <v>279</v>
      </c>
      <c r="B277" s="281"/>
      <c r="C277" s="281"/>
    </row>
    <row r="278" spans="1:4" x14ac:dyDescent="0.25">
      <c r="A278" s="282" t="s">
        <v>280</v>
      </c>
      <c r="B278" s="283"/>
      <c r="C278" s="244" t="s">
        <v>281</v>
      </c>
    </row>
    <row r="279" spans="1:4" x14ac:dyDescent="0.25">
      <c r="A279" s="284" t="s">
        <v>282</v>
      </c>
      <c r="B279" s="285"/>
      <c r="C279" s="16">
        <f>SUM(ENERO:DICIEMBRE!C279)</f>
        <v>0</v>
      </c>
    </row>
    <row r="280" spans="1:4" x14ac:dyDescent="0.25">
      <c r="A280" s="274" t="s">
        <v>283</v>
      </c>
      <c r="B280" s="275"/>
      <c r="C280" s="16">
        <f>SUM(ENERO:DICIEMBRE!C280)</f>
        <v>0</v>
      </c>
    </row>
    <row r="281" spans="1:4" x14ac:dyDescent="0.25">
      <c r="A281" s="274" t="s">
        <v>284</v>
      </c>
      <c r="B281" s="275"/>
      <c r="C281" s="16">
        <f>SUM(ENERO:DICIEMBRE!C281)</f>
        <v>0</v>
      </c>
    </row>
    <row r="282" spans="1:4" x14ac:dyDescent="0.25">
      <c r="A282" s="274" t="s">
        <v>285</v>
      </c>
      <c r="B282" s="275"/>
      <c r="C282" s="16">
        <f>SUM(ENERO:DICIEMBRE!C282)</f>
        <v>0</v>
      </c>
    </row>
    <row r="283" spans="1:4" x14ac:dyDescent="0.25">
      <c r="A283" s="276" t="s">
        <v>286</v>
      </c>
      <c r="B283" s="277"/>
      <c r="C283" s="16">
        <f>SUM(ENERO:DICIEMBRE!C283)</f>
        <v>0</v>
      </c>
    </row>
    <row r="284" spans="1:4" x14ac:dyDescent="0.25">
      <c r="A284" s="276" t="s">
        <v>287</v>
      </c>
      <c r="B284" s="277"/>
      <c r="C284" s="16">
        <f>SUM(ENERO:DICIEMBRE!C284)</f>
        <v>0</v>
      </c>
    </row>
    <row r="285" spans="1:4" x14ac:dyDescent="0.25">
      <c r="A285" s="276" t="s">
        <v>288</v>
      </c>
      <c r="B285" s="277"/>
      <c r="C285" s="16">
        <f>SUM(ENERO:DICIEMBRE!C285)</f>
        <v>0</v>
      </c>
    </row>
    <row r="286" spans="1:4" x14ac:dyDescent="0.25">
      <c r="A286" s="276" t="s">
        <v>289</v>
      </c>
      <c r="B286" s="277"/>
      <c r="C286" s="16">
        <f>SUM(ENERO:DICIEMBRE!C286)</f>
        <v>0</v>
      </c>
    </row>
    <row r="287" spans="1:4" x14ac:dyDescent="0.25">
      <c r="A287" s="270" t="s">
        <v>290</v>
      </c>
      <c r="B287" s="271"/>
      <c r="C287" s="16">
        <f>SUM(ENERO:DICIEMBRE!C287)</f>
        <v>0</v>
      </c>
    </row>
    <row r="288" spans="1:4" x14ac:dyDescent="0.25">
      <c r="A288" s="272" t="s">
        <v>5</v>
      </c>
      <c r="B288" s="273"/>
      <c r="C288" s="145">
        <f>+SUM(C279:C287)</f>
        <v>0</v>
      </c>
    </row>
    <row r="289" spans="1:2" s="2" customFormat="1" ht="12" x14ac:dyDescent="0.2">
      <c r="A289" s="236" t="s">
        <v>291</v>
      </c>
    </row>
    <row r="290" spans="1:2" x14ac:dyDescent="0.25">
      <c r="A290" s="237" t="s">
        <v>292</v>
      </c>
      <c r="B290" s="244" t="s">
        <v>293</v>
      </c>
    </row>
    <row r="291" spans="1:2" x14ac:dyDescent="0.25">
      <c r="A291" s="241" t="s">
        <v>294</v>
      </c>
      <c r="B291" s="16">
        <f>SUM(ENERO:DICIEMBRE!B291)</f>
        <v>0</v>
      </c>
    </row>
    <row r="292" spans="1:2" x14ac:dyDescent="0.25">
      <c r="A292" s="242" t="s">
        <v>295</v>
      </c>
      <c r="B292" s="16">
        <f>SUM(ENERO:DICIEMBRE!B292)</f>
        <v>0</v>
      </c>
    </row>
    <row r="293" spans="1:2" x14ac:dyDescent="0.25">
      <c r="A293" s="242" t="s">
        <v>296</v>
      </c>
      <c r="B293" s="16">
        <f>SUM(ENERO:DICIEMBRE!B293)</f>
        <v>0</v>
      </c>
    </row>
    <row r="294" spans="1:2" x14ac:dyDescent="0.25">
      <c r="A294" s="242" t="s">
        <v>297</v>
      </c>
      <c r="B294" s="16">
        <f>SUM(ENERO:DICIEMBRE!B294)</f>
        <v>0</v>
      </c>
    </row>
    <row r="295" spans="1:2" x14ac:dyDescent="0.25">
      <c r="A295" s="242" t="s">
        <v>298</v>
      </c>
      <c r="B295" s="16">
        <f>SUM(ENERO:DICIEMBRE!B295)</f>
        <v>0</v>
      </c>
    </row>
    <row r="296" spans="1:2" x14ac:dyDescent="0.25">
      <c r="A296" s="243" t="s">
        <v>299</v>
      </c>
      <c r="B296" s="16">
        <f>SUM(ENERO:DICIEMBRE!B296)</f>
        <v>0</v>
      </c>
    </row>
    <row r="297" spans="1:2" x14ac:dyDescent="0.25">
      <c r="A297" s="244" t="s">
        <v>5</v>
      </c>
      <c r="B297" s="145">
        <f>+SUM(B291:B296)</f>
        <v>0</v>
      </c>
    </row>
    <row r="320" spans="1:1" x14ac:dyDescent="0.25">
      <c r="A320" s="269">
        <f>SUM(D12:F15,D16:D17,D22:D28,E31:E61,B66,C69:C81,C90:H90,C100:H100,C104:C109,C113:C118,B122:B126,B129:B133,C136:C141,C153:H153,C156:C157,F160:F185,B190:B200,B206:D206,C234:E234,C237:C239,C269:D269,B275:D275,C288,B297)</f>
        <v>68852</v>
      </c>
    </row>
  </sheetData>
  <mergeCells count="217">
    <mergeCell ref="A6:V6"/>
    <mergeCell ref="A8:C8"/>
    <mergeCell ref="A9:A11"/>
    <mergeCell ref="B9:C11"/>
    <mergeCell ref="D9:F10"/>
    <mergeCell ref="G9:AB9"/>
    <mergeCell ref="G10:H10"/>
    <mergeCell ref="I10:J10"/>
    <mergeCell ref="K10:L10"/>
    <mergeCell ref="M10:N10"/>
    <mergeCell ref="AA10:AB10"/>
    <mergeCell ref="W10:X10"/>
    <mergeCell ref="Y10:Z10"/>
    <mergeCell ref="A12:A13"/>
    <mergeCell ref="A14:B14"/>
    <mergeCell ref="A15:C15"/>
    <mergeCell ref="A16:C16"/>
    <mergeCell ref="A17:C17"/>
    <mergeCell ref="O10:P10"/>
    <mergeCell ref="Q10:R10"/>
    <mergeCell ref="S10:T10"/>
    <mergeCell ref="U10:V10"/>
    <mergeCell ref="A18:C18"/>
    <mergeCell ref="A19:A21"/>
    <mergeCell ref="B19:C21"/>
    <mergeCell ref="D19:F20"/>
    <mergeCell ref="G19:AD19"/>
    <mergeCell ref="G20:H20"/>
    <mergeCell ref="I20:J20"/>
    <mergeCell ref="K20:L20"/>
    <mergeCell ref="M20:N20"/>
    <mergeCell ref="O20:P20"/>
    <mergeCell ref="AC20:AD20"/>
    <mergeCell ref="Y20:Z20"/>
    <mergeCell ref="AA20:AB20"/>
    <mergeCell ref="A22:A25"/>
    <mergeCell ref="B22:B23"/>
    <mergeCell ref="B24:B25"/>
    <mergeCell ref="A26:B27"/>
    <mergeCell ref="A28:C28"/>
    <mergeCell ref="Q20:R20"/>
    <mergeCell ref="S20:T20"/>
    <mergeCell ref="U20:V20"/>
    <mergeCell ref="W20:X20"/>
    <mergeCell ref="A29:F29"/>
    <mergeCell ref="C30:D30"/>
    <mergeCell ref="A31:A41"/>
    <mergeCell ref="B31:B33"/>
    <mergeCell ref="C31:D31"/>
    <mergeCell ref="C32:D32"/>
    <mergeCell ref="C33:D33"/>
    <mergeCell ref="B34:B35"/>
    <mergeCell ref="C34:D34"/>
    <mergeCell ref="C35:D35"/>
    <mergeCell ref="A42:A48"/>
    <mergeCell ref="B42:B48"/>
    <mergeCell ref="C42:D42"/>
    <mergeCell ref="C43:C44"/>
    <mergeCell ref="C45:D45"/>
    <mergeCell ref="C46:D46"/>
    <mergeCell ref="C47:D47"/>
    <mergeCell ref="C48:D48"/>
    <mergeCell ref="B36:B37"/>
    <mergeCell ref="C36:D36"/>
    <mergeCell ref="C37:D37"/>
    <mergeCell ref="B38:B41"/>
    <mergeCell ref="C38:D38"/>
    <mergeCell ref="C39:D39"/>
    <mergeCell ref="C40:D40"/>
    <mergeCell ref="C41:D41"/>
    <mergeCell ref="A55:A60"/>
    <mergeCell ref="B55:D55"/>
    <mergeCell ref="B56:D56"/>
    <mergeCell ref="B57:D57"/>
    <mergeCell ref="B58:D58"/>
    <mergeCell ref="B59:D59"/>
    <mergeCell ref="B60:D60"/>
    <mergeCell ref="A49:A52"/>
    <mergeCell ref="B49:D49"/>
    <mergeCell ref="B50:D50"/>
    <mergeCell ref="B51:D51"/>
    <mergeCell ref="B52:D52"/>
    <mergeCell ref="A53:A54"/>
    <mergeCell ref="B53:D53"/>
    <mergeCell ref="B54:D54"/>
    <mergeCell ref="A81:B81"/>
    <mergeCell ref="A82:H82"/>
    <mergeCell ref="A83:B84"/>
    <mergeCell ref="C83:C84"/>
    <mergeCell ref="D83:D84"/>
    <mergeCell ref="E83:G83"/>
    <mergeCell ref="H83:H84"/>
    <mergeCell ref="B61:D61"/>
    <mergeCell ref="A62:D62"/>
    <mergeCell ref="A67:C67"/>
    <mergeCell ref="A69:A72"/>
    <mergeCell ref="A73:A77"/>
    <mergeCell ref="A78:A80"/>
    <mergeCell ref="A92:H92"/>
    <mergeCell ref="A93:B94"/>
    <mergeCell ref="C93:C94"/>
    <mergeCell ref="D93:D94"/>
    <mergeCell ref="E93:G93"/>
    <mergeCell ref="H93:H94"/>
    <mergeCell ref="A85:B85"/>
    <mergeCell ref="A86:B86"/>
    <mergeCell ref="A87:B87"/>
    <mergeCell ref="A88:B88"/>
    <mergeCell ref="A89:B89"/>
    <mergeCell ref="A90:B90"/>
    <mergeCell ref="A102:I102"/>
    <mergeCell ref="A103:B103"/>
    <mergeCell ref="A104:B104"/>
    <mergeCell ref="A105:A107"/>
    <mergeCell ref="A108:B108"/>
    <mergeCell ref="A109:B109"/>
    <mergeCell ref="A95:B95"/>
    <mergeCell ref="A96:B96"/>
    <mergeCell ref="A97:B97"/>
    <mergeCell ref="A98:B98"/>
    <mergeCell ref="A99:B99"/>
    <mergeCell ref="A100:B100"/>
    <mergeCell ref="A120:B120"/>
    <mergeCell ref="A127:B127"/>
    <mergeCell ref="A135:B135"/>
    <mergeCell ref="A136:B136"/>
    <mergeCell ref="A137:A139"/>
    <mergeCell ref="A140:B140"/>
    <mergeCell ref="A111:I111"/>
    <mergeCell ref="A112:B112"/>
    <mergeCell ref="A113:B113"/>
    <mergeCell ref="A114:A116"/>
    <mergeCell ref="A117:B117"/>
    <mergeCell ref="A118:B118"/>
    <mergeCell ref="A148:A150"/>
    <mergeCell ref="A151:B151"/>
    <mergeCell ref="A152:B152"/>
    <mergeCell ref="A153:B153"/>
    <mergeCell ref="A154:C154"/>
    <mergeCell ref="A155:B155"/>
    <mergeCell ref="A141:B141"/>
    <mergeCell ref="A144:H144"/>
    <mergeCell ref="A145:B146"/>
    <mergeCell ref="C145:E145"/>
    <mergeCell ref="F145:H145"/>
    <mergeCell ref="A147:B147"/>
    <mergeCell ref="C165:E165"/>
    <mergeCell ref="C166:E166"/>
    <mergeCell ref="C167:E167"/>
    <mergeCell ref="B168:B170"/>
    <mergeCell ref="C168:E168"/>
    <mergeCell ref="C169:E169"/>
    <mergeCell ref="C170:E170"/>
    <mergeCell ref="A156:A157"/>
    <mergeCell ref="A158:I158"/>
    <mergeCell ref="C159:E159"/>
    <mergeCell ref="A160:A170"/>
    <mergeCell ref="B160:B167"/>
    <mergeCell ref="C160:E160"/>
    <mergeCell ref="C161:E161"/>
    <mergeCell ref="C162:E162"/>
    <mergeCell ref="C163:E163"/>
    <mergeCell ref="C164:E164"/>
    <mergeCell ref="C178:E178"/>
    <mergeCell ref="C179:E179"/>
    <mergeCell ref="C180:E180"/>
    <mergeCell ref="C181:E181"/>
    <mergeCell ref="C182:E182"/>
    <mergeCell ref="C183:E183"/>
    <mergeCell ref="A171:A184"/>
    <mergeCell ref="B171:B174"/>
    <mergeCell ref="C171:E171"/>
    <mergeCell ref="C172:E172"/>
    <mergeCell ref="C173:E173"/>
    <mergeCell ref="C174:E174"/>
    <mergeCell ref="B175:B184"/>
    <mergeCell ref="C175:E175"/>
    <mergeCell ref="C176:E176"/>
    <mergeCell ref="C177:E177"/>
    <mergeCell ref="A221:A223"/>
    <mergeCell ref="A224:A225"/>
    <mergeCell ref="A226:A227"/>
    <mergeCell ref="A228:A229"/>
    <mergeCell ref="A230:A231"/>
    <mergeCell ref="A232:B232"/>
    <mergeCell ref="C184:E184"/>
    <mergeCell ref="A188:D188"/>
    <mergeCell ref="A207:E207"/>
    <mergeCell ref="A209:A212"/>
    <mergeCell ref="A214:A218"/>
    <mergeCell ref="A219:A220"/>
    <mergeCell ref="A239:B239"/>
    <mergeCell ref="A240:D240"/>
    <mergeCell ref="A242:A255"/>
    <mergeCell ref="A256:A259"/>
    <mergeCell ref="A260:A264"/>
    <mergeCell ref="A265:A268"/>
    <mergeCell ref="A233:B233"/>
    <mergeCell ref="A234:B234"/>
    <mergeCell ref="A235:E235"/>
    <mergeCell ref="A236:B236"/>
    <mergeCell ref="A237:B237"/>
    <mergeCell ref="A238:B238"/>
    <mergeCell ref="A287:B287"/>
    <mergeCell ref="A288:B288"/>
    <mergeCell ref="A281:B281"/>
    <mergeCell ref="A282:B282"/>
    <mergeCell ref="A283:B283"/>
    <mergeCell ref="A284:B284"/>
    <mergeCell ref="A285:B285"/>
    <mergeCell ref="A286:B286"/>
    <mergeCell ref="A269:B269"/>
    <mergeCell ref="A270:D270"/>
    <mergeCell ref="A277:C277"/>
    <mergeCell ref="A278:B278"/>
    <mergeCell ref="A279:B279"/>
    <mergeCell ref="A280:B280"/>
  </mergeCells>
  <dataValidations count="5">
    <dataValidation type="whole" allowBlank="1" showInputMessage="1" showErrorMessage="1" sqref="D151:E152 G151:H152" xr:uid="{00000000-0002-0000-0000-000000000000}">
      <formula1>0</formula1>
      <formula2>9.99999999999999E+37</formula2>
    </dataValidation>
    <dataValidation type="whole" allowBlank="1" showInputMessage="1" showErrorMessage="1" sqref="I108:I109" xr:uid="{00000000-0002-0000-0000-000001000000}">
      <formula1>0</formula1>
      <formula2>9.99999999999999E+34</formula2>
    </dataValidation>
    <dataValidation type="whole" allowBlank="1" showInputMessage="1" showErrorMessage="1" sqref="E16:AB17" xr:uid="{00000000-0002-0000-0000-000002000000}">
      <formula1>0</formula1>
      <formula2>9.99999999999999E+28</formula2>
    </dataValidation>
    <dataValidation type="whole" operator="greaterThanOrEqual" allowBlank="1" showInputMessage="1" showErrorMessage="1" sqref="B272:D274 C265:D267 C279:C287 G22:AD27 D16:D17 B64:B65 C69:C81 F31:G61 C85:H89 D108:H109 D113:I118 B122:B126 B129:B133 C260:D263 F151:F152 C156:C157 G160:I184 C190:D199 B203:D205 C209:E233 D237:E238 C242:D254 C256:D258 G12:AB14 C95:H99 D104:I107 D136:F141 C147:H150 C151:C152 B291:B296" xr:uid="{00000000-0002-0000-0000-000003000000}">
      <formula1>0</formula1>
    </dataValidation>
    <dataValidation type="whole" allowBlank="1" showInputMessage="1" showErrorMessage="1" sqref="A186" xr:uid="{00000000-0002-0000-0000-000004000000}">
      <formula1>0</formula1>
      <formula2>1E+28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320"/>
  <sheetViews>
    <sheetView workbookViewId="0">
      <selection activeCell="A4" sqref="A4:A5"/>
    </sheetView>
  </sheetViews>
  <sheetFormatPr baseColWidth="10" defaultColWidth="11.42578125" defaultRowHeight="15" x14ac:dyDescent="0.25"/>
  <cols>
    <col min="1" max="1" width="44.85546875" customWidth="1"/>
    <col min="2" max="2" width="18.140625" customWidth="1"/>
    <col min="3" max="3" width="23.85546875" customWidth="1"/>
    <col min="4" max="4" width="18.5703125" customWidth="1"/>
    <col min="5" max="5" width="12.85546875" customWidth="1"/>
    <col min="6" max="6" width="12.7109375" customWidth="1"/>
    <col min="7" max="7" width="15.7109375" customWidth="1"/>
    <col min="8" max="8" width="16.42578125" customWidth="1"/>
  </cols>
  <sheetData>
    <row r="1" spans="1:28" x14ac:dyDescent="0.25">
      <c r="A1" s="1" t="s">
        <v>0</v>
      </c>
    </row>
    <row r="2" spans="1:28" x14ac:dyDescent="0.25">
      <c r="A2" s="1" t="str">
        <f>CONCATENATE("COMUNA: ",[2]NOMBRE!B2, " (",[2]NOMBRE!C2,[2]NOMBRE!D2,[2]NOMBRE!E2,[2]NOMBRE!F2,[2]NOMBRE!G2,")")</f>
        <v>COMUNA: LINARES (07401)</v>
      </c>
    </row>
    <row r="3" spans="1:28" x14ac:dyDescent="0.25">
      <c r="A3" s="1" t="str">
        <f>CONCATENATE("ESTABLECIMIENTO/ESTRATEGIA: ", [2]NOMBRE!B3, " (",[2]NOMBRE!C3,[2]NOMBRE!D3,[2]NOMBRE!E3,[2]NOMBRE!F3,[2]NOMBRE!G3,[2]NOMBRE!H3,")")</f>
        <v>ESTABLECIMIENTO/ESTRATEGIA: HOSPITAL PRESIDENTE CARLOS IBAÑEZ DEL CAMPO (116108)</v>
      </c>
    </row>
    <row r="4" spans="1:28" x14ac:dyDescent="0.25">
      <c r="A4" s="1" t="str">
        <f>CONCATENATE("MES: ",[2]NOMBRE!B6, " (",[2]NOMBRE!C6,[2]NOMBRE!D6,")")</f>
        <v>MES: ENERO (01)</v>
      </c>
    </row>
    <row r="5" spans="1:28" x14ac:dyDescent="0.25">
      <c r="A5" s="1" t="str">
        <f>CONCATENATE("AÑO: ",[2]NOMBRE!B7)</f>
        <v>AÑO: 2025</v>
      </c>
    </row>
    <row r="6" spans="1:28" ht="15.75" x14ac:dyDescent="0.25">
      <c r="A6" s="432" t="s">
        <v>1</v>
      </c>
      <c r="B6" s="432"/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2"/>
      <c r="R6" s="432"/>
      <c r="S6" s="432"/>
      <c r="T6" s="432"/>
      <c r="U6" s="432"/>
      <c r="V6" s="432"/>
    </row>
    <row r="8" spans="1:28" s="2" customFormat="1" ht="12" x14ac:dyDescent="0.2">
      <c r="A8" s="332" t="s">
        <v>2</v>
      </c>
      <c r="B8" s="332"/>
      <c r="C8" s="332"/>
    </row>
    <row r="9" spans="1:28" s="3" customFormat="1" ht="10.5" customHeight="1" x14ac:dyDescent="0.15">
      <c r="A9" s="419" t="s">
        <v>3</v>
      </c>
      <c r="B9" s="419" t="s">
        <v>4</v>
      </c>
      <c r="C9" s="419"/>
      <c r="D9" s="330" t="s">
        <v>5</v>
      </c>
      <c r="E9" s="420"/>
      <c r="F9" s="333"/>
      <c r="G9" s="336" t="s">
        <v>6</v>
      </c>
      <c r="H9" s="337"/>
      <c r="I9" s="337"/>
      <c r="J9" s="337"/>
      <c r="K9" s="337"/>
      <c r="L9" s="337"/>
      <c r="M9" s="337"/>
      <c r="N9" s="337"/>
      <c r="O9" s="337"/>
      <c r="P9" s="337"/>
      <c r="Q9" s="337"/>
      <c r="R9" s="337"/>
      <c r="S9" s="337"/>
      <c r="T9" s="337"/>
      <c r="U9" s="337"/>
      <c r="V9" s="337"/>
      <c r="W9" s="337"/>
      <c r="X9" s="337"/>
      <c r="Y9" s="337"/>
      <c r="Z9" s="337"/>
      <c r="AA9" s="337"/>
      <c r="AB9" s="338"/>
    </row>
    <row r="10" spans="1:28" s="3" customFormat="1" ht="10.5" x14ac:dyDescent="0.15">
      <c r="A10" s="419"/>
      <c r="B10" s="419"/>
      <c r="C10" s="419"/>
      <c r="D10" s="334"/>
      <c r="E10" s="421"/>
      <c r="F10" s="335"/>
      <c r="G10" s="417" t="s">
        <v>7</v>
      </c>
      <c r="H10" s="417"/>
      <c r="I10" s="417" t="s">
        <v>8</v>
      </c>
      <c r="J10" s="417"/>
      <c r="K10" s="417" t="s">
        <v>9</v>
      </c>
      <c r="L10" s="417"/>
      <c r="M10" s="417" t="s">
        <v>10</v>
      </c>
      <c r="N10" s="417"/>
      <c r="O10" s="417" t="s">
        <v>11</v>
      </c>
      <c r="P10" s="417"/>
      <c r="Q10" s="417" t="s">
        <v>12</v>
      </c>
      <c r="R10" s="417"/>
      <c r="S10" s="417" t="s">
        <v>13</v>
      </c>
      <c r="T10" s="417"/>
      <c r="U10" s="417" t="s">
        <v>14</v>
      </c>
      <c r="V10" s="417"/>
      <c r="W10" s="417" t="s">
        <v>15</v>
      </c>
      <c r="X10" s="417"/>
      <c r="Y10" s="417" t="s">
        <v>16</v>
      </c>
      <c r="Z10" s="417"/>
      <c r="AA10" s="417" t="s">
        <v>17</v>
      </c>
      <c r="AB10" s="417"/>
    </row>
    <row r="11" spans="1:28" s="3" customFormat="1" ht="10.5" x14ac:dyDescent="0.15">
      <c r="A11" s="419"/>
      <c r="B11" s="419"/>
      <c r="C11" s="419"/>
      <c r="D11" s="4" t="s">
        <v>18</v>
      </c>
      <c r="E11" s="5" t="s">
        <v>19</v>
      </c>
      <c r="F11" s="6" t="s">
        <v>20</v>
      </c>
      <c r="G11" s="7" t="s">
        <v>19</v>
      </c>
      <c r="H11" s="8" t="s">
        <v>20</v>
      </c>
      <c r="I11" s="9" t="s">
        <v>19</v>
      </c>
      <c r="J11" s="10" t="s">
        <v>20</v>
      </c>
      <c r="K11" s="9" t="s">
        <v>19</v>
      </c>
      <c r="L11" s="10" t="s">
        <v>20</v>
      </c>
      <c r="M11" s="9" t="s">
        <v>19</v>
      </c>
      <c r="N11" s="10" t="s">
        <v>20</v>
      </c>
      <c r="O11" s="9" t="s">
        <v>19</v>
      </c>
      <c r="P11" s="10" t="s">
        <v>20</v>
      </c>
      <c r="Q11" s="9" t="s">
        <v>19</v>
      </c>
      <c r="R11" s="10" t="s">
        <v>20</v>
      </c>
      <c r="S11" s="9" t="s">
        <v>19</v>
      </c>
      <c r="T11" s="10" t="s">
        <v>20</v>
      </c>
      <c r="U11" s="9" t="s">
        <v>19</v>
      </c>
      <c r="V11" s="10" t="s">
        <v>20</v>
      </c>
      <c r="W11" s="9" t="s">
        <v>19</v>
      </c>
      <c r="X11" s="10" t="s">
        <v>20</v>
      </c>
      <c r="Y11" s="9" t="s">
        <v>19</v>
      </c>
      <c r="Z11" s="10" t="s">
        <v>20</v>
      </c>
      <c r="AA11" s="9" t="s">
        <v>19</v>
      </c>
      <c r="AB11" s="10" t="s">
        <v>20</v>
      </c>
    </row>
    <row r="12" spans="1:28" s="3" customFormat="1" ht="10.5" x14ac:dyDescent="0.15">
      <c r="A12" s="424" t="s">
        <v>21</v>
      </c>
      <c r="B12" s="11" t="s">
        <v>22</v>
      </c>
      <c r="C12" s="12" t="s">
        <v>23</v>
      </c>
      <c r="D12" s="13">
        <f>SUM(E12+F12)</f>
        <v>18</v>
      </c>
      <c r="E12" s="14">
        <f t="shared" ref="E12:F15" si="0">SUM(G12+I12+K12+M12+O12+Q12+S12+U12+W12+Y12+AA12)</f>
        <v>7</v>
      </c>
      <c r="F12" s="15">
        <f t="shared" si="0"/>
        <v>11</v>
      </c>
      <c r="G12" s="16">
        <v>1</v>
      </c>
      <c r="H12" s="17">
        <v>2</v>
      </c>
      <c r="I12" s="16">
        <v>2</v>
      </c>
      <c r="J12" s="17">
        <v>2</v>
      </c>
      <c r="K12" s="16">
        <v>2</v>
      </c>
      <c r="L12" s="17">
        <v>4</v>
      </c>
      <c r="M12" s="16">
        <v>1</v>
      </c>
      <c r="N12" s="17">
        <v>1</v>
      </c>
      <c r="O12" s="16">
        <v>0</v>
      </c>
      <c r="P12" s="17">
        <v>0</v>
      </c>
      <c r="Q12" s="16">
        <v>0</v>
      </c>
      <c r="R12" s="17">
        <v>2</v>
      </c>
      <c r="S12" s="16">
        <v>1</v>
      </c>
      <c r="T12" s="17">
        <v>0</v>
      </c>
      <c r="U12" s="16">
        <v>0</v>
      </c>
      <c r="V12" s="17">
        <v>0</v>
      </c>
      <c r="W12" s="16">
        <v>0</v>
      </c>
      <c r="X12" s="17">
        <v>0</v>
      </c>
      <c r="Y12" s="16">
        <v>0</v>
      </c>
      <c r="Z12" s="17">
        <v>0</v>
      </c>
      <c r="AA12" s="16">
        <v>0</v>
      </c>
      <c r="AB12" s="17">
        <v>0</v>
      </c>
    </row>
    <row r="13" spans="1:28" s="3" customFormat="1" ht="10.5" x14ac:dyDescent="0.15">
      <c r="A13" s="408"/>
      <c r="B13" s="18" t="s">
        <v>24</v>
      </c>
      <c r="C13" s="19" t="s">
        <v>23</v>
      </c>
      <c r="D13" s="20">
        <f>SUM(E13+F13)</f>
        <v>81</v>
      </c>
      <c r="E13" s="21">
        <f t="shared" si="0"/>
        <v>39</v>
      </c>
      <c r="F13" s="22">
        <f t="shared" si="0"/>
        <v>42</v>
      </c>
      <c r="G13" s="23">
        <v>0</v>
      </c>
      <c r="H13" s="24">
        <v>0</v>
      </c>
      <c r="I13" s="25">
        <v>4</v>
      </c>
      <c r="J13" s="26">
        <v>3</v>
      </c>
      <c r="K13" s="25">
        <v>7</v>
      </c>
      <c r="L13" s="26">
        <v>3</v>
      </c>
      <c r="M13" s="25">
        <v>3</v>
      </c>
      <c r="N13" s="26">
        <v>5</v>
      </c>
      <c r="O13" s="25">
        <v>4</v>
      </c>
      <c r="P13" s="26">
        <v>3</v>
      </c>
      <c r="Q13" s="25">
        <v>10</v>
      </c>
      <c r="R13" s="26">
        <v>8</v>
      </c>
      <c r="S13" s="25">
        <v>3</v>
      </c>
      <c r="T13" s="26">
        <v>2</v>
      </c>
      <c r="U13" s="25">
        <v>4</v>
      </c>
      <c r="V13" s="26">
        <v>10</v>
      </c>
      <c r="W13" s="25">
        <v>2</v>
      </c>
      <c r="X13" s="26">
        <v>2</v>
      </c>
      <c r="Y13" s="25">
        <v>2</v>
      </c>
      <c r="Z13" s="26">
        <v>6</v>
      </c>
      <c r="AA13" s="25">
        <v>0</v>
      </c>
      <c r="AB13" s="26">
        <v>0</v>
      </c>
    </row>
    <row r="14" spans="1:28" s="3" customFormat="1" ht="10.5" x14ac:dyDescent="0.15">
      <c r="A14" s="425" t="s">
        <v>25</v>
      </c>
      <c r="B14" s="426"/>
      <c r="C14" s="27" t="s">
        <v>23</v>
      </c>
      <c r="D14" s="28">
        <f>SUM(E14+F14)</f>
        <v>281</v>
      </c>
      <c r="E14" s="29">
        <f t="shared" si="0"/>
        <v>146</v>
      </c>
      <c r="F14" s="30">
        <f t="shared" si="0"/>
        <v>135</v>
      </c>
      <c r="G14" s="31">
        <v>6</v>
      </c>
      <c r="H14" s="32">
        <v>1</v>
      </c>
      <c r="I14" s="31">
        <v>17</v>
      </c>
      <c r="J14" s="32">
        <v>11</v>
      </c>
      <c r="K14" s="31">
        <v>15</v>
      </c>
      <c r="L14" s="32">
        <v>16</v>
      </c>
      <c r="M14" s="31">
        <v>23</v>
      </c>
      <c r="N14" s="32">
        <v>20</v>
      </c>
      <c r="O14" s="31">
        <v>22</v>
      </c>
      <c r="P14" s="32">
        <v>21</v>
      </c>
      <c r="Q14" s="31">
        <v>23</v>
      </c>
      <c r="R14" s="32">
        <v>20</v>
      </c>
      <c r="S14" s="31">
        <v>17</v>
      </c>
      <c r="T14" s="32">
        <v>13</v>
      </c>
      <c r="U14" s="31">
        <v>7</v>
      </c>
      <c r="V14" s="32">
        <v>19</v>
      </c>
      <c r="W14" s="31">
        <v>11</v>
      </c>
      <c r="X14" s="32">
        <v>10</v>
      </c>
      <c r="Y14" s="31">
        <v>4</v>
      </c>
      <c r="Z14" s="32">
        <v>4</v>
      </c>
      <c r="AA14" s="31">
        <v>1</v>
      </c>
      <c r="AB14" s="32">
        <v>0</v>
      </c>
    </row>
    <row r="15" spans="1:28" s="3" customFormat="1" ht="10.5" x14ac:dyDescent="0.15">
      <c r="A15" s="327" t="s">
        <v>5</v>
      </c>
      <c r="B15" s="328"/>
      <c r="C15" s="427"/>
      <c r="D15" s="28">
        <f>SUM(E15+F15)</f>
        <v>380</v>
      </c>
      <c r="E15" s="29">
        <f t="shared" si="0"/>
        <v>192</v>
      </c>
      <c r="F15" s="33">
        <f t="shared" si="0"/>
        <v>188</v>
      </c>
      <c r="G15" s="34">
        <f t="shared" ref="G15:AB15" si="1">SUM(G12:G14)</f>
        <v>7</v>
      </c>
      <c r="H15" s="35">
        <f t="shared" si="1"/>
        <v>3</v>
      </c>
      <c r="I15" s="36">
        <f t="shared" si="1"/>
        <v>23</v>
      </c>
      <c r="J15" s="37">
        <f t="shared" si="1"/>
        <v>16</v>
      </c>
      <c r="K15" s="34">
        <f t="shared" si="1"/>
        <v>24</v>
      </c>
      <c r="L15" s="37">
        <f t="shared" si="1"/>
        <v>23</v>
      </c>
      <c r="M15" s="34">
        <f t="shared" si="1"/>
        <v>27</v>
      </c>
      <c r="N15" s="37">
        <f t="shared" si="1"/>
        <v>26</v>
      </c>
      <c r="O15" s="34">
        <f t="shared" si="1"/>
        <v>26</v>
      </c>
      <c r="P15" s="37">
        <f t="shared" si="1"/>
        <v>24</v>
      </c>
      <c r="Q15" s="34">
        <f t="shared" si="1"/>
        <v>33</v>
      </c>
      <c r="R15" s="37">
        <f t="shared" si="1"/>
        <v>30</v>
      </c>
      <c r="S15" s="34">
        <f t="shared" si="1"/>
        <v>21</v>
      </c>
      <c r="T15" s="37">
        <f t="shared" si="1"/>
        <v>15</v>
      </c>
      <c r="U15" s="34">
        <f t="shared" si="1"/>
        <v>11</v>
      </c>
      <c r="V15" s="37">
        <f t="shared" si="1"/>
        <v>29</v>
      </c>
      <c r="W15" s="34">
        <f t="shared" si="1"/>
        <v>13</v>
      </c>
      <c r="X15" s="37">
        <f t="shared" si="1"/>
        <v>12</v>
      </c>
      <c r="Y15" s="34">
        <f t="shared" si="1"/>
        <v>6</v>
      </c>
      <c r="Z15" s="37">
        <f t="shared" si="1"/>
        <v>10</v>
      </c>
      <c r="AA15" s="34">
        <f t="shared" si="1"/>
        <v>1</v>
      </c>
      <c r="AB15" s="37">
        <f t="shared" si="1"/>
        <v>0</v>
      </c>
    </row>
    <row r="16" spans="1:28" s="3" customFormat="1" ht="10.5" x14ac:dyDescent="0.15">
      <c r="A16" s="428" t="s">
        <v>26</v>
      </c>
      <c r="B16" s="429"/>
      <c r="C16" s="430"/>
      <c r="D16" s="16">
        <v>23</v>
      </c>
      <c r="E16" s="38"/>
      <c r="F16" s="39"/>
      <c r="G16" s="40"/>
      <c r="H16" s="39"/>
      <c r="I16" s="40"/>
      <c r="J16" s="39"/>
      <c r="K16" s="40"/>
      <c r="L16" s="39"/>
      <c r="M16" s="40"/>
      <c r="N16" s="39"/>
      <c r="O16" s="40"/>
      <c r="P16" s="39"/>
      <c r="Q16" s="40"/>
      <c r="R16" s="39"/>
      <c r="S16" s="40"/>
      <c r="T16" s="39"/>
      <c r="U16" s="40"/>
      <c r="V16" s="39"/>
      <c r="W16" s="40"/>
      <c r="X16" s="39"/>
      <c r="Y16" s="40"/>
      <c r="Z16" s="41"/>
      <c r="AA16" s="42"/>
      <c r="AB16" s="43"/>
    </row>
    <row r="17" spans="1:30" s="3" customFormat="1" ht="15" customHeight="1" x14ac:dyDescent="0.15">
      <c r="A17" s="361" t="s">
        <v>27</v>
      </c>
      <c r="B17" s="431"/>
      <c r="C17" s="362"/>
      <c r="D17" s="23"/>
      <c r="E17" s="44"/>
      <c r="F17" s="45"/>
      <c r="G17" s="46"/>
      <c r="H17" s="45"/>
      <c r="I17" s="46"/>
      <c r="J17" s="45"/>
      <c r="K17" s="46"/>
      <c r="L17" s="45"/>
      <c r="M17" s="46"/>
      <c r="N17" s="45"/>
      <c r="O17" s="46"/>
      <c r="P17" s="45"/>
      <c r="Q17" s="46"/>
      <c r="R17" s="45"/>
      <c r="S17" s="46"/>
      <c r="T17" s="45"/>
      <c r="U17" s="46"/>
      <c r="V17" s="45"/>
      <c r="W17" s="46"/>
      <c r="X17" s="45"/>
      <c r="Y17" s="46"/>
      <c r="Z17" s="47"/>
      <c r="AA17" s="44"/>
      <c r="AB17" s="47"/>
    </row>
    <row r="18" spans="1:30" s="2" customFormat="1" ht="18" customHeight="1" x14ac:dyDescent="0.2">
      <c r="A18" s="418" t="s">
        <v>28</v>
      </c>
      <c r="B18" s="418"/>
      <c r="C18" s="418"/>
    </row>
    <row r="19" spans="1:30" ht="15" customHeight="1" x14ac:dyDescent="0.25">
      <c r="A19" s="419" t="s">
        <v>3</v>
      </c>
      <c r="B19" s="419" t="s">
        <v>4</v>
      </c>
      <c r="C19" s="419"/>
      <c r="D19" s="330" t="s">
        <v>5</v>
      </c>
      <c r="E19" s="420"/>
      <c r="F19" s="333"/>
      <c r="G19" s="336" t="s">
        <v>6</v>
      </c>
      <c r="H19" s="337"/>
      <c r="I19" s="337"/>
      <c r="J19" s="337"/>
      <c r="K19" s="337"/>
      <c r="L19" s="337"/>
      <c r="M19" s="337"/>
      <c r="N19" s="337"/>
      <c r="O19" s="337"/>
      <c r="P19" s="337"/>
      <c r="Q19" s="337"/>
      <c r="R19" s="337"/>
      <c r="S19" s="337"/>
      <c r="T19" s="337"/>
      <c r="U19" s="337"/>
      <c r="V19" s="337"/>
      <c r="W19" s="337"/>
      <c r="X19" s="337"/>
      <c r="Y19" s="337"/>
      <c r="Z19" s="337"/>
      <c r="AA19" s="337"/>
      <c r="AB19" s="337"/>
      <c r="AC19" s="337"/>
      <c r="AD19" s="338"/>
    </row>
    <row r="20" spans="1:30" ht="15" customHeight="1" x14ac:dyDescent="0.25">
      <c r="A20" s="419"/>
      <c r="B20" s="419"/>
      <c r="C20" s="419"/>
      <c r="D20" s="334"/>
      <c r="E20" s="421"/>
      <c r="F20" s="421"/>
      <c r="G20" s="422" t="s">
        <v>29</v>
      </c>
      <c r="H20" s="423"/>
      <c r="I20" s="417" t="s">
        <v>7</v>
      </c>
      <c r="J20" s="417"/>
      <c r="K20" s="417" t="s">
        <v>8</v>
      </c>
      <c r="L20" s="417"/>
      <c r="M20" s="417" t="s">
        <v>9</v>
      </c>
      <c r="N20" s="417"/>
      <c r="O20" s="417" t="s">
        <v>10</v>
      </c>
      <c r="P20" s="417"/>
      <c r="Q20" s="417" t="s">
        <v>11</v>
      </c>
      <c r="R20" s="417"/>
      <c r="S20" s="417" t="s">
        <v>12</v>
      </c>
      <c r="T20" s="417"/>
      <c r="U20" s="417" t="s">
        <v>13</v>
      </c>
      <c r="V20" s="417"/>
      <c r="W20" s="417" t="s">
        <v>14</v>
      </c>
      <c r="X20" s="417"/>
      <c r="Y20" s="417" t="s">
        <v>15</v>
      </c>
      <c r="Z20" s="417"/>
      <c r="AA20" s="417" t="s">
        <v>16</v>
      </c>
      <c r="AB20" s="417"/>
      <c r="AC20" s="417" t="s">
        <v>17</v>
      </c>
      <c r="AD20" s="417"/>
    </row>
    <row r="21" spans="1:30" ht="15" customHeight="1" x14ac:dyDescent="0.25">
      <c r="A21" s="419"/>
      <c r="B21" s="419"/>
      <c r="C21" s="419"/>
      <c r="D21" s="4" t="s">
        <v>18</v>
      </c>
      <c r="E21" s="5" t="s">
        <v>19</v>
      </c>
      <c r="F21" s="48" t="s">
        <v>20</v>
      </c>
      <c r="G21" s="7" t="s">
        <v>19</v>
      </c>
      <c r="H21" s="8" t="s">
        <v>20</v>
      </c>
      <c r="I21" s="7" t="s">
        <v>19</v>
      </c>
      <c r="J21" s="8" t="s">
        <v>20</v>
      </c>
      <c r="K21" s="7" t="s">
        <v>19</v>
      </c>
      <c r="L21" s="49" t="s">
        <v>20</v>
      </c>
      <c r="M21" s="7" t="s">
        <v>19</v>
      </c>
      <c r="N21" s="8" t="s">
        <v>20</v>
      </c>
      <c r="O21" s="7" t="s">
        <v>19</v>
      </c>
      <c r="P21" s="8" t="s">
        <v>20</v>
      </c>
      <c r="Q21" s="7" t="s">
        <v>19</v>
      </c>
      <c r="R21" s="8" t="s">
        <v>20</v>
      </c>
      <c r="S21" s="7" t="s">
        <v>19</v>
      </c>
      <c r="T21" s="8" t="s">
        <v>20</v>
      </c>
      <c r="U21" s="7" t="s">
        <v>19</v>
      </c>
      <c r="V21" s="8" t="s">
        <v>20</v>
      </c>
      <c r="W21" s="7" t="s">
        <v>19</v>
      </c>
      <c r="X21" s="8" t="s">
        <v>20</v>
      </c>
      <c r="Y21" s="7" t="s">
        <v>19</v>
      </c>
      <c r="Z21" s="8" t="s">
        <v>20</v>
      </c>
      <c r="AA21" s="7" t="s">
        <v>19</v>
      </c>
      <c r="AB21" s="8" t="s">
        <v>20</v>
      </c>
      <c r="AC21" s="7" t="s">
        <v>19</v>
      </c>
      <c r="AD21" s="8" t="s">
        <v>20</v>
      </c>
    </row>
    <row r="22" spans="1:30" ht="15" customHeight="1" x14ac:dyDescent="0.25">
      <c r="A22" s="408" t="s">
        <v>21</v>
      </c>
      <c r="B22" s="315" t="s">
        <v>22</v>
      </c>
      <c r="C22" s="50" t="s">
        <v>30</v>
      </c>
      <c r="D22" s="51">
        <f t="shared" ref="D22:D27" si="2">SUM(E22+F22)</f>
        <v>1</v>
      </c>
      <c r="E22" s="52">
        <f t="shared" ref="E22:F27" si="3">SUM(G22+I22+K22+M22+O22+Q22+S22+U22+W22+Y22+AA22+AC22)</f>
        <v>0</v>
      </c>
      <c r="F22" s="53">
        <f t="shared" si="3"/>
        <v>1</v>
      </c>
      <c r="G22" s="25">
        <v>0</v>
      </c>
      <c r="H22" s="54">
        <v>0</v>
      </c>
      <c r="I22" s="25">
        <v>0</v>
      </c>
      <c r="J22" s="54">
        <v>0</v>
      </c>
      <c r="K22" s="16">
        <v>0</v>
      </c>
      <c r="L22" s="17">
        <v>1</v>
      </c>
      <c r="M22" s="55">
        <v>0</v>
      </c>
      <c r="N22" s="56">
        <v>0</v>
      </c>
      <c r="O22" s="55">
        <v>0</v>
      </c>
      <c r="P22" s="56">
        <v>0</v>
      </c>
      <c r="Q22" s="55">
        <v>0</v>
      </c>
      <c r="R22" s="56">
        <v>0</v>
      </c>
      <c r="S22" s="55">
        <v>0</v>
      </c>
      <c r="T22" s="56">
        <v>0</v>
      </c>
      <c r="U22" s="55">
        <v>0</v>
      </c>
      <c r="V22" s="56">
        <v>0</v>
      </c>
      <c r="W22" s="55">
        <v>0</v>
      </c>
      <c r="X22" s="56">
        <v>0</v>
      </c>
      <c r="Y22" s="55">
        <v>0</v>
      </c>
      <c r="Z22" s="56">
        <v>0</v>
      </c>
      <c r="AA22" s="16">
        <v>0</v>
      </c>
      <c r="AB22" s="56">
        <v>0</v>
      </c>
      <c r="AC22" s="16">
        <v>0</v>
      </c>
      <c r="AD22" s="56">
        <v>0</v>
      </c>
    </row>
    <row r="23" spans="1:30" ht="15" customHeight="1" x14ac:dyDescent="0.25">
      <c r="A23" s="408"/>
      <c r="B23" s="316"/>
      <c r="C23" s="57" t="s">
        <v>31</v>
      </c>
      <c r="D23" s="58">
        <f t="shared" si="2"/>
        <v>0</v>
      </c>
      <c r="E23" s="59">
        <f t="shared" si="3"/>
        <v>0</v>
      </c>
      <c r="F23" s="60">
        <f t="shared" si="3"/>
        <v>0</v>
      </c>
      <c r="G23" s="61">
        <v>0</v>
      </c>
      <c r="H23" s="62">
        <v>0</v>
      </c>
      <c r="I23" s="61">
        <v>0</v>
      </c>
      <c r="J23" s="62">
        <v>0</v>
      </c>
      <c r="K23" s="23">
        <v>0</v>
      </c>
      <c r="L23" s="24">
        <v>0</v>
      </c>
      <c r="M23" s="63">
        <v>0</v>
      </c>
      <c r="N23" s="64">
        <v>0</v>
      </c>
      <c r="O23" s="63">
        <v>0</v>
      </c>
      <c r="P23" s="64">
        <v>0</v>
      </c>
      <c r="Q23" s="63">
        <v>0</v>
      </c>
      <c r="R23" s="64">
        <v>0</v>
      </c>
      <c r="S23" s="63">
        <v>0</v>
      </c>
      <c r="T23" s="64">
        <v>0</v>
      </c>
      <c r="U23" s="63">
        <v>0</v>
      </c>
      <c r="V23" s="64">
        <v>0</v>
      </c>
      <c r="W23" s="63">
        <v>0</v>
      </c>
      <c r="X23" s="64">
        <v>0</v>
      </c>
      <c r="Y23" s="63">
        <v>0</v>
      </c>
      <c r="Z23" s="64">
        <v>0</v>
      </c>
      <c r="AA23" s="63">
        <v>0</v>
      </c>
      <c r="AB23" s="64">
        <v>0</v>
      </c>
      <c r="AC23" s="63">
        <v>0</v>
      </c>
      <c r="AD23" s="64">
        <v>0</v>
      </c>
    </row>
    <row r="24" spans="1:30" ht="15" customHeight="1" x14ac:dyDescent="0.25">
      <c r="A24" s="408"/>
      <c r="B24" s="315" t="s">
        <v>24</v>
      </c>
      <c r="C24" s="50" t="s">
        <v>30</v>
      </c>
      <c r="D24" s="65">
        <f t="shared" si="2"/>
        <v>10</v>
      </c>
      <c r="E24" s="52">
        <f t="shared" si="3"/>
        <v>2</v>
      </c>
      <c r="F24" s="53">
        <f t="shared" si="3"/>
        <v>8</v>
      </c>
      <c r="G24" s="66">
        <v>0</v>
      </c>
      <c r="H24" s="67">
        <v>0</v>
      </c>
      <c r="I24" s="66">
        <v>0</v>
      </c>
      <c r="J24" s="67">
        <v>0</v>
      </c>
      <c r="K24" s="66">
        <v>1</v>
      </c>
      <c r="L24" s="68">
        <v>2</v>
      </c>
      <c r="M24" s="69">
        <v>1</v>
      </c>
      <c r="N24" s="67">
        <v>1</v>
      </c>
      <c r="O24" s="69">
        <v>0</v>
      </c>
      <c r="P24" s="67">
        <v>1</v>
      </c>
      <c r="Q24" s="69">
        <v>0</v>
      </c>
      <c r="R24" s="67">
        <v>2</v>
      </c>
      <c r="S24" s="69">
        <v>0</v>
      </c>
      <c r="T24" s="67">
        <v>0</v>
      </c>
      <c r="U24" s="69">
        <v>0</v>
      </c>
      <c r="V24" s="67">
        <v>0</v>
      </c>
      <c r="W24" s="69">
        <v>0</v>
      </c>
      <c r="X24" s="67">
        <v>0</v>
      </c>
      <c r="Y24" s="69">
        <v>0</v>
      </c>
      <c r="Z24" s="67">
        <v>2</v>
      </c>
      <c r="AA24" s="69">
        <v>0</v>
      </c>
      <c r="AB24" s="67">
        <v>0</v>
      </c>
      <c r="AC24" s="69">
        <v>0</v>
      </c>
      <c r="AD24" s="67">
        <v>0</v>
      </c>
    </row>
    <row r="25" spans="1:30" ht="15" customHeight="1" x14ac:dyDescent="0.25">
      <c r="A25" s="409"/>
      <c r="B25" s="316"/>
      <c r="C25" s="57" t="s">
        <v>31</v>
      </c>
      <c r="D25" s="58">
        <f t="shared" si="2"/>
        <v>0</v>
      </c>
      <c r="E25" s="59">
        <f t="shared" si="3"/>
        <v>0</v>
      </c>
      <c r="F25" s="60">
        <f t="shared" si="3"/>
        <v>0</v>
      </c>
      <c r="G25" s="61">
        <v>0</v>
      </c>
      <c r="H25" s="62">
        <v>0</v>
      </c>
      <c r="I25" s="61">
        <v>0</v>
      </c>
      <c r="J25" s="62">
        <v>0</v>
      </c>
      <c r="K25" s="61">
        <v>0</v>
      </c>
      <c r="L25" s="70">
        <v>0</v>
      </c>
      <c r="M25" s="71">
        <v>0</v>
      </c>
      <c r="N25" s="62">
        <v>0</v>
      </c>
      <c r="O25" s="71">
        <v>0</v>
      </c>
      <c r="P25" s="62">
        <v>0</v>
      </c>
      <c r="Q25" s="71">
        <v>0</v>
      </c>
      <c r="R25" s="62">
        <v>0</v>
      </c>
      <c r="S25" s="71">
        <v>0</v>
      </c>
      <c r="T25" s="62">
        <v>0</v>
      </c>
      <c r="U25" s="71">
        <v>0</v>
      </c>
      <c r="V25" s="62">
        <v>0</v>
      </c>
      <c r="W25" s="71">
        <v>0</v>
      </c>
      <c r="X25" s="62">
        <v>0</v>
      </c>
      <c r="Y25" s="71">
        <v>0</v>
      </c>
      <c r="Z25" s="62">
        <v>0</v>
      </c>
      <c r="AA25" s="71">
        <v>0</v>
      </c>
      <c r="AB25" s="62">
        <v>0</v>
      </c>
      <c r="AC25" s="71">
        <v>0</v>
      </c>
      <c r="AD25" s="62">
        <v>0</v>
      </c>
    </row>
    <row r="26" spans="1:30" ht="15" customHeight="1" x14ac:dyDescent="0.25">
      <c r="A26" s="410" t="s">
        <v>25</v>
      </c>
      <c r="B26" s="411"/>
      <c r="C26" s="72" t="s">
        <v>30</v>
      </c>
      <c r="D26" s="73">
        <f t="shared" si="2"/>
        <v>65</v>
      </c>
      <c r="E26" s="52">
        <f t="shared" si="3"/>
        <v>18</v>
      </c>
      <c r="F26" s="53">
        <f t="shared" si="3"/>
        <v>47</v>
      </c>
      <c r="G26" s="74">
        <v>0</v>
      </c>
      <c r="H26" s="75">
        <v>0</v>
      </c>
      <c r="I26" s="74">
        <v>0</v>
      </c>
      <c r="J26" s="75">
        <v>3</v>
      </c>
      <c r="K26" s="76">
        <v>2</v>
      </c>
      <c r="L26" s="77">
        <v>10</v>
      </c>
      <c r="M26" s="74">
        <v>3</v>
      </c>
      <c r="N26" s="75">
        <v>5</v>
      </c>
      <c r="O26" s="74">
        <v>4</v>
      </c>
      <c r="P26" s="75">
        <v>11</v>
      </c>
      <c r="Q26" s="74">
        <v>1</v>
      </c>
      <c r="R26" s="75">
        <v>6</v>
      </c>
      <c r="S26" s="74">
        <v>2</v>
      </c>
      <c r="T26" s="75">
        <v>3</v>
      </c>
      <c r="U26" s="74">
        <v>1</v>
      </c>
      <c r="V26" s="75">
        <v>3</v>
      </c>
      <c r="W26" s="74">
        <v>4</v>
      </c>
      <c r="X26" s="75">
        <v>6</v>
      </c>
      <c r="Y26" s="74">
        <v>1</v>
      </c>
      <c r="Z26" s="75">
        <v>0</v>
      </c>
      <c r="AA26" s="74">
        <v>0</v>
      </c>
      <c r="AB26" s="75">
        <v>0</v>
      </c>
      <c r="AC26" s="74">
        <v>0</v>
      </c>
      <c r="AD26" s="75">
        <v>0</v>
      </c>
    </row>
    <row r="27" spans="1:30" ht="15" customHeight="1" x14ac:dyDescent="0.25">
      <c r="A27" s="412"/>
      <c r="B27" s="413"/>
      <c r="C27" s="78" t="s">
        <v>31</v>
      </c>
      <c r="D27" s="58">
        <f t="shared" si="2"/>
        <v>3</v>
      </c>
      <c r="E27" s="59">
        <f t="shared" si="3"/>
        <v>2</v>
      </c>
      <c r="F27" s="60">
        <f t="shared" si="3"/>
        <v>1</v>
      </c>
      <c r="G27" s="71">
        <v>0</v>
      </c>
      <c r="H27" s="62">
        <v>0</v>
      </c>
      <c r="I27" s="71">
        <v>0</v>
      </c>
      <c r="J27" s="62">
        <v>0</v>
      </c>
      <c r="K27" s="61">
        <v>0</v>
      </c>
      <c r="L27" s="70">
        <v>0</v>
      </c>
      <c r="M27" s="71">
        <v>0</v>
      </c>
      <c r="N27" s="62">
        <v>0</v>
      </c>
      <c r="O27" s="71">
        <v>1</v>
      </c>
      <c r="P27" s="62">
        <v>0</v>
      </c>
      <c r="Q27" s="71">
        <v>0</v>
      </c>
      <c r="R27" s="62">
        <v>0</v>
      </c>
      <c r="S27" s="71">
        <v>0</v>
      </c>
      <c r="T27" s="62">
        <v>0</v>
      </c>
      <c r="U27" s="71">
        <v>1</v>
      </c>
      <c r="V27" s="62">
        <v>0</v>
      </c>
      <c r="W27" s="71">
        <v>0</v>
      </c>
      <c r="X27" s="62">
        <v>0</v>
      </c>
      <c r="Y27" s="71">
        <v>0</v>
      </c>
      <c r="Z27" s="62">
        <v>0</v>
      </c>
      <c r="AA27" s="71">
        <v>0</v>
      </c>
      <c r="AB27" s="62">
        <v>0</v>
      </c>
      <c r="AC27" s="71">
        <v>0</v>
      </c>
      <c r="AD27" s="62">
        <v>1</v>
      </c>
    </row>
    <row r="28" spans="1:30" ht="15" customHeight="1" x14ac:dyDescent="0.25">
      <c r="A28" s="414" t="s">
        <v>5</v>
      </c>
      <c r="B28" s="415"/>
      <c r="C28" s="416"/>
      <c r="D28" s="79">
        <f t="shared" ref="D28:AD28" si="4">SUM(D22:D27)</f>
        <v>79</v>
      </c>
      <c r="E28" s="80">
        <f t="shared" si="4"/>
        <v>22</v>
      </c>
      <c r="F28" s="81">
        <f t="shared" si="4"/>
        <v>57</v>
      </c>
      <c r="G28" s="82">
        <f t="shared" si="4"/>
        <v>0</v>
      </c>
      <c r="H28" s="83">
        <f t="shared" si="4"/>
        <v>0</v>
      </c>
      <c r="I28" s="82">
        <f t="shared" si="4"/>
        <v>0</v>
      </c>
      <c r="J28" s="83">
        <f t="shared" si="4"/>
        <v>3</v>
      </c>
      <c r="K28" s="84">
        <f t="shared" si="4"/>
        <v>3</v>
      </c>
      <c r="L28" s="85">
        <f t="shared" si="4"/>
        <v>13</v>
      </c>
      <c r="M28" s="82">
        <f t="shared" si="4"/>
        <v>4</v>
      </c>
      <c r="N28" s="83">
        <f t="shared" si="4"/>
        <v>6</v>
      </c>
      <c r="O28" s="82">
        <f t="shared" si="4"/>
        <v>5</v>
      </c>
      <c r="P28" s="83">
        <f t="shared" si="4"/>
        <v>12</v>
      </c>
      <c r="Q28" s="82">
        <f t="shared" si="4"/>
        <v>1</v>
      </c>
      <c r="R28" s="83">
        <f t="shared" si="4"/>
        <v>8</v>
      </c>
      <c r="S28" s="82">
        <f t="shared" si="4"/>
        <v>2</v>
      </c>
      <c r="T28" s="83">
        <f t="shared" si="4"/>
        <v>3</v>
      </c>
      <c r="U28" s="82">
        <f t="shared" si="4"/>
        <v>2</v>
      </c>
      <c r="V28" s="83">
        <f t="shared" si="4"/>
        <v>3</v>
      </c>
      <c r="W28" s="82">
        <f t="shared" si="4"/>
        <v>4</v>
      </c>
      <c r="X28" s="83">
        <f t="shared" si="4"/>
        <v>6</v>
      </c>
      <c r="Y28" s="82">
        <f t="shared" si="4"/>
        <v>1</v>
      </c>
      <c r="Z28" s="83">
        <f t="shared" si="4"/>
        <v>2</v>
      </c>
      <c r="AA28" s="82">
        <f t="shared" si="4"/>
        <v>0</v>
      </c>
      <c r="AB28" s="83">
        <f t="shared" si="4"/>
        <v>0</v>
      </c>
      <c r="AC28" s="82">
        <f t="shared" si="4"/>
        <v>0</v>
      </c>
      <c r="AD28" s="83">
        <f t="shared" si="4"/>
        <v>1</v>
      </c>
    </row>
    <row r="29" spans="1:30" s="2" customFormat="1" ht="18" customHeight="1" x14ac:dyDescent="0.2">
      <c r="A29" s="398" t="s">
        <v>32</v>
      </c>
      <c r="B29" s="398"/>
      <c r="C29" s="398"/>
      <c r="D29" s="398"/>
      <c r="E29" s="398"/>
      <c r="F29" s="398"/>
    </row>
    <row r="30" spans="1:30" ht="15" customHeight="1" x14ac:dyDescent="0.25">
      <c r="A30" s="86" t="s">
        <v>33</v>
      </c>
      <c r="B30" s="86" t="s">
        <v>34</v>
      </c>
      <c r="C30" s="399" t="s">
        <v>35</v>
      </c>
      <c r="D30" s="400"/>
      <c r="E30" s="87" t="s">
        <v>5</v>
      </c>
      <c r="F30" s="88" t="s">
        <v>36</v>
      </c>
      <c r="G30" s="89" t="s">
        <v>25</v>
      </c>
    </row>
    <row r="31" spans="1:30" ht="15" customHeight="1" x14ac:dyDescent="0.25">
      <c r="A31" s="369" t="s">
        <v>37</v>
      </c>
      <c r="B31" s="401" t="s">
        <v>38</v>
      </c>
      <c r="C31" s="402" t="s">
        <v>39</v>
      </c>
      <c r="D31" s="403"/>
      <c r="E31" s="90">
        <f t="shared" ref="E31:E61" si="5">SUM(F31:G31)</f>
        <v>1</v>
      </c>
      <c r="F31" s="91">
        <v>0</v>
      </c>
      <c r="G31" s="92">
        <v>1</v>
      </c>
    </row>
    <row r="32" spans="1:30" ht="15" customHeight="1" x14ac:dyDescent="0.25">
      <c r="A32" s="370"/>
      <c r="B32" s="401"/>
      <c r="C32" s="404" t="s">
        <v>40</v>
      </c>
      <c r="D32" s="405"/>
      <c r="E32" s="93">
        <f t="shared" si="5"/>
        <v>0</v>
      </c>
      <c r="F32" s="94"/>
      <c r="G32" s="95"/>
    </row>
    <row r="33" spans="1:7" x14ac:dyDescent="0.25">
      <c r="A33" s="370"/>
      <c r="B33" s="401"/>
      <c r="C33" s="406" t="s">
        <v>41</v>
      </c>
      <c r="D33" s="407"/>
      <c r="E33" s="96">
        <f t="shared" si="5"/>
        <v>0</v>
      </c>
      <c r="F33" s="97"/>
      <c r="G33" s="98"/>
    </row>
    <row r="34" spans="1:7" ht="15" customHeight="1" x14ac:dyDescent="0.25">
      <c r="A34" s="370"/>
      <c r="B34" s="369" t="s">
        <v>42</v>
      </c>
      <c r="C34" s="389" t="s">
        <v>43</v>
      </c>
      <c r="D34" s="390"/>
      <c r="E34" s="99">
        <f t="shared" si="5"/>
        <v>1</v>
      </c>
      <c r="F34" s="100">
        <v>0</v>
      </c>
      <c r="G34" s="101">
        <v>1</v>
      </c>
    </row>
    <row r="35" spans="1:7" x14ac:dyDescent="0.25">
      <c r="A35" s="370"/>
      <c r="B35" s="371"/>
      <c r="C35" s="406" t="s">
        <v>44</v>
      </c>
      <c r="D35" s="407"/>
      <c r="E35" s="96">
        <f t="shared" si="5"/>
        <v>0</v>
      </c>
      <c r="F35" s="97"/>
      <c r="G35" s="98"/>
    </row>
    <row r="36" spans="1:7" ht="15" customHeight="1" x14ac:dyDescent="0.25">
      <c r="A36" s="370"/>
      <c r="B36" s="387" t="s">
        <v>45</v>
      </c>
      <c r="C36" s="389" t="s">
        <v>46</v>
      </c>
      <c r="D36" s="390"/>
      <c r="E36" s="99">
        <f t="shared" si="5"/>
        <v>0</v>
      </c>
      <c r="F36" s="100"/>
      <c r="G36" s="101"/>
    </row>
    <row r="37" spans="1:7" x14ac:dyDescent="0.25">
      <c r="A37" s="370"/>
      <c r="B37" s="388"/>
      <c r="C37" s="391" t="s">
        <v>47</v>
      </c>
      <c r="D37" s="392"/>
      <c r="E37" s="96">
        <f t="shared" si="5"/>
        <v>0</v>
      </c>
      <c r="F37" s="97"/>
      <c r="G37" s="98"/>
    </row>
    <row r="38" spans="1:7" ht="15" customHeight="1" x14ac:dyDescent="0.25">
      <c r="A38" s="370"/>
      <c r="B38" s="387" t="s">
        <v>48</v>
      </c>
      <c r="C38" s="394" t="s">
        <v>49</v>
      </c>
      <c r="D38" s="395"/>
      <c r="E38" s="99">
        <f t="shared" si="5"/>
        <v>0</v>
      </c>
      <c r="F38" s="100"/>
      <c r="G38" s="101"/>
    </row>
    <row r="39" spans="1:7" x14ac:dyDescent="0.25">
      <c r="A39" s="370"/>
      <c r="B39" s="393"/>
      <c r="C39" s="396" t="s">
        <v>50</v>
      </c>
      <c r="D39" s="397"/>
      <c r="E39" s="93">
        <f t="shared" si="5"/>
        <v>0</v>
      </c>
      <c r="F39" s="94"/>
      <c r="G39" s="95"/>
    </row>
    <row r="40" spans="1:7" x14ac:dyDescent="0.25">
      <c r="A40" s="370"/>
      <c r="B40" s="393"/>
      <c r="C40" s="396" t="s">
        <v>51</v>
      </c>
      <c r="D40" s="397"/>
      <c r="E40" s="93">
        <f t="shared" si="5"/>
        <v>0</v>
      </c>
      <c r="F40" s="94"/>
      <c r="G40" s="95"/>
    </row>
    <row r="41" spans="1:7" ht="15" customHeight="1" x14ac:dyDescent="0.25">
      <c r="A41" s="371"/>
      <c r="B41" s="388"/>
      <c r="C41" s="391" t="s">
        <v>52</v>
      </c>
      <c r="D41" s="392"/>
      <c r="E41" s="96">
        <f t="shared" si="5"/>
        <v>0</v>
      </c>
      <c r="F41" s="97"/>
      <c r="G41" s="98"/>
    </row>
    <row r="42" spans="1:7" ht="15" customHeight="1" x14ac:dyDescent="0.25">
      <c r="A42" s="369" t="s">
        <v>53</v>
      </c>
      <c r="B42" s="369" t="s">
        <v>54</v>
      </c>
      <c r="C42" s="378" t="s">
        <v>55</v>
      </c>
      <c r="D42" s="380"/>
      <c r="E42" s="102">
        <f t="shared" si="5"/>
        <v>6</v>
      </c>
      <c r="F42" s="103">
        <v>2</v>
      </c>
      <c r="G42" s="104">
        <v>4</v>
      </c>
    </row>
    <row r="43" spans="1:7" ht="21" x14ac:dyDescent="0.25">
      <c r="A43" s="370"/>
      <c r="B43" s="370"/>
      <c r="C43" s="369" t="s">
        <v>56</v>
      </c>
      <c r="D43" s="105" t="s">
        <v>57</v>
      </c>
      <c r="E43" s="106">
        <f t="shared" si="5"/>
        <v>0</v>
      </c>
      <c r="F43" s="107"/>
      <c r="G43" s="108"/>
    </row>
    <row r="44" spans="1:7" ht="31.5" x14ac:dyDescent="0.25">
      <c r="A44" s="370"/>
      <c r="B44" s="370"/>
      <c r="C44" s="371"/>
      <c r="D44" s="109" t="s">
        <v>58</v>
      </c>
      <c r="E44" s="106">
        <f t="shared" si="5"/>
        <v>0</v>
      </c>
      <c r="F44" s="107"/>
      <c r="G44" s="108"/>
    </row>
    <row r="45" spans="1:7" x14ac:dyDescent="0.25">
      <c r="A45" s="370"/>
      <c r="B45" s="370"/>
      <c r="C45" s="372" t="s">
        <v>59</v>
      </c>
      <c r="D45" s="374"/>
      <c r="E45" s="99">
        <f t="shared" si="5"/>
        <v>1</v>
      </c>
      <c r="F45" s="100">
        <v>0</v>
      </c>
      <c r="G45" s="101">
        <v>1</v>
      </c>
    </row>
    <row r="46" spans="1:7" x14ac:dyDescent="0.25">
      <c r="A46" s="370"/>
      <c r="B46" s="370"/>
      <c r="C46" s="375" t="s">
        <v>60</v>
      </c>
      <c r="D46" s="377"/>
      <c r="E46" s="93">
        <f t="shared" si="5"/>
        <v>4</v>
      </c>
      <c r="F46" s="94">
        <v>2</v>
      </c>
      <c r="G46" s="95">
        <v>2</v>
      </c>
    </row>
    <row r="47" spans="1:7" x14ac:dyDescent="0.25">
      <c r="A47" s="370"/>
      <c r="B47" s="370"/>
      <c r="C47" s="375" t="s">
        <v>61</v>
      </c>
      <c r="D47" s="377"/>
      <c r="E47" s="93">
        <f t="shared" si="5"/>
        <v>6</v>
      </c>
      <c r="F47" s="94">
        <v>2</v>
      </c>
      <c r="G47" s="95">
        <v>4</v>
      </c>
    </row>
    <row r="48" spans="1:7" ht="15" customHeight="1" x14ac:dyDescent="0.25">
      <c r="A48" s="371"/>
      <c r="B48" s="371"/>
      <c r="C48" s="378" t="s">
        <v>62</v>
      </c>
      <c r="D48" s="380"/>
      <c r="E48" s="96">
        <f t="shared" si="5"/>
        <v>0</v>
      </c>
      <c r="F48" s="97"/>
      <c r="G48" s="98"/>
    </row>
    <row r="49" spans="1:8" x14ac:dyDescent="0.25">
      <c r="A49" s="369" t="s">
        <v>63</v>
      </c>
      <c r="B49" s="372" t="s">
        <v>64</v>
      </c>
      <c r="C49" s="373"/>
      <c r="D49" s="374"/>
      <c r="E49" s="90">
        <f t="shared" si="5"/>
        <v>0</v>
      </c>
      <c r="F49" s="91"/>
      <c r="G49" s="92"/>
    </row>
    <row r="50" spans="1:8" x14ac:dyDescent="0.25">
      <c r="A50" s="370"/>
      <c r="B50" s="375" t="s">
        <v>65</v>
      </c>
      <c r="C50" s="376"/>
      <c r="D50" s="377"/>
      <c r="E50" s="93">
        <f t="shared" si="5"/>
        <v>0</v>
      </c>
      <c r="F50" s="94"/>
      <c r="G50" s="95"/>
    </row>
    <row r="51" spans="1:8" x14ac:dyDescent="0.25">
      <c r="A51" s="370"/>
      <c r="B51" s="375" t="s">
        <v>66</v>
      </c>
      <c r="C51" s="376"/>
      <c r="D51" s="377"/>
      <c r="E51" s="93">
        <f t="shared" si="5"/>
        <v>0</v>
      </c>
      <c r="F51" s="94"/>
      <c r="G51" s="95"/>
    </row>
    <row r="52" spans="1:8" x14ac:dyDescent="0.25">
      <c r="A52" s="371"/>
      <c r="B52" s="381" t="s">
        <v>67</v>
      </c>
      <c r="C52" s="382"/>
      <c r="D52" s="383"/>
      <c r="E52" s="96">
        <f t="shared" si="5"/>
        <v>0</v>
      </c>
      <c r="F52" s="97"/>
      <c r="G52" s="98"/>
    </row>
    <row r="53" spans="1:8" x14ac:dyDescent="0.25">
      <c r="A53" s="370" t="s">
        <v>68</v>
      </c>
      <c r="B53" s="384" t="s">
        <v>69</v>
      </c>
      <c r="C53" s="385"/>
      <c r="D53" s="386"/>
      <c r="E53" s="99">
        <f t="shared" si="5"/>
        <v>0</v>
      </c>
      <c r="F53" s="100"/>
      <c r="G53" s="101"/>
    </row>
    <row r="54" spans="1:8" ht="15" customHeight="1" x14ac:dyDescent="0.25">
      <c r="A54" s="371"/>
      <c r="B54" s="381" t="s">
        <v>70</v>
      </c>
      <c r="C54" s="382"/>
      <c r="D54" s="383"/>
      <c r="E54" s="96">
        <f t="shared" si="5"/>
        <v>0</v>
      </c>
      <c r="F54" s="97"/>
      <c r="G54" s="98"/>
    </row>
    <row r="55" spans="1:8" ht="15" customHeight="1" x14ac:dyDescent="0.25">
      <c r="A55" s="369" t="s">
        <v>71</v>
      </c>
      <c r="B55" s="372" t="s">
        <v>72</v>
      </c>
      <c r="C55" s="373"/>
      <c r="D55" s="374"/>
      <c r="E55" s="99">
        <f t="shared" si="5"/>
        <v>0</v>
      </c>
      <c r="F55" s="100"/>
      <c r="G55" s="101"/>
    </row>
    <row r="56" spans="1:8" x14ac:dyDescent="0.25">
      <c r="A56" s="370"/>
      <c r="B56" s="375" t="s">
        <v>73</v>
      </c>
      <c r="C56" s="376"/>
      <c r="D56" s="377"/>
      <c r="E56" s="93">
        <f t="shared" si="5"/>
        <v>0</v>
      </c>
      <c r="F56" s="94"/>
      <c r="G56" s="95"/>
    </row>
    <row r="57" spans="1:8" x14ac:dyDescent="0.25">
      <c r="A57" s="370"/>
      <c r="B57" s="375" t="s">
        <v>74</v>
      </c>
      <c r="C57" s="376"/>
      <c r="D57" s="377"/>
      <c r="E57" s="93">
        <f t="shared" si="5"/>
        <v>0</v>
      </c>
      <c r="F57" s="94"/>
      <c r="G57" s="95"/>
    </row>
    <row r="58" spans="1:8" ht="15" customHeight="1" x14ac:dyDescent="0.25">
      <c r="A58" s="370"/>
      <c r="B58" s="375" t="s">
        <v>75</v>
      </c>
      <c r="C58" s="376"/>
      <c r="D58" s="377"/>
      <c r="E58" s="93">
        <f t="shared" si="5"/>
        <v>0</v>
      </c>
      <c r="F58" s="94"/>
      <c r="G58" s="95"/>
    </row>
    <row r="59" spans="1:8" ht="15" customHeight="1" x14ac:dyDescent="0.25">
      <c r="A59" s="370"/>
      <c r="B59" s="375" t="s">
        <v>76</v>
      </c>
      <c r="C59" s="376"/>
      <c r="D59" s="377"/>
      <c r="E59" s="93">
        <f t="shared" si="5"/>
        <v>0</v>
      </c>
      <c r="F59" s="94"/>
      <c r="G59" s="95"/>
    </row>
    <row r="60" spans="1:8" x14ac:dyDescent="0.25">
      <c r="A60" s="371"/>
      <c r="B60" s="378" t="s">
        <v>77</v>
      </c>
      <c r="C60" s="379"/>
      <c r="D60" s="380"/>
      <c r="E60" s="96">
        <f t="shared" si="5"/>
        <v>0</v>
      </c>
      <c r="F60" s="97"/>
      <c r="G60" s="98"/>
    </row>
    <row r="61" spans="1:8" ht="15" customHeight="1" x14ac:dyDescent="0.25">
      <c r="A61" s="110" t="s">
        <v>78</v>
      </c>
      <c r="B61" s="365" t="s">
        <v>79</v>
      </c>
      <c r="C61" s="366"/>
      <c r="D61" s="367"/>
      <c r="E61" s="102">
        <f t="shared" si="5"/>
        <v>0</v>
      </c>
      <c r="F61" s="103"/>
      <c r="G61" s="104"/>
    </row>
    <row r="62" spans="1:8" s="2" customFormat="1" ht="12" customHeight="1" x14ac:dyDescent="0.2">
      <c r="A62" s="368" t="s">
        <v>80</v>
      </c>
      <c r="B62" s="368"/>
      <c r="C62" s="368"/>
      <c r="D62" s="368"/>
      <c r="E62" s="111"/>
      <c r="F62" s="111"/>
      <c r="G62" s="111"/>
      <c r="H62" s="111"/>
    </row>
    <row r="63" spans="1:8" x14ac:dyDescent="0.25">
      <c r="A63" s="112" t="s">
        <v>81</v>
      </c>
      <c r="B63" s="113" t="s">
        <v>5</v>
      </c>
    </row>
    <row r="64" spans="1:8" x14ac:dyDescent="0.25">
      <c r="A64" s="11" t="s">
        <v>82</v>
      </c>
      <c r="B64" s="114"/>
    </row>
    <row r="65" spans="1:3" x14ac:dyDescent="0.25">
      <c r="A65" s="115" t="s">
        <v>83</v>
      </c>
      <c r="B65" s="116"/>
    </row>
    <row r="66" spans="1:3" x14ac:dyDescent="0.25">
      <c r="A66" s="117" t="s">
        <v>5</v>
      </c>
      <c r="B66" s="118">
        <f>SUM(B64+B65)</f>
        <v>0</v>
      </c>
    </row>
    <row r="67" spans="1:3" s="2" customFormat="1" ht="12" x14ac:dyDescent="0.2">
      <c r="A67" s="318" t="s">
        <v>84</v>
      </c>
      <c r="B67" s="318"/>
      <c r="C67" s="318"/>
    </row>
    <row r="68" spans="1:3" s="3" customFormat="1" ht="10.5" x14ac:dyDescent="0.15">
      <c r="A68" s="119" t="s">
        <v>85</v>
      </c>
      <c r="B68" s="120" t="s">
        <v>4</v>
      </c>
      <c r="C68" s="119" t="s">
        <v>5</v>
      </c>
    </row>
    <row r="69" spans="1:3" s="3" customFormat="1" ht="10.5" x14ac:dyDescent="0.15">
      <c r="A69" s="315" t="s">
        <v>86</v>
      </c>
      <c r="B69" s="11" t="s">
        <v>87</v>
      </c>
      <c r="C69" s="114"/>
    </row>
    <row r="70" spans="1:3" s="3" customFormat="1" ht="10.5" x14ac:dyDescent="0.15">
      <c r="A70" s="322"/>
      <c r="B70" s="121" t="s">
        <v>88</v>
      </c>
      <c r="C70" s="122"/>
    </row>
    <row r="71" spans="1:3" s="3" customFormat="1" ht="10.5" x14ac:dyDescent="0.15">
      <c r="A71" s="322"/>
      <c r="B71" s="123" t="s">
        <v>89</v>
      </c>
      <c r="C71" s="124"/>
    </row>
    <row r="72" spans="1:3" s="3" customFormat="1" ht="10.5" x14ac:dyDescent="0.15">
      <c r="A72" s="322"/>
      <c r="B72" s="123" t="s">
        <v>90</v>
      </c>
      <c r="C72" s="124"/>
    </row>
    <row r="73" spans="1:3" s="3" customFormat="1" ht="10.5" x14ac:dyDescent="0.15">
      <c r="A73" s="315" t="s">
        <v>91</v>
      </c>
      <c r="B73" s="11" t="s">
        <v>92</v>
      </c>
      <c r="C73" s="114"/>
    </row>
    <row r="74" spans="1:3" s="3" customFormat="1" ht="10.5" x14ac:dyDescent="0.15">
      <c r="A74" s="322"/>
      <c r="B74" s="121" t="s">
        <v>93</v>
      </c>
      <c r="C74" s="122"/>
    </row>
    <row r="75" spans="1:3" s="3" customFormat="1" ht="10.5" x14ac:dyDescent="0.15">
      <c r="A75" s="322"/>
      <c r="B75" s="123" t="s">
        <v>94</v>
      </c>
      <c r="C75" s="122"/>
    </row>
    <row r="76" spans="1:3" s="3" customFormat="1" ht="10.5" x14ac:dyDescent="0.15">
      <c r="A76" s="322"/>
      <c r="B76" s="123" t="s">
        <v>90</v>
      </c>
      <c r="C76" s="124"/>
    </row>
    <row r="77" spans="1:3" s="3" customFormat="1" ht="10.5" x14ac:dyDescent="0.15">
      <c r="A77" s="316"/>
      <c r="B77" s="123" t="s">
        <v>89</v>
      </c>
      <c r="C77" s="124"/>
    </row>
    <row r="78" spans="1:3" ht="31.5" x14ac:dyDescent="0.25">
      <c r="A78" s="315" t="s">
        <v>95</v>
      </c>
      <c r="B78" s="125" t="s">
        <v>96</v>
      </c>
      <c r="C78" s="114"/>
    </row>
    <row r="79" spans="1:3" ht="21" x14ac:dyDescent="0.25">
      <c r="A79" s="322"/>
      <c r="B79" s="123" t="s">
        <v>97</v>
      </c>
      <c r="C79" s="122"/>
    </row>
    <row r="80" spans="1:3" s="3" customFormat="1" ht="10.5" x14ac:dyDescent="0.15">
      <c r="A80" s="316"/>
      <c r="B80" s="126" t="s">
        <v>90</v>
      </c>
      <c r="C80" s="127"/>
    </row>
    <row r="81" spans="1:12" s="3" customFormat="1" ht="10.5" x14ac:dyDescent="0.15">
      <c r="A81" s="363" t="s">
        <v>98</v>
      </c>
      <c r="B81" s="364"/>
      <c r="C81" s="127"/>
    </row>
    <row r="82" spans="1:12" s="2" customFormat="1" ht="12" customHeight="1" x14ac:dyDescent="0.2">
      <c r="A82" s="346" t="s">
        <v>99</v>
      </c>
      <c r="B82" s="346"/>
      <c r="C82" s="346"/>
      <c r="D82" s="346"/>
      <c r="E82" s="346"/>
      <c r="F82" s="346"/>
      <c r="G82" s="346"/>
      <c r="H82" s="346"/>
      <c r="I82" s="111"/>
    </row>
    <row r="83" spans="1:12" x14ac:dyDescent="0.25">
      <c r="A83" s="354" t="s">
        <v>100</v>
      </c>
      <c r="B83" s="354"/>
      <c r="C83" s="355" t="s">
        <v>101</v>
      </c>
      <c r="D83" s="357" t="s">
        <v>102</v>
      </c>
      <c r="E83" s="359" t="s">
        <v>91</v>
      </c>
      <c r="F83" s="360"/>
      <c r="G83" s="360"/>
      <c r="H83" s="360" t="s">
        <v>98</v>
      </c>
    </row>
    <row r="84" spans="1:12" x14ac:dyDescent="0.25">
      <c r="A84" s="354"/>
      <c r="B84" s="354"/>
      <c r="C84" s="356"/>
      <c r="D84" s="358"/>
      <c r="E84" s="128" t="s">
        <v>92</v>
      </c>
      <c r="F84" s="129" t="s">
        <v>103</v>
      </c>
      <c r="G84" s="130" t="s">
        <v>90</v>
      </c>
      <c r="H84" s="359"/>
    </row>
    <row r="85" spans="1:12" x14ac:dyDescent="0.25">
      <c r="A85" s="323" t="s">
        <v>104</v>
      </c>
      <c r="B85" s="324"/>
      <c r="C85" s="131"/>
      <c r="D85" s="132"/>
      <c r="E85" s="131"/>
      <c r="F85" s="133"/>
      <c r="G85" s="132"/>
      <c r="H85" s="132"/>
    </row>
    <row r="86" spans="1:12" x14ac:dyDescent="0.25">
      <c r="A86" s="347" t="s">
        <v>105</v>
      </c>
      <c r="B86" s="348"/>
      <c r="C86" s="134"/>
      <c r="D86" s="135"/>
      <c r="E86" s="134"/>
      <c r="F86" s="136"/>
      <c r="G86" s="135"/>
      <c r="H86" s="135"/>
    </row>
    <row r="87" spans="1:12" x14ac:dyDescent="0.25">
      <c r="A87" s="347" t="s">
        <v>106</v>
      </c>
      <c r="B87" s="348"/>
      <c r="C87" s="137"/>
      <c r="D87" s="138"/>
      <c r="E87" s="137"/>
      <c r="F87" s="139"/>
      <c r="G87" s="138"/>
      <c r="H87" s="138"/>
    </row>
    <row r="88" spans="1:12" x14ac:dyDescent="0.25">
      <c r="A88" s="347" t="s">
        <v>107</v>
      </c>
      <c r="B88" s="348"/>
      <c r="C88" s="137"/>
      <c r="D88" s="138"/>
      <c r="E88" s="137"/>
      <c r="F88" s="139"/>
      <c r="G88" s="138"/>
      <c r="H88" s="138"/>
    </row>
    <row r="89" spans="1:12" x14ac:dyDescent="0.25">
      <c r="A89" s="361" t="s">
        <v>108</v>
      </c>
      <c r="B89" s="362"/>
      <c r="C89" s="140"/>
      <c r="D89" s="141"/>
      <c r="E89" s="61"/>
      <c r="F89" s="142"/>
      <c r="G89" s="141"/>
      <c r="H89" s="141"/>
    </row>
    <row r="90" spans="1:12" x14ac:dyDescent="0.25">
      <c r="A90" s="353" t="s">
        <v>5</v>
      </c>
      <c r="B90" s="353"/>
      <c r="C90" s="34">
        <f t="shared" ref="C90:H90" si="6">SUM(C85:C89)</f>
        <v>0</v>
      </c>
      <c r="D90" s="143">
        <f t="shared" si="6"/>
        <v>0</v>
      </c>
      <c r="E90" s="34">
        <f t="shared" si="6"/>
        <v>0</v>
      </c>
      <c r="F90" s="144">
        <f t="shared" si="6"/>
        <v>0</v>
      </c>
      <c r="G90" s="143">
        <f t="shared" si="6"/>
        <v>0</v>
      </c>
      <c r="H90" s="145">
        <f t="shared" si="6"/>
        <v>0</v>
      </c>
    </row>
    <row r="91" spans="1:12" x14ac:dyDescent="0.25">
      <c r="A91" s="146" t="s">
        <v>109</v>
      </c>
    </row>
    <row r="92" spans="1:12" s="2" customFormat="1" ht="12" customHeight="1" x14ac:dyDescent="0.2">
      <c r="A92" s="346" t="s">
        <v>110</v>
      </c>
      <c r="B92" s="346"/>
      <c r="C92" s="346"/>
      <c r="D92" s="346"/>
      <c r="E92" s="346"/>
      <c r="F92" s="346"/>
      <c r="G92" s="346"/>
      <c r="H92" s="346"/>
      <c r="I92" s="111"/>
      <c r="J92" s="111"/>
      <c r="K92" s="111"/>
      <c r="L92" s="111"/>
    </row>
    <row r="93" spans="1:12" x14ac:dyDescent="0.25">
      <c r="A93" s="354" t="s">
        <v>100</v>
      </c>
      <c r="B93" s="354"/>
      <c r="C93" s="355" t="s">
        <v>101</v>
      </c>
      <c r="D93" s="357" t="s">
        <v>102</v>
      </c>
      <c r="E93" s="359" t="s">
        <v>91</v>
      </c>
      <c r="F93" s="360"/>
      <c r="G93" s="360"/>
      <c r="H93" s="360" t="s">
        <v>98</v>
      </c>
    </row>
    <row r="94" spans="1:12" x14ac:dyDescent="0.25">
      <c r="A94" s="354"/>
      <c r="B94" s="354"/>
      <c r="C94" s="356"/>
      <c r="D94" s="358"/>
      <c r="E94" s="128" t="s">
        <v>92</v>
      </c>
      <c r="F94" s="129" t="s">
        <v>103</v>
      </c>
      <c r="G94" s="130" t="s">
        <v>90</v>
      </c>
      <c r="H94" s="359"/>
    </row>
    <row r="95" spans="1:12" x14ac:dyDescent="0.25">
      <c r="A95" s="323" t="s">
        <v>105</v>
      </c>
      <c r="B95" s="324"/>
      <c r="C95" s="131">
        <v>25</v>
      </c>
      <c r="D95" s="132">
        <v>4</v>
      </c>
      <c r="E95" s="147">
        <v>163</v>
      </c>
      <c r="F95" s="133"/>
      <c r="G95" s="148"/>
      <c r="H95" s="132"/>
    </row>
    <row r="96" spans="1:12" x14ac:dyDescent="0.25">
      <c r="A96" s="347" t="s">
        <v>111</v>
      </c>
      <c r="B96" s="348"/>
      <c r="C96" s="66"/>
      <c r="D96" s="68">
        <v>1</v>
      </c>
      <c r="E96" s="149"/>
      <c r="F96" s="150"/>
      <c r="G96" s="67"/>
      <c r="H96" s="68"/>
    </row>
    <row r="97" spans="1:9" x14ac:dyDescent="0.25">
      <c r="A97" s="349" t="s">
        <v>112</v>
      </c>
      <c r="B97" s="350"/>
      <c r="C97" s="66"/>
      <c r="D97" s="68"/>
      <c r="E97" s="149"/>
      <c r="F97" s="150"/>
      <c r="G97" s="67"/>
      <c r="H97" s="68"/>
    </row>
    <row r="98" spans="1:9" x14ac:dyDescent="0.25">
      <c r="A98" s="347" t="s">
        <v>113</v>
      </c>
      <c r="B98" s="348"/>
      <c r="C98" s="66"/>
      <c r="D98" s="68">
        <v>2</v>
      </c>
      <c r="E98" s="149"/>
      <c r="F98" s="150"/>
      <c r="G98" s="67"/>
      <c r="H98" s="68"/>
    </row>
    <row r="99" spans="1:9" x14ac:dyDescent="0.25">
      <c r="A99" s="351" t="s">
        <v>108</v>
      </c>
      <c r="B99" s="352"/>
      <c r="C99" s="140">
        <v>1</v>
      </c>
      <c r="D99" s="70">
        <v>2</v>
      </c>
      <c r="E99" s="151">
        <v>6</v>
      </c>
      <c r="F99" s="142"/>
      <c r="G99" s="62"/>
      <c r="H99" s="141"/>
    </row>
    <row r="100" spans="1:9" x14ac:dyDescent="0.25">
      <c r="A100" s="353" t="s">
        <v>5</v>
      </c>
      <c r="B100" s="353"/>
      <c r="C100" s="34">
        <f t="shared" ref="C100:H100" si="7">SUM(C95:C99)</f>
        <v>26</v>
      </c>
      <c r="D100" s="37">
        <f t="shared" si="7"/>
        <v>9</v>
      </c>
      <c r="E100" s="34">
        <f t="shared" si="7"/>
        <v>169</v>
      </c>
      <c r="F100" s="36">
        <f t="shared" si="7"/>
        <v>0</v>
      </c>
      <c r="G100" s="37">
        <f t="shared" si="7"/>
        <v>0</v>
      </c>
      <c r="H100" s="37">
        <f t="shared" si="7"/>
        <v>0</v>
      </c>
    </row>
    <row r="101" spans="1:9" x14ac:dyDescent="0.25">
      <c r="A101" s="146" t="s">
        <v>109</v>
      </c>
    </row>
    <row r="102" spans="1:9" ht="15" customHeight="1" x14ac:dyDescent="0.25">
      <c r="A102" s="346" t="s">
        <v>114</v>
      </c>
      <c r="B102" s="346"/>
      <c r="C102" s="346"/>
      <c r="D102" s="346"/>
      <c r="E102" s="346"/>
      <c r="F102" s="346"/>
      <c r="G102" s="346"/>
      <c r="H102" s="346"/>
      <c r="I102" s="346"/>
    </row>
    <row r="103" spans="1:9" ht="42" x14ac:dyDescent="0.25">
      <c r="A103" s="343" t="s">
        <v>115</v>
      </c>
      <c r="B103" s="344"/>
      <c r="C103" s="152" t="s">
        <v>5</v>
      </c>
      <c r="D103" s="128" t="s">
        <v>116</v>
      </c>
      <c r="E103" s="129" t="s">
        <v>117</v>
      </c>
      <c r="F103" s="129" t="s">
        <v>118</v>
      </c>
      <c r="G103" s="129" t="s">
        <v>119</v>
      </c>
      <c r="H103" s="153" t="s">
        <v>120</v>
      </c>
      <c r="I103" s="89" t="s">
        <v>121</v>
      </c>
    </row>
    <row r="104" spans="1:9" s="3" customFormat="1" ht="10.5" x14ac:dyDescent="0.15">
      <c r="A104" s="339" t="s">
        <v>122</v>
      </c>
      <c r="B104" s="340"/>
      <c r="C104" s="154">
        <f>SUM(D104:I104)</f>
        <v>1</v>
      </c>
      <c r="D104" s="155">
        <v>1</v>
      </c>
      <c r="E104" s="156"/>
      <c r="F104" s="156"/>
      <c r="G104" s="156"/>
      <c r="H104" s="156"/>
      <c r="I104" s="157"/>
    </row>
    <row r="105" spans="1:9" s="3" customFormat="1" ht="10.5" x14ac:dyDescent="0.15">
      <c r="A105" s="315" t="s">
        <v>91</v>
      </c>
      <c r="B105" s="158" t="s">
        <v>92</v>
      </c>
      <c r="C105" s="159">
        <f>SUM(D105:I105)</f>
        <v>0</v>
      </c>
      <c r="D105" s="160"/>
      <c r="E105" s="161"/>
      <c r="F105" s="161"/>
      <c r="G105" s="161"/>
      <c r="H105" s="161"/>
      <c r="I105" s="162"/>
    </row>
    <row r="106" spans="1:9" s="3" customFormat="1" ht="10.5" x14ac:dyDescent="0.15">
      <c r="A106" s="322"/>
      <c r="B106" s="163" t="s">
        <v>103</v>
      </c>
      <c r="C106" s="164">
        <f>SUM(D106:I106)</f>
        <v>0</v>
      </c>
      <c r="D106" s="134"/>
      <c r="E106" s="136"/>
      <c r="F106" s="136"/>
      <c r="G106" s="136"/>
      <c r="H106" s="136"/>
      <c r="I106" s="162"/>
    </row>
    <row r="107" spans="1:9" s="3" customFormat="1" ht="10.5" x14ac:dyDescent="0.15">
      <c r="A107" s="316"/>
      <c r="B107" s="165" t="s">
        <v>90</v>
      </c>
      <c r="C107" s="166">
        <f>SUM(D107:I107)</f>
        <v>0</v>
      </c>
      <c r="D107" s="167"/>
      <c r="E107" s="168"/>
      <c r="F107" s="168"/>
      <c r="G107" s="168"/>
      <c r="H107" s="168"/>
      <c r="I107" s="169"/>
    </row>
    <row r="108" spans="1:9" s="3" customFormat="1" ht="10.5" x14ac:dyDescent="0.15">
      <c r="A108" s="323" t="s">
        <v>102</v>
      </c>
      <c r="B108" s="324"/>
      <c r="C108" s="159">
        <f>SUM(D108:H108)</f>
        <v>0</v>
      </c>
      <c r="D108" s="160"/>
      <c r="E108" s="161"/>
      <c r="F108" s="161"/>
      <c r="G108" s="161"/>
      <c r="H108" s="161"/>
      <c r="I108" s="170"/>
    </row>
    <row r="109" spans="1:9" s="3" customFormat="1" ht="10.5" x14ac:dyDescent="0.15">
      <c r="A109" s="325" t="s">
        <v>98</v>
      </c>
      <c r="B109" s="326"/>
      <c r="C109" s="171">
        <f>SUM(D109:H109)</f>
        <v>0</v>
      </c>
      <c r="D109" s="61"/>
      <c r="E109" s="142"/>
      <c r="F109" s="142"/>
      <c r="G109" s="142"/>
      <c r="H109" s="142"/>
      <c r="I109" s="172"/>
    </row>
    <row r="110" spans="1:9" x14ac:dyDescent="0.25">
      <c r="A110" s="146" t="s">
        <v>109</v>
      </c>
    </row>
    <row r="111" spans="1:9" s="2" customFormat="1" ht="12" customHeight="1" x14ac:dyDescent="0.2">
      <c r="A111" s="345" t="s">
        <v>123</v>
      </c>
      <c r="B111" s="345"/>
      <c r="C111" s="345"/>
      <c r="D111" s="345"/>
      <c r="E111" s="345"/>
      <c r="F111" s="345"/>
      <c r="G111" s="345"/>
      <c r="H111" s="345"/>
      <c r="I111" s="345"/>
    </row>
    <row r="112" spans="1:9" ht="42" x14ac:dyDescent="0.25">
      <c r="A112" s="343" t="s">
        <v>115</v>
      </c>
      <c r="B112" s="344"/>
      <c r="C112" s="152" t="s">
        <v>5</v>
      </c>
      <c r="D112" s="128" t="s">
        <v>116</v>
      </c>
      <c r="E112" s="129" t="s">
        <v>117</v>
      </c>
      <c r="F112" s="129" t="s">
        <v>118</v>
      </c>
      <c r="G112" s="129" t="s">
        <v>119</v>
      </c>
      <c r="H112" s="153" t="s">
        <v>120</v>
      </c>
      <c r="I112" s="89" t="s">
        <v>124</v>
      </c>
    </row>
    <row r="113" spans="1:9" x14ac:dyDescent="0.25">
      <c r="A113" s="339" t="s">
        <v>122</v>
      </c>
      <c r="B113" s="340"/>
      <c r="C113" s="154">
        <f t="shared" ref="C113:C118" si="8">SUM(D113:I113)</f>
        <v>0</v>
      </c>
      <c r="D113" s="155"/>
      <c r="E113" s="156"/>
      <c r="F113" s="156"/>
      <c r="G113" s="156"/>
      <c r="H113" s="156"/>
      <c r="I113" s="173"/>
    </row>
    <row r="114" spans="1:9" x14ac:dyDescent="0.25">
      <c r="A114" s="315" t="s">
        <v>91</v>
      </c>
      <c r="B114" s="158" t="s">
        <v>92</v>
      </c>
      <c r="C114" s="159">
        <f t="shared" si="8"/>
        <v>0</v>
      </c>
      <c r="D114" s="160"/>
      <c r="E114" s="161"/>
      <c r="F114" s="161"/>
      <c r="G114" s="161"/>
      <c r="H114" s="161"/>
      <c r="I114" s="162"/>
    </row>
    <row r="115" spans="1:9" x14ac:dyDescent="0.25">
      <c r="A115" s="322"/>
      <c r="B115" s="163" t="s">
        <v>103</v>
      </c>
      <c r="C115" s="164">
        <f t="shared" si="8"/>
        <v>0</v>
      </c>
      <c r="D115" s="160"/>
      <c r="E115" s="161"/>
      <c r="F115" s="161"/>
      <c r="G115" s="161"/>
      <c r="H115" s="161"/>
      <c r="I115" s="162"/>
    </row>
    <row r="116" spans="1:9" x14ac:dyDescent="0.25">
      <c r="A116" s="316"/>
      <c r="B116" s="165" t="s">
        <v>90</v>
      </c>
      <c r="C116" s="166">
        <f t="shared" si="8"/>
        <v>0</v>
      </c>
      <c r="D116" s="167"/>
      <c r="E116" s="168"/>
      <c r="F116" s="168"/>
      <c r="G116" s="168"/>
      <c r="H116" s="168"/>
      <c r="I116" s="169"/>
    </row>
    <row r="117" spans="1:9" x14ac:dyDescent="0.25">
      <c r="A117" s="323" t="s">
        <v>102</v>
      </c>
      <c r="B117" s="324"/>
      <c r="C117" s="159">
        <f t="shared" si="8"/>
        <v>0</v>
      </c>
      <c r="D117" s="160"/>
      <c r="E117" s="161"/>
      <c r="F117" s="161"/>
      <c r="G117" s="161"/>
      <c r="H117" s="161"/>
      <c r="I117" s="162"/>
    </row>
    <row r="118" spans="1:9" x14ac:dyDescent="0.25">
      <c r="A118" s="325" t="s">
        <v>98</v>
      </c>
      <c r="B118" s="326"/>
      <c r="C118" s="171">
        <f t="shared" si="8"/>
        <v>0</v>
      </c>
      <c r="D118" s="167"/>
      <c r="E118" s="168"/>
      <c r="F118" s="168"/>
      <c r="G118" s="168"/>
      <c r="H118" s="168"/>
      <c r="I118" s="169"/>
    </row>
    <row r="119" spans="1:9" x14ac:dyDescent="0.25">
      <c r="A119" s="146" t="s">
        <v>109</v>
      </c>
    </row>
    <row r="120" spans="1:9" s="2" customFormat="1" ht="12" customHeight="1" x14ac:dyDescent="0.2">
      <c r="A120" s="341" t="s">
        <v>125</v>
      </c>
      <c r="B120" s="341"/>
      <c r="C120" s="174"/>
      <c r="D120" s="174"/>
      <c r="E120" s="174"/>
    </row>
    <row r="121" spans="1:9" ht="21" x14ac:dyDescent="0.25">
      <c r="A121" s="175" t="s">
        <v>126</v>
      </c>
      <c r="B121" s="175" t="s">
        <v>127</v>
      </c>
    </row>
    <row r="122" spans="1:9" x14ac:dyDescent="0.25">
      <c r="A122" s="163" t="s">
        <v>128</v>
      </c>
      <c r="B122" s="176"/>
    </row>
    <row r="123" spans="1:9" x14ac:dyDescent="0.25">
      <c r="A123" s="163" t="s">
        <v>129</v>
      </c>
      <c r="B123" s="177"/>
    </row>
    <row r="124" spans="1:9" x14ac:dyDescent="0.25">
      <c r="A124" s="163" t="s">
        <v>130</v>
      </c>
      <c r="B124" s="177"/>
    </row>
    <row r="125" spans="1:9" x14ac:dyDescent="0.25">
      <c r="A125" s="163" t="s">
        <v>131</v>
      </c>
      <c r="B125" s="177"/>
    </row>
    <row r="126" spans="1:9" x14ac:dyDescent="0.25">
      <c r="A126" s="165" t="s">
        <v>132</v>
      </c>
      <c r="B126" s="178"/>
    </row>
    <row r="127" spans="1:9" s="2" customFormat="1" ht="12" customHeight="1" x14ac:dyDescent="0.2">
      <c r="A127" s="342" t="s">
        <v>133</v>
      </c>
      <c r="B127" s="342"/>
      <c r="C127" s="179"/>
      <c r="D127" s="179"/>
    </row>
    <row r="128" spans="1:9" ht="21" x14ac:dyDescent="0.25">
      <c r="A128" s="175" t="s">
        <v>126</v>
      </c>
      <c r="B128" s="175" t="s">
        <v>134</v>
      </c>
    </row>
    <row r="129" spans="1:9" x14ac:dyDescent="0.25">
      <c r="A129" s="163" t="s">
        <v>128</v>
      </c>
      <c r="B129" s="176"/>
    </row>
    <row r="130" spans="1:9" x14ac:dyDescent="0.25">
      <c r="A130" s="163" t="s">
        <v>129</v>
      </c>
      <c r="B130" s="177"/>
    </row>
    <row r="131" spans="1:9" x14ac:dyDescent="0.25">
      <c r="A131" s="163" t="s">
        <v>130</v>
      </c>
      <c r="B131" s="177"/>
    </row>
    <row r="132" spans="1:9" x14ac:dyDescent="0.25">
      <c r="A132" s="163" t="s">
        <v>131</v>
      </c>
      <c r="B132" s="177"/>
    </row>
    <row r="133" spans="1:9" x14ac:dyDescent="0.25">
      <c r="A133" s="165" t="s">
        <v>132</v>
      </c>
      <c r="B133" s="178"/>
    </row>
    <row r="134" spans="1:9" s="2" customFormat="1" ht="12" x14ac:dyDescent="0.2">
      <c r="A134" s="180" t="s">
        <v>135</v>
      </c>
    </row>
    <row r="135" spans="1:9" x14ac:dyDescent="0.25">
      <c r="A135" s="343" t="s">
        <v>4</v>
      </c>
      <c r="B135" s="344"/>
      <c r="C135" s="152" t="s">
        <v>5</v>
      </c>
      <c r="D135" s="128" t="s">
        <v>136</v>
      </c>
      <c r="E135" s="129" t="s">
        <v>137</v>
      </c>
      <c r="F135" s="130" t="s">
        <v>138</v>
      </c>
    </row>
    <row r="136" spans="1:9" x14ac:dyDescent="0.25">
      <c r="A136" s="339" t="s">
        <v>122</v>
      </c>
      <c r="B136" s="340"/>
      <c r="C136" s="181">
        <f t="shared" ref="C136:C141" si="9">SUM(D136:F136)</f>
        <v>127</v>
      </c>
      <c r="D136" s="182">
        <v>127</v>
      </c>
      <c r="E136" s="183"/>
      <c r="F136" s="184"/>
    </row>
    <row r="137" spans="1:9" x14ac:dyDescent="0.25">
      <c r="A137" s="315" t="s">
        <v>91</v>
      </c>
      <c r="B137" s="158" t="s">
        <v>92</v>
      </c>
      <c r="C137" s="185">
        <f t="shared" si="9"/>
        <v>65</v>
      </c>
      <c r="D137" s="131">
        <v>65</v>
      </c>
      <c r="E137" s="133"/>
      <c r="F137" s="132"/>
    </row>
    <row r="138" spans="1:9" x14ac:dyDescent="0.25">
      <c r="A138" s="322"/>
      <c r="B138" s="163" t="s">
        <v>103</v>
      </c>
      <c r="C138" s="186">
        <f t="shared" si="9"/>
        <v>0</v>
      </c>
      <c r="D138" s="66">
        <v>0</v>
      </c>
      <c r="E138" s="150"/>
      <c r="F138" s="68"/>
    </row>
    <row r="139" spans="1:9" x14ac:dyDescent="0.25">
      <c r="A139" s="316"/>
      <c r="B139" s="165" t="s">
        <v>90</v>
      </c>
      <c r="C139" s="187">
        <f t="shared" si="9"/>
        <v>0</v>
      </c>
      <c r="D139" s="61">
        <v>0</v>
      </c>
      <c r="E139" s="142"/>
      <c r="F139" s="70"/>
    </row>
    <row r="140" spans="1:9" x14ac:dyDescent="0.25">
      <c r="A140" s="323" t="s">
        <v>102</v>
      </c>
      <c r="B140" s="324"/>
      <c r="C140" s="188">
        <f t="shared" si="9"/>
        <v>0</v>
      </c>
      <c r="D140" s="25">
        <v>0</v>
      </c>
      <c r="E140" s="189"/>
      <c r="F140" s="26"/>
    </row>
    <row r="141" spans="1:9" x14ac:dyDescent="0.25">
      <c r="A141" s="325" t="s">
        <v>98</v>
      </c>
      <c r="B141" s="326"/>
      <c r="C141" s="187">
        <f t="shared" si="9"/>
        <v>0</v>
      </c>
      <c r="D141" s="61">
        <v>0</v>
      </c>
      <c r="E141" s="142"/>
      <c r="F141" s="70"/>
    </row>
    <row r="142" spans="1:9" x14ac:dyDescent="0.25">
      <c r="A142" s="146" t="s">
        <v>109</v>
      </c>
      <c r="B142" s="190"/>
      <c r="C142" s="191"/>
      <c r="D142" s="191"/>
      <c r="E142" s="192"/>
      <c r="F142" s="193"/>
    </row>
    <row r="143" spans="1:9" x14ac:dyDescent="0.25">
      <c r="A143" s="146" t="s">
        <v>139</v>
      </c>
      <c r="B143" s="194"/>
      <c r="C143" s="191"/>
      <c r="D143" s="191"/>
      <c r="E143" s="191"/>
      <c r="F143" s="191"/>
    </row>
    <row r="144" spans="1:9" s="2" customFormat="1" ht="12" x14ac:dyDescent="0.2">
      <c r="A144" s="332" t="s">
        <v>140</v>
      </c>
      <c r="B144" s="332"/>
      <c r="C144" s="332"/>
      <c r="D144" s="332"/>
      <c r="E144" s="332"/>
      <c r="F144" s="332"/>
      <c r="G144" s="332"/>
      <c r="H144" s="332"/>
      <c r="I144" s="195"/>
    </row>
    <row r="145" spans="1:9" ht="15" customHeight="1" x14ac:dyDescent="0.25">
      <c r="A145" s="330" t="s">
        <v>141</v>
      </c>
      <c r="B145" s="333"/>
      <c r="C145" s="336" t="s">
        <v>142</v>
      </c>
      <c r="D145" s="337"/>
      <c r="E145" s="338"/>
      <c r="F145" s="336" t="s">
        <v>143</v>
      </c>
      <c r="G145" s="337"/>
      <c r="H145" s="338"/>
    </row>
    <row r="146" spans="1:9" x14ac:dyDescent="0.25">
      <c r="A146" s="334"/>
      <c r="B146" s="335"/>
      <c r="C146" s="4" t="s">
        <v>92</v>
      </c>
      <c r="D146" s="5" t="s">
        <v>144</v>
      </c>
      <c r="E146" s="6" t="s">
        <v>124</v>
      </c>
      <c r="F146" s="4" t="s">
        <v>92</v>
      </c>
      <c r="G146" s="5" t="s">
        <v>144</v>
      </c>
      <c r="H146" s="6" t="s">
        <v>124</v>
      </c>
    </row>
    <row r="147" spans="1:9" x14ac:dyDescent="0.25">
      <c r="A147" s="339" t="s">
        <v>86</v>
      </c>
      <c r="B147" s="340"/>
      <c r="C147" s="196"/>
      <c r="D147" s="197"/>
      <c r="E147" s="198">
        <v>1</v>
      </c>
      <c r="F147" s="196"/>
      <c r="G147" s="197"/>
      <c r="H147" s="198">
        <v>257</v>
      </c>
    </row>
    <row r="148" spans="1:9" x14ac:dyDescent="0.25">
      <c r="A148" s="315" t="s">
        <v>91</v>
      </c>
      <c r="B148" s="158" t="s">
        <v>92</v>
      </c>
      <c r="C148" s="196"/>
      <c r="D148" s="197"/>
      <c r="E148" s="198"/>
      <c r="F148" s="196"/>
      <c r="G148" s="197"/>
      <c r="H148" s="198">
        <v>41</v>
      </c>
    </row>
    <row r="149" spans="1:9" x14ac:dyDescent="0.25">
      <c r="A149" s="322"/>
      <c r="B149" s="163" t="s">
        <v>145</v>
      </c>
      <c r="C149" s="199"/>
      <c r="D149" s="200"/>
      <c r="E149" s="201"/>
      <c r="F149" s="199"/>
      <c r="G149" s="200"/>
      <c r="H149" s="201"/>
    </row>
    <row r="150" spans="1:9" x14ac:dyDescent="0.25">
      <c r="A150" s="316"/>
      <c r="B150" s="165" t="s">
        <v>90</v>
      </c>
      <c r="C150" s="202"/>
      <c r="D150" s="203"/>
      <c r="E150" s="204"/>
      <c r="F150" s="202"/>
      <c r="G150" s="203"/>
      <c r="H150" s="204"/>
    </row>
    <row r="151" spans="1:9" x14ac:dyDescent="0.25">
      <c r="A151" s="323" t="s">
        <v>95</v>
      </c>
      <c r="B151" s="324"/>
      <c r="C151" s="16"/>
      <c r="D151" s="205"/>
      <c r="E151" s="206"/>
      <c r="F151" s="16">
        <v>61</v>
      </c>
      <c r="G151" s="205"/>
      <c r="H151" s="206"/>
    </row>
    <row r="152" spans="1:9" x14ac:dyDescent="0.25">
      <c r="A152" s="325" t="s">
        <v>98</v>
      </c>
      <c r="B152" s="326"/>
      <c r="C152" s="23"/>
      <c r="D152" s="207"/>
      <c r="E152" s="208"/>
      <c r="F152" s="23">
        <v>0</v>
      </c>
      <c r="G152" s="207"/>
      <c r="H152" s="208"/>
    </row>
    <row r="153" spans="1:9" x14ac:dyDescent="0.25">
      <c r="A153" s="327" t="s">
        <v>5</v>
      </c>
      <c r="B153" s="328"/>
      <c r="C153" s="34">
        <f>SUM(C147:C152)</f>
        <v>0</v>
      </c>
      <c r="D153" s="144">
        <f>SUM(D147:D150)</f>
        <v>0</v>
      </c>
      <c r="E153" s="37">
        <f>SUM(E147:E150)</f>
        <v>1</v>
      </c>
      <c r="F153" s="28">
        <f>SUM(F147:F152)</f>
        <v>61</v>
      </c>
      <c r="G153" s="29">
        <f>SUM(G147:G150)</f>
        <v>0</v>
      </c>
      <c r="H153" s="33">
        <f>SUM(H147:H150)</f>
        <v>298</v>
      </c>
    </row>
    <row r="154" spans="1:9" s="2" customFormat="1" ht="12" x14ac:dyDescent="0.2">
      <c r="A154" s="329" t="s">
        <v>146</v>
      </c>
      <c r="B154" s="329"/>
      <c r="C154" s="329"/>
    </row>
    <row r="155" spans="1:9" x14ac:dyDescent="0.25">
      <c r="A155" s="330" t="s">
        <v>34</v>
      </c>
      <c r="B155" s="331"/>
      <c r="C155" s="119" t="s">
        <v>5</v>
      </c>
    </row>
    <row r="156" spans="1:9" x14ac:dyDescent="0.25">
      <c r="A156" s="315" t="s">
        <v>147</v>
      </c>
      <c r="B156" s="209" t="s">
        <v>148</v>
      </c>
      <c r="C156" s="210">
        <v>354</v>
      </c>
    </row>
    <row r="157" spans="1:9" x14ac:dyDescent="0.25">
      <c r="A157" s="316"/>
      <c r="B157" s="211" t="s">
        <v>149</v>
      </c>
      <c r="C157" s="212">
        <v>258</v>
      </c>
    </row>
    <row r="158" spans="1:9" s="2" customFormat="1" ht="12" x14ac:dyDescent="0.2">
      <c r="A158" s="317" t="s">
        <v>150</v>
      </c>
      <c r="B158" s="317"/>
      <c r="C158" s="317"/>
      <c r="D158" s="317"/>
      <c r="E158" s="317"/>
      <c r="F158" s="317"/>
      <c r="G158" s="318"/>
      <c r="H158" s="318"/>
      <c r="I158" s="318"/>
    </row>
    <row r="159" spans="1:9" x14ac:dyDescent="0.25">
      <c r="A159" s="213" t="s">
        <v>151</v>
      </c>
      <c r="B159" s="213" t="s">
        <v>152</v>
      </c>
      <c r="C159" s="319" t="s">
        <v>34</v>
      </c>
      <c r="D159" s="320"/>
      <c r="E159" s="321"/>
      <c r="F159" s="214" t="s">
        <v>5</v>
      </c>
      <c r="G159" s="215" t="s">
        <v>86</v>
      </c>
      <c r="H159" s="216" t="s">
        <v>153</v>
      </c>
      <c r="I159" s="217" t="s">
        <v>91</v>
      </c>
    </row>
    <row r="160" spans="1:9" x14ac:dyDescent="0.25">
      <c r="A160" s="304" t="s">
        <v>154</v>
      </c>
      <c r="B160" s="304" t="s">
        <v>155</v>
      </c>
      <c r="C160" s="306" t="s">
        <v>156</v>
      </c>
      <c r="D160" s="307"/>
      <c r="E160" s="308"/>
      <c r="F160" s="218">
        <f t="shared" ref="F160:F184" si="10">SUM(G160:I160)</f>
        <v>0</v>
      </c>
      <c r="G160" s="219"/>
      <c r="H160" s="220"/>
      <c r="I160" s="221"/>
    </row>
    <row r="161" spans="1:9" x14ac:dyDescent="0.25">
      <c r="A161" s="304"/>
      <c r="B161" s="304"/>
      <c r="C161" s="301" t="s">
        <v>157</v>
      </c>
      <c r="D161" s="302"/>
      <c r="E161" s="303"/>
      <c r="F161" s="222">
        <f t="shared" si="10"/>
        <v>1</v>
      </c>
      <c r="G161" s="199">
        <v>1</v>
      </c>
      <c r="H161" s="200"/>
      <c r="I161" s="201"/>
    </row>
    <row r="162" spans="1:9" x14ac:dyDescent="0.25">
      <c r="A162" s="304"/>
      <c r="B162" s="304"/>
      <c r="C162" s="301" t="s">
        <v>68</v>
      </c>
      <c r="D162" s="302"/>
      <c r="E162" s="303"/>
      <c r="F162" s="222">
        <f t="shared" si="10"/>
        <v>0</v>
      </c>
      <c r="G162" s="199"/>
      <c r="H162" s="200"/>
      <c r="I162" s="201"/>
    </row>
    <row r="163" spans="1:9" x14ac:dyDescent="0.25">
      <c r="A163" s="304"/>
      <c r="B163" s="304"/>
      <c r="C163" s="301" t="s">
        <v>158</v>
      </c>
      <c r="D163" s="302"/>
      <c r="E163" s="303"/>
      <c r="F163" s="222">
        <f t="shared" si="10"/>
        <v>0</v>
      </c>
      <c r="G163" s="199"/>
      <c r="H163" s="200"/>
      <c r="I163" s="201"/>
    </row>
    <row r="164" spans="1:9" x14ac:dyDescent="0.25">
      <c r="A164" s="304"/>
      <c r="B164" s="304"/>
      <c r="C164" s="301" t="s">
        <v>159</v>
      </c>
      <c r="D164" s="302"/>
      <c r="E164" s="303"/>
      <c r="F164" s="222">
        <f t="shared" si="10"/>
        <v>0</v>
      </c>
      <c r="G164" s="199"/>
      <c r="H164" s="200"/>
      <c r="I164" s="201"/>
    </row>
    <row r="165" spans="1:9" x14ac:dyDescent="0.25">
      <c r="A165" s="304"/>
      <c r="B165" s="304"/>
      <c r="C165" s="301" t="s">
        <v>160</v>
      </c>
      <c r="D165" s="302"/>
      <c r="E165" s="303"/>
      <c r="F165" s="222">
        <f t="shared" si="10"/>
        <v>0</v>
      </c>
      <c r="G165" s="199"/>
      <c r="H165" s="200"/>
      <c r="I165" s="201"/>
    </row>
    <row r="166" spans="1:9" x14ac:dyDescent="0.25">
      <c r="A166" s="304"/>
      <c r="B166" s="304"/>
      <c r="C166" s="301" t="s">
        <v>161</v>
      </c>
      <c r="D166" s="302"/>
      <c r="E166" s="303"/>
      <c r="F166" s="222">
        <f t="shared" si="10"/>
        <v>0</v>
      </c>
      <c r="G166" s="199"/>
      <c r="H166" s="200"/>
      <c r="I166" s="201"/>
    </row>
    <row r="167" spans="1:9" x14ac:dyDescent="0.25">
      <c r="A167" s="304"/>
      <c r="B167" s="304"/>
      <c r="C167" s="312" t="s">
        <v>162</v>
      </c>
      <c r="D167" s="313"/>
      <c r="E167" s="314"/>
      <c r="F167" s="223">
        <f t="shared" si="10"/>
        <v>0</v>
      </c>
      <c r="G167" s="202"/>
      <c r="H167" s="203"/>
      <c r="I167" s="204"/>
    </row>
    <row r="168" spans="1:9" x14ac:dyDescent="0.25">
      <c r="A168" s="304"/>
      <c r="B168" s="305" t="s">
        <v>163</v>
      </c>
      <c r="C168" s="306" t="s">
        <v>164</v>
      </c>
      <c r="D168" s="307"/>
      <c r="E168" s="308"/>
      <c r="F168" s="218">
        <f t="shared" si="10"/>
        <v>0</v>
      </c>
      <c r="G168" s="219"/>
      <c r="H168" s="220"/>
      <c r="I168" s="221"/>
    </row>
    <row r="169" spans="1:9" x14ac:dyDescent="0.25">
      <c r="A169" s="304"/>
      <c r="B169" s="305"/>
      <c r="C169" s="301" t="s">
        <v>165</v>
      </c>
      <c r="D169" s="302"/>
      <c r="E169" s="303"/>
      <c r="F169" s="218">
        <f t="shared" si="10"/>
        <v>0</v>
      </c>
      <c r="G169" s="199"/>
      <c r="H169" s="200"/>
      <c r="I169" s="201"/>
    </row>
    <row r="170" spans="1:9" x14ac:dyDescent="0.25">
      <c r="A170" s="304"/>
      <c r="B170" s="305"/>
      <c r="C170" s="312" t="s">
        <v>166</v>
      </c>
      <c r="D170" s="313"/>
      <c r="E170" s="314"/>
      <c r="F170" s="224">
        <f t="shared" si="10"/>
        <v>0</v>
      </c>
      <c r="G170" s="202"/>
      <c r="H170" s="203"/>
      <c r="I170" s="204"/>
    </row>
    <row r="171" spans="1:9" x14ac:dyDescent="0.25">
      <c r="A171" s="304" t="s">
        <v>167</v>
      </c>
      <c r="B171" s="305" t="s">
        <v>155</v>
      </c>
      <c r="C171" s="306" t="s">
        <v>168</v>
      </c>
      <c r="D171" s="307"/>
      <c r="E171" s="308"/>
      <c r="F171" s="225">
        <f t="shared" si="10"/>
        <v>0</v>
      </c>
      <c r="G171" s="219"/>
      <c r="H171" s="220"/>
      <c r="I171" s="221"/>
    </row>
    <row r="172" spans="1:9" x14ac:dyDescent="0.25">
      <c r="A172" s="304"/>
      <c r="B172" s="305"/>
      <c r="C172" s="301" t="s">
        <v>169</v>
      </c>
      <c r="D172" s="302"/>
      <c r="E172" s="303"/>
      <c r="F172" s="218">
        <f t="shared" si="10"/>
        <v>0</v>
      </c>
      <c r="G172" s="199"/>
      <c r="H172" s="200"/>
      <c r="I172" s="201"/>
    </row>
    <row r="173" spans="1:9" x14ac:dyDescent="0.25">
      <c r="A173" s="304"/>
      <c r="B173" s="305"/>
      <c r="C173" s="301" t="s">
        <v>170</v>
      </c>
      <c r="D173" s="302"/>
      <c r="E173" s="303"/>
      <c r="F173" s="218">
        <f t="shared" si="10"/>
        <v>0</v>
      </c>
      <c r="G173" s="199"/>
      <c r="H173" s="200"/>
      <c r="I173" s="201"/>
    </row>
    <row r="174" spans="1:9" x14ac:dyDescent="0.25">
      <c r="A174" s="304"/>
      <c r="B174" s="305"/>
      <c r="C174" s="297" t="s">
        <v>171</v>
      </c>
      <c r="D174" s="298"/>
      <c r="E174" s="299"/>
      <c r="F174" s="226">
        <f t="shared" si="10"/>
        <v>0</v>
      </c>
      <c r="G174" s="202"/>
      <c r="H174" s="203"/>
      <c r="I174" s="204"/>
    </row>
    <row r="175" spans="1:9" x14ac:dyDescent="0.25">
      <c r="A175" s="304"/>
      <c r="B175" s="305" t="s">
        <v>163</v>
      </c>
      <c r="C175" s="309" t="s">
        <v>172</v>
      </c>
      <c r="D175" s="310"/>
      <c r="E175" s="311"/>
      <c r="F175" s="218">
        <f t="shared" si="10"/>
        <v>0</v>
      </c>
      <c r="G175" s="219"/>
      <c r="H175" s="220"/>
      <c r="I175" s="221"/>
    </row>
    <row r="176" spans="1:9" x14ac:dyDescent="0.25">
      <c r="A176" s="304"/>
      <c r="B176" s="305"/>
      <c r="C176" s="301" t="s">
        <v>173</v>
      </c>
      <c r="D176" s="302"/>
      <c r="E176" s="303"/>
      <c r="F176" s="218">
        <f t="shared" si="10"/>
        <v>0</v>
      </c>
      <c r="G176" s="199"/>
      <c r="H176" s="200"/>
      <c r="I176" s="201"/>
    </row>
    <row r="177" spans="1:9" x14ac:dyDescent="0.25">
      <c r="A177" s="304"/>
      <c r="B177" s="305"/>
      <c r="C177" s="301" t="s">
        <v>174</v>
      </c>
      <c r="D177" s="302"/>
      <c r="E177" s="303"/>
      <c r="F177" s="218">
        <f t="shared" si="10"/>
        <v>0</v>
      </c>
      <c r="G177" s="199"/>
      <c r="H177" s="200"/>
      <c r="I177" s="201"/>
    </row>
    <row r="178" spans="1:9" x14ac:dyDescent="0.25">
      <c r="A178" s="304"/>
      <c r="B178" s="305"/>
      <c r="C178" s="301" t="s">
        <v>175</v>
      </c>
      <c r="D178" s="302"/>
      <c r="E178" s="303"/>
      <c r="F178" s="218">
        <f t="shared" si="10"/>
        <v>0</v>
      </c>
      <c r="G178" s="199"/>
      <c r="H178" s="200"/>
      <c r="I178" s="201"/>
    </row>
    <row r="179" spans="1:9" x14ac:dyDescent="0.25">
      <c r="A179" s="304"/>
      <c r="B179" s="305"/>
      <c r="C179" s="301" t="s">
        <v>176</v>
      </c>
      <c r="D179" s="302"/>
      <c r="E179" s="303"/>
      <c r="F179" s="218">
        <f t="shared" si="10"/>
        <v>0</v>
      </c>
      <c r="G179" s="199"/>
      <c r="H179" s="200"/>
      <c r="I179" s="201"/>
    </row>
    <row r="180" spans="1:9" x14ac:dyDescent="0.25">
      <c r="A180" s="304"/>
      <c r="B180" s="305"/>
      <c r="C180" s="301" t="s">
        <v>177</v>
      </c>
      <c r="D180" s="302"/>
      <c r="E180" s="303"/>
      <c r="F180" s="218">
        <f t="shared" si="10"/>
        <v>0</v>
      </c>
      <c r="G180" s="199"/>
      <c r="H180" s="200"/>
      <c r="I180" s="201"/>
    </row>
    <row r="181" spans="1:9" x14ac:dyDescent="0.25">
      <c r="A181" s="304"/>
      <c r="B181" s="305"/>
      <c r="C181" s="301" t="s">
        <v>178</v>
      </c>
      <c r="D181" s="302"/>
      <c r="E181" s="303"/>
      <c r="F181" s="218">
        <f t="shared" si="10"/>
        <v>0</v>
      </c>
      <c r="G181" s="199"/>
      <c r="H181" s="200"/>
      <c r="I181" s="201"/>
    </row>
    <row r="182" spans="1:9" x14ac:dyDescent="0.25">
      <c r="A182" s="304"/>
      <c r="B182" s="305"/>
      <c r="C182" s="301" t="s">
        <v>179</v>
      </c>
      <c r="D182" s="302"/>
      <c r="E182" s="303"/>
      <c r="F182" s="218">
        <f t="shared" si="10"/>
        <v>0</v>
      </c>
      <c r="G182" s="199"/>
      <c r="H182" s="200"/>
      <c r="I182" s="201"/>
    </row>
    <row r="183" spans="1:9" x14ac:dyDescent="0.25">
      <c r="A183" s="304"/>
      <c r="B183" s="305"/>
      <c r="C183" s="301" t="s">
        <v>180</v>
      </c>
      <c r="D183" s="302"/>
      <c r="E183" s="303"/>
      <c r="F183" s="218">
        <f t="shared" si="10"/>
        <v>0</v>
      </c>
      <c r="G183" s="199"/>
      <c r="H183" s="200"/>
      <c r="I183" s="201"/>
    </row>
    <row r="184" spans="1:9" x14ac:dyDescent="0.25">
      <c r="A184" s="304"/>
      <c r="B184" s="305"/>
      <c r="C184" s="297" t="s">
        <v>181</v>
      </c>
      <c r="D184" s="298"/>
      <c r="E184" s="299"/>
      <c r="F184" s="218">
        <f t="shared" si="10"/>
        <v>0</v>
      </c>
      <c r="G184" s="199"/>
      <c r="H184" s="200"/>
      <c r="I184" s="201"/>
    </row>
    <row r="185" spans="1:9" x14ac:dyDescent="0.25">
      <c r="A185" s="227"/>
      <c r="B185" s="228"/>
      <c r="C185" s="229" t="s">
        <v>5</v>
      </c>
      <c r="D185" s="230"/>
      <c r="E185" s="231"/>
      <c r="F185" s="232">
        <f>+SUM(F160:F184)</f>
        <v>1</v>
      </c>
      <c r="G185" s="233">
        <f>+SUM(G160:G184)</f>
        <v>1</v>
      </c>
      <c r="H185" s="234">
        <f>+SUM(H160:H184)</f>
        <v>0</v>
      </c>
      <c r="I185" s="235">
        <f>+SUM(I160:I184)</f>
        <v>0</v>
      </c>
    </row>
    <row r="186" spans="1:9" x14ac:dyDescent="0.25">
      <c r="A186" s="1" t="s">
        <v>182</v>
      </c>
      <c r="B186" s="1"/>
      <c r="C186" s="193"/>
      <c r="D186" s="193"/>
      <c r="E186" s="193"/>
      <c r="F186" s="193"/>
      <c r="G186" s="193"/>
      <c r="H186" s="193"/>
      <c r="I186" s="193"/>
    </row>
    <row r="187" spans="1:9" s="2" customFormat="1" ht="12" x14ac:dyDescent="0.2">
      <c r="A187" s="236" t="s">
        <v>183</v>
      </c>
    </row>
    <row r="188" spans="1:9" s="2" customFormat="1" ht="12" x14ac:dyDescent="0.2">
      <c r="A188" s="281" t="s">
        <v>184</v>
      </c>
      <c r="B188" s="281"/>
      <c r="C188" s="300"/>
      <c r="D188" s="300"/>
    </row>
    <row r="189" spans="1:9" x14ac:dyDescent="0.25">
      <c r="A189" s="237" t="s">
        <v>185</v>
      </c>
      <c r="B189" s="238" t="s">
        <v>5</v>
      </c>
      <c r="C189" s="239" t="s">
        <v>186</v>
      </c>
      <c r="D189" s="240" t="s">
        <v>187</v>
      </c>
    </row>
    <row r="190" spans="1:9" x14ac:dyDescent="0.25">
      <c r="A190" s="241" t="s">
        <v>188</v>
      </c>
      <c r="B190" s="222">
        <f t="shared" ref="B190:B199" si="11">SUM(C190:D190)</f>
        <v>458</v>
      </c>
      <c r="C190" s="219"/>
      <c r="D190" s="221">
        <v>458</v>
      </c>
    </row>
    <row r="191" spans="1:9" x14ac:dyDescent="0.25">
      <c r="A191" s="242" t="s">
        <v>189</v>
      </c>
      <c r="B191" s="222">
        <f t="shared" si="11"/>
        <v>24</v>
      </c>
      <c r="C191" s="199"/>
      <c r="D191" s="201">
        <v>24</v>
      </c>
    </row>
    <row r="192" spans="1:9" x14ac:dyDescent="0.25">
      <c r="A192" s="242" t="s">
        <v>190</v>
      </c>
      <c r="B192" s="222">
        <f t="shared" si="11"/>
        <v>208</v>
      </c>
      <c r="C192" s="199"/>
      <c r="D192" s="201">
        <v>208</v>
      </c>
    </row>
    <row r="193" spans="1:5" x14ac:dyDescent="0.25">
      <c r="A193" s="242" t="s">
        <v>191</v>
      </c>
      <c r="B193" s="222">
        <f t="shared" si="11"/>
        <v>9</v>
      </c>
      <c r="C193" s="199"/>
      <c r="D193" s="201">
        <v>9</v>
      </c>
    </row>
    <row r="194" spans="1:5" x14ac:dyDescent="0.25">
      <c r="A194" s="242" t="s">
        <v>192</v>
      </c>
      <c r="B194" s="222">
        <f t="shared" si="11"/>
        <v>70</v>
      </c>
      <c r="C194" s="199"/>
      <c r="D194" s="201">
        <v>70</v>
      </c>
    </row>
    <row r="195" spans="1:5" x14ac:dyDescent="0.25">
      <c r="A195" s="242" t="s">
        <v>193</v>
      </c>
      <c r="B195" s="222">
        <f t="shared" si="11"/>
        <v>4</v>
      </c>
      <c r="C195" s="199"/>
      <c r="D195" s="201">
        <v>4</v>
      </c>
    </row>
    <row r="196" spans="1:5" x14ac:dyDescent="0.25">
      <c r="A196" s="242" t="s">
        <v>194</v>
      </c>
      <c r="B196" s="222">
        <f t="shared" si="11"/>
        <v>23</v>
      </c>
      <c r="C196" s="199"/>
      <c r="D196" s="201">
        <v>23</v>
      </c>
    </row>
    <row r="197" spans="1:5" x14ac:dyDescent="0.25">
      <c r="A197" s="242" t="s">
        <v>195</v>
      </c>
      <c r="B197" s="222">
        <f t="shared" si="11"/>
        <v>0</v>
      </c>
      <c r="C197" s="199"/>
      <c r="D197" s="201">
        <v>0</v>
      </c>
    </row>
    <row r="198" spans="1:5" x14ac:dyDescent="0.25">
      <c r="A198" s="242" t="s">
        <v>196</v>
      </c>
      <c r="B198" s="222">
        <f t="shared" si="11"/>
        <v>0</v>
      </c>
      <c r="C198" s="199"/>
      <c r="D198" s="201"/>
    </row>
    <row r="199" spans="1:5" x14ac:dyDescent="0.25">
      <c r="A199" s="243" t="s">
        <v>197</v>
      </c>
      <c r="B199" s="222">
        <f t="shared" si="11"/>
        <v>0</v>
      </c>
      <c r="C199" s="199"/>
      <c r="D199" s="201"/>
    </row>
    <row r="200" spans="1:5" x14ac:dyDescent="0.25">
      <c r="A200" s="244" t="s">
        <v>5</v>
      </c>
      <c r="B200" s="145">
        <f>+SUM(B190:B199)</f>
        <v>796</v>
      </c>
      <c r="C200" s="34">
        <f>+SUM(C190:C199)</f>
        <v>0</v>
      </c>
      <c r="D200" s="37">
        <f>+SUM(D190:D199)</f>
        <v>796</v>
      </c>
    </row>
    <row r="201" spans="1:5" s="2" customFormat="1" ht="12" x14ac:dyDescent="0.2">
      <c r="A201" s="236" t="s">
        <v>198</v>
      </c>
    </row>
    <row r="202" spans="1:5" x14ac:dyDescent="0.25">
      <c r="A202" s="237" t="s">
        <v>199</v>
      </c>
      <c r="B202" s="239" t="s">
        <v>186</v>
      </c>
      <c r="C202" s="245" t="s">
        <v>187</v>
      </c>
      <c r="D202" s="240" t="s">
        <v>200</v>
      </c>
    </row>
    <row r="203" spans="1:5" x14ac:dyDescent="0.25">
      <c r="A203" s="246" t="s">
        <v>201</v>
      </c>
      <c r="B203" s="199"/>
      <c r="C203" s="200">
        <v>16</v>
      </c>
      <c r="D203" s="201">
        <v>0</v>
      </c>
    </row>
    <row r="204" spans="1:5" x14ac:dyDescent="0.25">
      <c r="A204" s="247" t="s">
        <v>202</v>
      </c>
      <c r="B204" s="199"/>
      <c r="C204" s="200">
        <v>627</v>
      </c>
      <c r="D204" s="201">
        <v>0</v>
      </c>
    </row>
    <row r="205" spans="1:5" x14ac:dyDescent="0.25">
      <c r="A205" s="248" t="s">
        <v>203</v>
      </c>
      <c r="B205" s="199"/>
      <c r="C205" s="200"/>
      <c r="D205" s="204"/>
    </row>
    <row r="206" spans="1:5" x14ac:dyDescent="0.25">
      <c r="A206" s="237" t="s">
        <v>5</v>
      </c>
      <c r="B206" s="34">
        <f>+SUM(B203:B205)</f>
        <v>0</v>
      </c>
      <c r="C206" s="144">
        <f>+SUM(C203:C205)</f>
        <v>643</v>
      </c>
      <c r="D206" s="37">
        <f>+SUM(D203:D205)</f>
        <v>0</v>
      </c>
    </row>
    <row r="207" spans="1:5" s="2" customFormat="1" ht="12" x14ac:dyDescent="0.2">
      <c r="A207" s="281" t="s">
        <v>204</v>
      </c>
      <c r="B207" s="281"/>
      <c r="C207" s="281"/>
      <c r="D207" s="281"/>
      <c r="E207" s="281"/>
    </row>
    <row r="208" spans="1:5" s="3" customFormat="1" ht="10.5" x14ac:dyDescent="0.15">
      <c r="A208" s="244" t="s">
        <v>205</v>
      </c>
      <c r="B208" s="244" t="s">
        <v>206</v>
      </c>
      <c r="C208" s="239" t="s">
        <v>186</v>
      </c>
      <c r="D208" s="245" t="s">
        <v>187</v>
      </c>
      <c r="E208" s="240" t="s">
        <v>200</v>
      </c>
    </row>
    <row r="209" spans="1:5" s="3" customFormat="1" ht="10.5" x14ac:dyDescent="0.15">
      <c r="A209" s="287" t="s">
        <v>207</v>
      </c>
      <c r="B209" s="249" t="s">
        <v>208</v>
      </c>
      <c r="C209" s="199"/>
      <c r="D209" s="200"/>
      <c r="E209" s="198"/>
    </row>
    <row r="210" spans="1:5" s="3" customFormat="1" ht="10.5" x14ac:dyDescent="0.15">
      <c r="A210" s="288"/>
      <c r="B210" s="250" t="s">
        <v>209</v>
      </c>
      <c r="C210" s="199"/>
      <c r="D210" s="200"/>
      <c r="E210" s="221"/>
    </row>
    <row r="211" spans="1:5" s="3" customFormat="1" ht="10.5" x14ac:dyDescent="0.15">
      <c r="A211" s="288"/>
      <c r="B211" s="251" t="s">
        <v>210</v>
      </c>
      <c r="C211" s="219"/>
      <c r="D211" s="220"/>
      <c r="E211" s="201"/>
    </row>
    <row r="212" spans="1:5" s="3" customFormat="1" ht="10.5" x14ac:dyDescent="0.15">
      <c r="A212" s="289"/>
      <c r="B212" s="252" t="s">
        <v>211</v>
      </c>
      <c r="C212" s="202"/>
      <c r="D212" s="203"/>
      <c r="E212" s="204"/>
    </row>
    <row r="213" spans="1:5" s="3" customFormat="1" ht="10.5" x14ac:dyDescent="0.15">
      <c r="A213" s="253" t="s">
        <v>212</v>
      </c>
      <c r="B213" s="253" t="s">
        <v>213</v>
      </c>
      <c r="C213" s="254"/>
      <c r="D213" s="255"/>
      <c r="E213" s="256"/>
    </row>
    <row r="214" spans="1:5" s="3" customFormat="1" ht="10.5" x14ac:dyDescent="0.15">
      <c r="A214" s="287" t="s">
        <v>214</v>
      </c>
      <c r="B214" s="249" t="s">
        <v>215</v>
      </c>
      <c r="C214" s="196"/>
      <c r="D214" s="197"/>
      <c r="E214" s="198"/>
    </row>
    <row r="215" spans="1:5" s="3" customFormat="1" ht="10.5" x14ac:dyDescent="0.15">
      <c r="A215" s="288"/>
      <c r="B215" s="251" t="s">
        <v>216</v>
      </c>
      <c r="C215" s="219"/>
      <c r="D215" s="220"/>
      <c r="E215" s="221"/>
    </row>
    <row r="216" spans="1:5" s="3" customFormat="1" ht="10.5" x14ac:dyDescent="0.15">
      <c r="A216" s="288"/>
      <c r="B216" s="250" t="s">
        <v>217</v>
      </c>
      <c r="C216" s="199"/>
      <c r="D216" s="200">
        <v>1</v>
      </c>
      <c r="E216" s="201"/>
    </row>
    <row r="217" spans="1:5" s="3" customFormat="1" ht="10.5" x14ac:dyDescent="0.15">
      <c r="A217" s="288"/>
      <c r="B217" s="251" t="s">
        <v>218</v>
      </c>
      <c r="C217" s="219"/>
      <c r="D217" s="220">
        <v>1</v>
      </c>
      <c r="E217" s="221"/>
    </row>
    <row r="218" spans="1:5" s="3" customFormat="1" ht="10.5" x14ac:dyDescent="0.15">
      <c r="A218" s="289"/>
      <c r="B218" s="252" t="s">
        <v>219</v>
      </c>
      <c r="C218" s="202"/>
      <c r="D218" s="203"/>
      <c r="E218" s="204"/>
    </row>
    <row r="219" spans="1:5" s="3" customFormat="1" ht="11.25" x14ac:dyDescent="0.15">
      <c r="A219" s="287" t="s">
        <v>220</v>
      </c>
      <c r="B219" s="249" t="s">
        <v>221</v>
      </c>
      <c r="C219" s="219"/>
      <c r="D219" s="220"/>
      <c r="E219" s="221"/>
    </row>
    <row r="220" spans="1:5" s="3" customFormat="1" ht="11.25" x14ac:dyDescent="0.15">
      <c r="A220" s="289"/>
      <c r="B220" s="252" t="s">
        <v>222</v>
      </c>
      <c r="C220" s="202"/>
      <c r="D220" s="203"/>
      <c r="E220" s="204"/>
    </row>
    <row r="221" spans="1:5" s="3" customFormat="1" ht="10.5" x14ac:dyDescent="0.15">
      <c r="A221" s="287" t="s">
        <v>223</v>
      </c>
      <c r="B221" s="249" t="s">
        <v>224</v>
      </c>
      <c r="C221" s="196"/>
      <c r="D221" s="197">
        <v>3</v>
      </c>
      <c r="E221" s="198"/>
    </row>
    <row r="222" spans="1:5" s="3" customFormat="1" ht="10.5" x14ac:dyDescent="0.15">
      <c r="A222" s="288"/>
      <c r="B222" s="250" t="s">
        <v>225</v>
      </c>
      <c r="C222" s="219"/>
      <c r="D222" s="220"/>
      <c r="E222" s="221"/>
    </row>
    <row r="223" spans="1:5" s="3" customFormat="1" ht="11.25" x14ac:dyDescent="0.15">
      <c r="A223" s="289"/>
      <c r="B223" s="251" t="s">
        <v>226</v>
      </c>
      <c r="C223" s="257"/>
      <c r="D223" s="258"/>
      <c r="E223" s="256"/>
    </row>
    <row r="224" spans="1:5" s="3" customFormat="1" ht="11.25" x14ac:dyDescent="0.15">
      <c r="A224" s="287" t="s">
        <v>227</v>
      </c>
      <c r="B224" s="249" t="s">
        <v>228</v>
      </c>
      <c r="C224" s="219"/>
      <c r="D224" s="220"/>
      <c r="E224" s="221"/>
    </row>
    <row r="225" spans="1:5" s="3" customFormat="1" ht="11.25" x14ac:dyDescent="0.15">
      <c r="A225" s="289"/>
      <c r="B225" s="252" t="s">
        <v>229</v>
      </c>
      <c r="C225" s="202"/>
      <c r="D225" s="203"/>
      <c r="E225" s="204"/>
    </row>
    <row r="226" spans="1:5" s="3" customFormat="1" ht="11.25" x14ac:dyDescent="0.15">
      <c r="A226" s="287" t="s">
        <v>230</v>
      </c>
      <c r="B226" s="249" t="s">
        <v>231</v>
      </c>
      <c r="C226" s="219"/>
      <c r="D226" s="220">
        <v>1</v>
      </c>
      <c r="E226" s="221"/>
    </row>
    <row r="227" spans="1:5" s="3" customFormat="1" ht="11.25" x14ac:dyDescent="0.15">
      <c r="A227" s="289"/>
      <c r="B227" s="252" t="s">
        <v>232</v>
      </c>
      <c r="C227" s="202"/>
      <c r="D227" s="203"/>
      <c r="E227" s="204"/>
    </row>
    <row r="228" spans="1:5" s="3" customFormat="1" ht="11.25" x14ac:dyDescent="0.15">
      <c r="A228" s="287" t="s">
        <v>233</v>
      </c>
      <c r="B228" s="249" t="s">
        <v>234</v>
      </c>
      <c r="C228" s="219"/>
      <c r="D228" s="220"/>
      <c r="E228" s="221"/>
    </row>
    <row r="229" spans="1:5" s="3" customFormat="1" ht="11.25" x14ac:dyDescent="0.15">
      <c r="A229" s="289"/>
      <c r="B229" s="252" t="s">
        <v>235</v>
      </c>
      <c r="C229" s="202"/>
      <c r="D229" s="203"/>
      <c r="E229" s="204"/>
    </row>
    <row r="230" spans="1:5" s="3" customFormat="1" ht="11.25" x14ac:dyDescent="0.15">
      <c r="A230" s="287" t="s">
        <v>236</v>
      </c>
      <c r="B230" s="249" t="s">
        <v>237</v>
      </c>
      <c r="C230" s="219"/>
      <c r="D230" s="220"/>
      <c r="E230" s="221"/>
    </row>
    <row r="231" spans="1:5" s="3" customFormat="1" ht="11.25" x14ac:dyDescent="0.15">
      <c r="A231" s="289"/>
      <c r="B231" s="259" t="s">
        <v>238</v>
      </c>
      <c r="C231" s="202"/>
      <c r="D231" s="203"/>
      <c r="E231" s="204"/>
    </row>
    <row r="232" spans="1:5" s="3" customFormat="1" ht="10.5" x14ac:dyDescent="0.15">
      <c r="A232" s="284" t="s">
        <v>239</v>
      </c>
      <c r="B232" s="296"/>
      <c r="C232" s="219"/>
      <c r="D232" s="220">
        <v>3</v>
      </c>
      <c r="E232" s="221"/>
    </row>
    <row r="233" spans="1:5" s="3" customFormat="1" ht="10.5" x14ac:dyDescent="0.15">
      <c r="A233" s="291" t="s">
        <v>108</v>
      </c>
      <c r="B233" s="292"/>
      <c r="C233" s="199"/>
      <c r="D233" s="200"/>
      <c r="E233" s="201"/>
    </row>
    <row r="234" spans="1:5" s="3" customFormat="1" ht="10.5" x14ac:dyDescent="0.15">
      <c r="A234" s="278" t="s">
        <v>5</v>
      </c>
      <c r="B234" s="279"/>
      <c r="C234" s="34">
        <f>+SUM(C209:C233)</f>
        <v>0</v>
      </c>
      <c r="D234" s="144">
        <f>+SUM(D209:D233)</f>
        <v>9</v>
      </c>
      <c r="E234" s="37">
        <f>+SUM(E209:E233)</f>
        <v>0</v>
      </c>
    </row>
    <row r="235" spans="1:5" s="2" customFormat="1" ht="12" x14ac:dyDescent="0.2">
      <c r="A235" s="280" t="s">
        <v>240</v>
      </c>
      <c r="B235" s="280"/>
      <c r="C235" s="280"/>
      <c r="D235" s="280"/>
      <c r="E235" s="280"/>
    </row>
    <row r="236" spans="1:5" s="3" customFormat="1" ht="21" x14ac:dyDescent="0.15">
      <c r="A236" s="293" t="s">
        <v>241</v>
      </c>
      <c r="B236" s="293"/>
      <c r="C236" s="239" t="s">
        <v>5</v>
      </c>
      <c r="D236" s="216" t="s">
        <v>142</v>
      </c>
      <c r="E236" s="217" t="s">
        <v>242</v>
      </c>
    </row>
    <row r="237" spans="1:5" s="3" customFormat="1" ht="10.5" x14ac:dyDescent="0.15">
      <c r="A237" s="294" t="s">
        <v>243</v>
      </c>
      <c r="B237" s="294"/>
      <c r="C237" s="260">
        <f>SUM(D237:E237)</f>
        <v>354</v>
      </c>
      <c r="D237" s="261">
        <v>1</v>
      </c>
      <c r="E237" s="201">
        <v>353</v>
      </c>
    </row>
    <row r="238" spans="1:5" s="3" customFormat="1" ht="10.5" x14ac:dyDescent="0.15">
      <c r="A238" s="295" t="s">
        <v>244</v>
      </c>
      <c r="B238" s="295"/>
      <c r="C238" s="260">
        <f>SUM(D238:E238)</f>
        <v>0</v>
      </c>
      <c r="D238" s="261">
        <v>0</v>
      </c>
      <c r="E238" s="201">
        <v>0</v>
      </c>
    </row>
    <row r="239" spans="1:5" s="3" customFormat="1" ht="10.5" x14ac:dyDescent="0.15">
      <c r="A239" s="286" t="s">
        <v>5</v>
      </c>
      <c r="B239" s="286"/>
      <c r="C239" s="34">
        <f>+SUM(C237:C238)</f>
        <v>354</v>
      </c>
      <c r="D239" s="36">
        <f>+SUM(D237:D238)</f>
        <v>1</v>
      </c>
      <c r="E239" s="37">
        <f>+SUM(E237:E238)</f>
        <v>353</v>
      </c>
    </row>
    <row r="240" spans="1:5" s="2" customFormat="1" ht="12" x14ac:dyDescent="0.2">
      <c r="A240" s="280" t="s">
        <v>245</v>
      </c>
      <c r="B240" s="280"/>
      <c r="C240" s="280"/>
      <c r="D240" s="280"/>
    </row>
    <row r="241" spans="1:4" x14ac:dyDescent="0.25">
      <c r="A241" s="244" t="s">
        <v>205</v>
      </c>
      <c r="B241" s="244" t="s">
        <v>185</v>
      </c>
      <c r="C241" s="239" t="s">
        <v>186</v>
      </c>
      <c r="D241" s="240" t="s">
        <v>187</v>
      </c>
    </row>
    <row r="242" spans="1:4" x14ac:dyDescent="0.25">
      <c r="A242" s="287" t="s">
        <v>214</v>
      </c>
      <c r="B242" s="249" t="s">
        <v>246</v>
      </c>
      <c r="C242" s="199"/>
      <c r="D242" s="198">
        <v>7</v>
      </c>
    </row>
    <row r="243" spans="1:4" x14ac:dyDescent="0.25">
      <c r="A243" s="288"/>
      <c r="B243" s="250" t="s">
        <v>247</v>
      </c>
      <c r="C243" s="199"/>
      <c r="D243" s="201">
        <v>12</v>
      </c>
    </row>
    <row r="244" spans="1:4" x14ac:dyDescent="0.25">
      <c r="A244" s="288"/>
      <c r="B244" s="250" t="s">
        <v>248</v>
      </c>
      <c r="C244" s="199"/>
      <c r="D244" s="201">
        <v>1</v>
      </c>
    </row>
    <row r="245" spans="1:4" x14ac:dyDescent="0.25">
      <c r="A245" s="288"/>
      <c r="B245" s="250" t="s">
        <v>249</v>
      </c>
      <c r="C245" s="199"/>
      <c r="D245" s="201">
        <v>0</v>
      </c>
    </row>
    <row r="246" spans="1:4" x14ac:dyDescent="0.25">
      <c r="A246" s="288"/>
      <c r="B246" s="250" t="s">
        <v>250</v>
      </c>
      <c r="C246" s="199"/>
      <c r="D246" s="201">
        <v>4</v>
      </c>
    </row>
    <row r="247" spans="1:4" x14ac:dyDescent="0.25">
      <c r="A247" s="288"/>
      <c r="B247" s="250" t="s">
        <v>251</v>
      </c>
      <c r="C247" s="199"/>
      <c r="D247" s="201">
        <v>1</v>
      </c>
    </row>
    <row r="248" spans="1:4" x14ac:dyDescent="0.25">
      <c r="A248" s="288"/>
      <c r="B248" s="250" t="s">
        <v>252</v>
      </c>
      <c r="C248" s="199"/>
      <c r="D248" s="201"/>
    </row>
    <row r="249" spans="1:4" x14ac:dyDescent="0.25">
      <c r="A249" s="288"/>
      <c r="B249" s="250" t="s">
        <v>253</v>
      </c>
      <c r="C249" s="199"/>
      <c r="D249" s="201"/>
    </row>
    <row r="250" spans="1:4" x14ac:dyDescent="0.25">
      <c r="A250" s="288"/>
      <c r="B250" s="250" t="s">
        <v>254</v>
      </c>
      <c r="C250" s="199"/>
      <c r="D250" s="201"/>
    </row>
    <row r="251" spans="1:4" x14ac:dyDescent="0.25">
      <c r="A251" s="288"/>
      <c r="B251" s="250" t="s">
        <v>255</v>
      </c>
      <c r="C251" s="199"/>
      <c r="D251" s="201">
        <v>3</v>
      </c>
    </row>
    <row r="252" spans="1:4" x14ac:dyDescent="0.25">
      <c r="A252" s="288"/>
      <c r="B252" s="250" t="s">
        <v>256</v>
      </c>
      <c r="C252" s="199"/>
      <c r="D252" s="201"/>
    </row>
    <row r="253" spans="1:4" x14ac:dyDescent="0.25">
      <c r="A253" s="288"/>
      <c r="B253" s="250" t="s">
        <v>257</v>
      </c>
      <c r="C253" s="199"/>
      <c r="D253" s="201"/>
    </row>
    <row r="254" spans="1:4" x14ac:dyDescent="0.25">
      <c r="A254" s="288"/>
      <c r="B254" s="259" t="s">
        <v>258</v>
      </c>
      <c r="C254" s="202"/>
      <c r="D254" s="204"/>
    </row>
    <row r="255" spans="1:4" x14ac:dyDescent="0.25">
      <c r="A255" s="289"/>
      <c r="B255" s="252" t="s">
        <v>259</v>
      </c>
      <c r="C255" s="262">
        <f>SUM(C242:C254)</f>
        <v>0</v>
      </c>
      <c r="D255" s="263">
        <f>SUM(D242:D254)</f>
        <v>28</v>
      </c>
    </row>
    <row r="256" spans="1:4" x14ac:dyDescent="0.25">
      <c r="A256" s="287" t="s">
        <v>223</v>
      </c>
      <c r="B256" s="251" t="s">
        <v>260</v>
      </c>
      <c r="C256" s="219"/>
      <c r="D256" s="221"/>
    </row>
    <row r="257" spans="1:4" x14ac:dyDescent="0.25">
      <c r="A257" s="288"/>
      <c r="B257" s="250" t="s">
        <v>261</v>
      </c>
      <c r="C257" s="199"/>
      <c r="D257" s="201"/>
    </row>
    <row r="258" spans="1:4" x14ac:dyDescent="0.25">
      <c r="A258" s="288"/>
      <c r="B258" s="259" t="s">
        <v>262</v>
      </c>
      <c r="C258" s="202"/>
      <c r="D258" s="204"/>
    </row>
    <row r="259" spans="1:4" x14ac:dyDescent="0.25">
      <c r="A259" s="289"/>
      <c r="B259" s="252" t="s">
        <v>263</v>
      </c>
      <c r="C259" s="262">
        <f>SUM(C256:C258)</f>
        <v>0</v>
      </c>
      <c r="D259" s="263">
        <f>SUM(D256:D258)</f>
        <v>0</v>
      </c>
    </row>
    <row r="260" spans="1:4" x14ac:dyDescent="0.25">
      <c r="A260" s="287" t="s">
        <v>230</v>
      </c>
      <c r="B260" s="251" t="s">
        <v>264</v>
      </c>
      <c r="C260" s="219"/>
      <c r="D260" s="221"/>
    </row>
    <row r="261" spans="1:4" x14ac:dyDescent="0.25">
      <c r="A261" s="288"/>
      <c r="B261" s="250" t="s">
        <v>265</v>
      </c>
      <c r="C261" s="199"/>
      <c r="D261" s="201">
        <v>2</v>
      </c>
    </row>
    <row r="262" spans="1:4" x14ac:dyDescent="0.25">
      <c r="A262" s="288"/>
      <c r="B262" s="250" t="s">
        <v>266</v>
      </c>
      <c r="C262" s="199"/>
      <c r="D262" s="201">
        <v>1</v>
      </c>
    </row>
    <row r="263" spans="1:4" x14ac:dyDescent="0.25">
      <c r="A263" s="288"/>
      <c r="B263" s="259" t="s">
        <v>267</v>
      </c>
      <c r="C263" s="202"/>
      <c r="D263" s="204"/>
    </row>
    <row r="264" spans="1:4" x14ac:dyDescent="0.25">
      <c r="A264" s="289"/>
      <c r="B264" s="252" t="s">
        <v>268</v>
      </c>
      <c r="C264" s="262">
        <f>SUM(C260:C263)</f>
        <v>0</v>
      </c>
      <c r="D264" s="263">
        <f>SUM(D260:D263)</f>
        <v>3</v>
      </c>
    </row>
    <row r="265" spans="1:4" x14ac:dyDescent="0.25">
      <c r="A265" s="287" t="s">
        <v>233</v>
      </c>
      <c r="B265" s="251" t="s">
        <v>269</v>
      </c>
      <c r="C265" s="219"/>
      <c r="D265" s="221"/>
    </row>
    <row r="266" spans="1:4" x14ac:dyDescent="0.25">
      <c r="A266" s="288"/>
      <c r="B266" s="250" t="s">
        <v>270</v>
      </c>
      <c r="C266" s="199"/>
      <c r="D266" s="201">
        <v>2</v>
      </c>
    </row>
    <row r="267" spans="1:4" x14ac:dyDescent="0.25">
      <c r="A267" s="288"/>
      <c r="B267" s="259" t="s">
        <v>271</v>
      </c>
      <c r="C267" s="202"/>
      <c r="D267" s="204"/>
    </row>
    <row r="268" spans="1:4" x14ac:dyDescent="0.25">
      <c r="A268" s="290"/>
      <c r="B268" s="252" t="s">
        <v>272</v>
      </c>
      <c r="C268" s="264">
        <f>SUM(C265:C267)</f>
        <v>0</v>
      </c>
      <c r="D268" s="263">
        <f>SUM(D265:D267)</f>
        <v>2</v>
      </c>
    </row>
    <row r="269" spans="1:4" x14ac:dyDescent="0.25">
      <c r="A269" s="278" t="s">
        <v>5</v>
      </c>
      <c r="B269" s="279"/>
      <c r="C269" s="34">
        <f>+C255+C259+C264+C268</f>
        <v>0</v>
      </c>
      <c r="D269" s="37">
        <f>+D255+D259+D264+D268</f>
        <v>33</v>
      </c>
    </row>
    <row r="270" spans="1:4" s="2" customFormat="1" ht="12" x14ac:dyDescent="0.2">
      <c r="A270" s="280" t="s">
        <v>273</v>
      </c>
      <c r="B270" s="280"/>
      <c r="C270" s="280"/>
      <c r="D270" s="280"/>
    </row>
    <row r="271" spans="1:4" x14ac:dyDescent="0.25">
      <c r="A271" s="265" t="s">
        <v>274</v>
      </c>
      <c r="B271" s="239" t="s">
        <v>275</v>
      </c>
      <c r="C271" s="266" t="s">
        <v>276</v>
      </c>
      <c r="D271" s="217" t="s">
        <v>277</v>
      </c>
    </row>
    <row r="272" spans="1:4" x14ac:dyDescent="0.25">
      <c r="A272" s="267" t="s">
        <v>201</v>
      </c>
      <c r="B272" s="199">
        <v>14</v>
      </c>
      <c r="C272" s="200"/>
      <c r="D272" s="201"/>
    </row>
    <row r="273" spans="1:4" x14ac:dyDescent="0.25">
      <c r="A273" s="247" t="s">
        <v>202</v>
      </c>
      <c r="B273" s="199">
        <v>162</v>
      </c>
      <c r="C273" s="200"/>
      <c r="D273" s="201"/>
    </row>
    <row r="274" spans="1:4" x14ac:dyDescent="0.25">
      <c r="A274" s="248" t="s">
        <v>203</v>
      </c>
      <c r="B274" s="199"/>
      <c r="C274" s="200"/>
      <c r="D274" s="201"/>
    </row>
    <row r="275" spans="1:4" x14ac:dyDescent="0.25">
      <c r="A275" s="237" t="s">
        <v>5</v>
      </c>
      <c r="B275" s="34">
        <f>+SUM(B272:B274)</f>
        <v>176</v>
      </c>
      <c r="C275" s="144">
        <f>+SUM(C272:C274)</f>
        <v>0</v>
      </c>
      <c r="D275" s="37">
        <f>+SUM(D272:D274)</f>
        <v>0</v>
      </c>
    </row>
    <row r="276" spans="1:4" s="2" customFormat="1" ht="12" x14ac:dyDescent="0.2">
      <c r="A276" s="236" t="s">
        <v>278</v>
      </c>
    </row>
    <row r="277" spans="1:4" s="2" customFormat="1" ht="12" x14ac:dyDescent="0.2">
      <c r="A277" s="281" t="s">
        <v>279</v>
      </c>
      <c r="B277" s="281"/>
      <c r="C277" s="281"/>
    </row>
    <row r="278" spans="1:4" x14ac:dyDescent="0.25">
      <c r="A278" s="282" t="s">
        <v>280</v>
      </c>
      <c r="B278" s="283"/>
      <c r="C278" s="244" t="s">
        <v>281</v>
      </c>
    </row>
    <row r="279" spans="1:4" x14ac:dyDescent="0.25">
      <c r="A279" s="284" t="s">
        <v>282</v>
      </c>
      <c r="B279" s="285"/>
      <c r="C279" s="268"/>
    </row>
    <row r="280" spans="1:4" x14ac:dyDescent="0.25">
      <c r="A280" s="274" t="s">
        <v>283</v>
      </c>
      <c r="B280" s="275"/>
      <c r="C280" s="268"/>
    </row>
    <row r="281" spans="1:4" x14ac:dyDescent="0.25">
      <c r="A281" s="274" t="s">
        <v>284</v>
      </c>
      <c r="B281" s="275"/>
      <c r="C281" s="268"/>
    </row>
    <row r="282" spans="1:4" x14ac:dyDescent="0.25">
      <c r="A282" s="274" t="s">
        <v>285</v>
      </c>
      <c r="B282" s="275"/>
      <c r="C282" s="268"/>
    </row>
    <row r="283" spans="1:4" ht="15" customHeight="1" x14ac:dyDescent="0.25">
      <c r="A283" s="276" t="s">
        <v>286</v>
      </c>
      <c r="B283" s="277"/>
      <c r="C283" s="268"/>
    </row>
    <row r="284" spans="1:4" ht="15" customHeight="1" x14ac:dyDescent="0.25">
      <c r="A284" s="276" t="s">
        <v>287</v>
      </c>
      <c r="B284" s="277"/>
      <c r="C284" s="268"/>
    </row>
    <row r="285" spans="1:4" ht="15" customHeight="1" x14ac:dyDescent="0.25">
      <c r="A285" s="276" t="s">
        <v>288</v>
      </c>
      <c r="B285" s="277"/>
      <c r="C285" s="268"/>
    </row>
    <row r="286" spans="1:4" ht="15" customHeight="1" x14ac:dyDescent="0.25">
      <c r="A286" s="276" t="s">
        <v>289</v>
      </c>
      <c r="B286" s="277"/>
      <c r="C286" s="268"/>
    </row>
    <row r="287" spans="1:4" ht="15" customHeight="1" x14ac:dyDescent="0.25">
      <c r="A287" s="270" t="s">
        <v>290</v>
      </c>
      <c r="B287" s="271"/>
      <c r="C287" s="268"/>
    </row>
    <row r="288" spans="1:4" x14ac:dyDescent="0.25">
      <c r="A288" s="272" t="s">
        <v>5</v>
      </c>
      <c r="B288" s="273"/>
      <c r="C288" s="145">
        <f>+SUM(C279:C287)</f>
        <v>0</v>
      </c>
    </row>
    <row r="289" spans="1:2" s="2" customFormat="1" ht="12" x14ac:dyDescent="0.2">
      <c r="A289" s="236" t="s">
        <v>291</v>
      </c>
    </row>
    <row r="290" spans="1:2" x14ac:dyDescent="0.25">
      <c r="A290" s="237" t="s">
        <v>292</v>
      </c>
      <c r="B290" s="244" t="s">
        <v>293</v>
      </c>
    </row>
    <row r="291" spans="1:2" x14ac:dyDescent="0.25">
      <c r="A291" s="241" t="s">
        <v>294</v>
      </c>
      <c r="B291" s="268"/>
    </row>
    <row r="292" spans="1:2" x14ac:dyDescent="0.25">
      <c r="A292" s="242" t="s">
        <v>295</v>
      </c>
      <c r="B292" s="268"/>
    </row>
    <row r="293" spans="1:2" x14ac:dyDescent="0.25">
      <c r="A293" s="242" t="s">
        <v>296</v>
      </c>
      <c r="B293" s="268"/>
    </row>
    <row r="294" spans="1:2" x14ac:dyDescent="0.25">
      <c r="A294" s="242" t="s">
        <v>297</v>
      </c>
      <c r="B294" s="268"/>
    </row>
    <row r="295" spans="1:2" x14ac:dyDescent="0.25">
      <c r="A295" s="242" t="s">
        <v>298</v>
      </c>
      <c r="B295" s="268"/>
    </row>
    <row r="296" spans="1:2" x14ac:dyDescent="0.25">
      <c r="A296" s="243" t="s">
        <v>299</v>
      </c>
      <c r="B296" s="268"/>
    </row>
    <row r="297" spans="1:2" x14ac:dyDescent="0.25">
      <c r="A297" s="244" t="s">
        <v>5</v>
      </c>
      <c r="B297" s="145">
        <f>+SUM(B291:B296)</f>
        <v>0</v>
      </c>
    </row>
    <row r="320" spans="1:1" x14ac:dyDescent="0.25">
      <c r="A320" s="269">
        <f>SUM(D12:F15,D16:D17,D22:D28,E31:E61,B66,C69:C81,C90:H90,C100:H100,C104:C109,C113:C118,B122:B126,B129:B133,C136:C141,C153:H153,C156:C157,F160:F185,B190:B200,B206:D206,C234:E234,C237:C239,C269:D269,B275:D275,C288,B297)</f>
        <v>6252</v>
      </c>
    </row>
  </sheetData>
  <mergeCells count="217">
    <mergeCell ref="A6:V6"/>
    <mergeCell ref="A8:C8"/>
    <mergeCell ref="A9:A11"/>
    <mergeCell ref="B9:C11"/>
    <mergeCell ref="D9:F10"/>
    <mergeCell ref="G9:AB9"/>
    <mergeCell ref="G10:H10"/>
    <mergeCell ref="I10:J10"/>
    <mergeCell ref="K10:L10"/>
    <mergeCell ref="M10:N10"/>
    <mergeCell ref="AA10:AB10"/>
    <mergeCell ref="W10:X10"/>
    <mergeCell ref="Y10:Z10"/>
    <mergeCell ref="A12:A13"/>
    <mergeCell ref="A14:B14"/>
    <mergeCell ref="A15:C15"/>
    <mergeCell ref="A16:C16"/>
    <mergeCell ref="A17:C17"/>
    <mergeCell ref="O10:P10"/>
    <mergeCell ref="Q10:R10"/>
    <mergeCell ref="S10:T10"/>
    <mergeCell ref="U10:V10"/>
    <mergeCell ref="A18:C18"/>
    <mergeCell ref="A19:A21"/>
    <mergeCell ref="B19:C21"/>
    <mergeCell ref="D19:F20"/>
    <mergeCell ref="G19:AD19"/>
    <mergeCell ref="G20:H20"/>
    <mergeCell ref="I20:J20"/>
    <mergeCell ref="K20:L20"/>
    <mergeCell ref="M20:N20"/>
    <mergeCell ref="O20:P20"/>
    <mergeCell ref="AC20:AD20"/>
    <mergeCell ref="Y20:Z20"/>
    <mergeCell ref="AA20:AB20"/>
    <mergeCell ref="A22:A25"/>
    <mergeCell ref="B22:B23"/>
    <mergeCell ref="B24:B25"/>
    <mergeCell ref="A26:B27"/>
    <mergeCell ref="A28:C28"/>
    <mergeCell ref="Q20:R20"/>
    <mergeCell ref="S20:T20"/>
    <mergeCell ref="U20:V20"/>
    <mergeCell ref="W20:X20"/>
    <mergeCell ref="A29:F29"/>
    <mergeCell ref="C30:D30"/>
    <mergeCell ref="A31:A41"/>
    <mergeCell ref="B31:B33"/>
    <mergeCell ref="C31:D31"/>
    <mergeCell ref="C32:D32"/>
    <mergeCell ref="C33:D33"/>
    <mergeCell ref="B34:B35"/>
    <mergeCell ref="C34:D34"/>
    <mergeCell ref="C35:D35"/>
    <mergeCell ref="A42:A48"/>
    <mergeCell ref="B42:B48"/>
    <mergeCell ref="C42:D42"/>
    <mergeCell ref="C43:C44"/>
    <mergeCell ref="C45:D45"/>
    <mergeCell ref="C46:D46"/>
    <mergeCell ref="C47:D47"/>
    <mergeCell ref="C48:D48"/>
    <mergeCell ref="B36:B37"/>
    <mergeCell ref="C36:D36"/>
    <mergeCell ref="C37:D37"/>
    <mergeCell ref="B38:B41"/>
    <mergeCell ref="C38:D38"/>
    <mergeCell ref="C39:D39"/>
    <mergeCell ref="C40:D40"/>
    <mergeCell ref="C41:D41"/>
    <mergeCell ref="A55:A60"/>
    <mergeCell ref="B55:D55"/>
    <mergeCell ref="B56:D56"/>
    <mergeCell ref="B57:D57"/>
    <mergeCell ref="B58:D58"/>
    <mergeCell ref="B59:D59"/>
    <mergeCell ref="B60:D60"/>
    <mergeCell ref="A49:A52"/>
    <mergeCell ref="B49:D49"/>
    <mergeCell ref="B50:D50"/>
    <mergeCell ref="B51:D51"/>
    <mergeCell ref="B52:D52"/>
    <mergeCell ref="A53:A54"/>
    <mergeCell ref="B53:D53"/>
    <mergeCell ref="B54:D54"/>
    <mergeCell ref="A81:B81"/>
    <mergeCell ref="A82:H82"/>
    <mergeCell ref="A83:B84"/>
    <mergeCell ref="C83:C84"/>
    <mergeCell ref="D83:D84"/>
    <mergeCell ref="E83:G83"/>
    <mergeCell ref="H83:H84"/>
    <mergeCell ref="B61:D61"/>
    <mergeCell ref="A62:D62"/>
    <mergeCell ref="A67:C67"/>
    <mergeCell ref="A69:A72"/>
    <mergeCell ref="A73:A77"/>
    <mergeCell ref="A78:A80"/>
    <mergeCell ref="A92:H92"/>
    <mergeCell ref="A93:B94"/>
    <mergeCell ref="C93:C94"/>
    <mergeCell ref="D93:D94"/>
    <mergeCell ref="E93:G93"/>
    <mergeCell ref="H93:H94"/>
    <mergeCell ref="A85:B85"/>
    <mergeCell ref="A86:B86"/>
    <mergeCell ref="A87:B87"/>
    <mergeCell ref="A88:B88"/>
    <mergeCell ref="A89:B89"/>
    <mergeCell ref="A90:B90"/>
    <mergeCell ref="A102:I102"/>
    <mergeCell ref="A103:B103"/>
    <mergeCell ref="A104:B104"/>
    <mergeCell ref="A105:A107"/>
    <mergeCell ref="A108:B108"/>
    <mergeCell ref="A109:B109"/>
    <mergeCell ref="A95:B95"/>
    <mergeCell ref="A96:B96"/>
    <mergeCell ref="A97:B97"/>
    <mergeCell ref="A98:B98"/>
    <mergeCell ref="A99:B99"/>
    <mergeCell ref="A100:B100"/>
    <mergeCell ref="A120:B120"/>
    <mergeCell ref="A127:B127"/>
    <mergeCell ref="A135:B135"/>
    <mergeCell ref="A136:B136"/>
    <mergeCell ref="A137:A139"/>
    <mergeCell ref="A140:B140"/>
    <mergeCell ref="A111:I111"/>
    <mergeCell ref="A112:B112"/>
    <mergeCell ref="A113:B113"/>
    <mergeCell ref="A114:A116"/>
    <mergeCell ref="A117:B117"/>
    <mergeCell ref="A118:B118"/>
    <mergeCell ref="A148:A150"/>
    <mergeCell ref="A151:B151"/>
    <mergeCell ref="A152:B152"/>
    <mergeCell ref="A153:B153"/>
    <mergeCell ref="A154:C154"/>
    <mergeCell ref="A155:B155"/>
    <mergeCell ref="A141:B141"/>
    <mergeCell ref="A144:H144"/>
    <mergeCell ref="A145:B146"/>
    <mergeCell ref="C145:E145"/>
    <mergeCell ref="F145:H145"/>
    <mergeCell ref="A147:B147"/>
    <mergeCell ref="C165:E165"/>
    <mergeCell ref="C166:E166"/>
    <mergeCell ref="C167:E167"/>
    <mergeCell ref="B168:B170"/>
    <mergeCell ref="C168:E168"/>
    <mergeCell ref="C169:E169"/>
    <mergeCell ref="C170:E170"/>
    <mergeCell ref="A156:A157"/>
    <mergeCell ref="A158:I158"/>
    <mergeCell ref="C159:E159"/>
    <mergeCell ref="A160:A170"/>
    <mergeCell ref="B160:B167"/>
    <mergeCell ref="C160:E160"/>
    <mergeCell ref="C161:E161"/>
    <mergeCell ref="C162:E162"/>
    <mergeCell ref="C163:E163"/>
    <mergeCell ref="C164:E164"/>
    <mergeCell ref="C178:E178"/>
    <mergeCell ref="C179:E179"/>
    <mergeCell ref="C180:E180"/>
    <mergeCell ref="C181:E181"/>
    <mergeCell ref="C182:E182"/>
    <mergeCell ref="C183:E183"/>
    <mergeCell ref="A171:A184"/>
    <mergeCell ref="B171:B174"/>
    <mergeCell ref="C171:E171"/>
    <mergeCell ref="C172:E172"/>
    <mergeCell ref="C173:E173"/>
    <mergeCell ref="C174:E174"/>
    <mergeCell ref="B175:B184"/>
    <mergeCell ref="C175:E175"/>
    <mergeCell ref="C176:E176"/>
    <mergeCell ref="C177:E177"/>
    <mergeCell ref="A221:A223"/>
    <mergeCell ref="A224:A225"/>
    <mergeCell ref="A226:A227"/>
    <mergeCell ref="A228:A229"/>
    <mergeCell ref="A230:A231"/>
    <mergeCell ref="A232:B232"/>
    <mergeCell ref="C184:E184"/>
    <mergeCell ref="A188:D188"/>
    <mergeCell ref="A207:E207"/>
    <mergeCell ref="A209:A212"/>
    <mergeCell ref="A214:A218"/>
    <mergeCell ref="A219:A220"/>
    <mergeCell ref="A239:B239"/>
    <mergeCell ref="A240:D240"/>
    <mergeCell ref="A242:A255"/>
    <mergeCell ref="A256:A259"/>
    <mergeCell ref="A260:A264"/>
    <mergeCell ref="A265:A268"/>
    <mergeCell ref="A233:B233"/>
    <mergeCell ref="A234:B234"/>
    <mergeCell ref="A235:E235"/>
    <mergeCell ref="A236:B236"/>
    <mergeCell ref="A237:B237"/>
    <mergeCell ref="A238:B238"/>
    <mergeCell ref="A287:B287"/>
    <mergeCell ref="A288:B288"/>
    <mergeCell ref="A281:B281"/>
    <mergeCell ref="A282:B282"/>
    <mergeCell ref="A283:B283"/>
    <mergeCell ref="A284:B284"/>
    <mergeCell ref="A285:B285"/>
    <mergeCell ref="A286:B286"/>
    <mergeCell ref="A269:B269"/>
    <mergeCell ref="A270:D270"/>
    <mergeCell ref="A277:C277"/>
    <mergeCell ref="A278:B278"/>
    <mergeCell ref="A279:B279"/>
    <mergeCell ref="A280:B280"/>
  </mergeCells>
  <dataValidations count="5">
    <dataValidation type="whole" allowBlank="1" showInputMessage="1" showErrorMessage="1" sqref="C147:H152" xr:uid="{00000000-0002-0000-0100-000000000000}">
      <formula1>0</formula1>
      <formula2>9.99999999999999E+37</formula2>
    </dataValidation>
    <dataValidation type="whole" allowBlank="1" showInputMessage="1" showErrorMessage="1" sqref="D104:I109" xr:uid="{00000000-0002-0000-0100-000001000000}">
      <formula1>0</formula1>
      <formula2>9.99999999999999E+34</formula2>
    </dataValidation>
    <dataValidation type="whole" allowBlank="1" showInputMessage="1" showErrorMessage="1" sqref="D16:AB17" xr:uid="{00000000-0002-0000-0100-000002000000}">
      <formula1>0</formula1>
      <formula2>9.99999999999999E+28</formula2>
    </dataValidation>
    <dataValidation type="whole" operator="greaterThanOrEqual" allowBlank="1" showInputMessage="1" showErrorMessage="1" sqref="C279:C287 B272:D274 G12:AB14 F31:G61 G22:AD27 C69:C81 C85:H89 B64:B65 C95:H99 D113:I118 B122:B126 B129:B133 D136:F141 C265:D267 C156:C157 G160:I184 C190:D199 B203:D205 C209:E233 D237:E238 C242:D254 C256:D258 C260:D263 B291:B296" xr:uid="{00000000-0002-0000-0100-000003000000}">
      <formula1>0</formula1>
    </dataValidation>
    <dataValidation type="whole" allowBlank="1" showInputMessage="1" showErrorMessage="1" sqref="A186" xr:uid="{00000000-0002-0000-0100-000004000000}">
      <formula1>0</formula1>
      <formula2>1E+28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320"/>
  <sheetViews>
    <sheetView workbookViewId="0"/>
  </sheetViews>
  <sheetFormatPr baseColWidth="10" defaultColWidth="11.42578125" defaultRowHeight="15" x14ac:dyDescent="0.25"/>
  <cols>
    <col min="1" max="1" width="44.85546875" customWidth="1"/>
    <col min="2" max="2" width="18.140625" customWidth="1"/>
    <col min="3" max="3" width="23.85546875" customWidth="1"/>
    <col min="4" max="4" width="18.5703125" customWidth="1"/>
    <col min="5" max="5" width="12.85546875" customWidth="1"/>
    <col min="6" max="6" width="12.7109375" customWidth="1"/>
    <col min="7" max="7" width="15.7109375" customWidth="1"/>
    <col min="8" max="8" width="16.42578125" customWidth="1"/>
  </cols>
  <sheetData>
    <row r="1" spans="1:28" x14ac:dyDescent="0.25">
      <c r="A1" s="1" t="s">
        <v>0</v>
      </c>
    </row>
    <row r="2" spans="1:28" x14ac:dyDescent="0.25">
      <c r="A2" s="1" t="str">
        <f>CONCATENATE("COMUNA: ",[3]NOMBRE!B2, " (",[3]NOMBRE!C2,[3]NOMBRE!D2,[3]NOMBRE!E2,[3]NOMBRE!F2,[3]NOMBRE!G2,")")</f>
        <v>COMUNA: LINARES (07401)</v>
      </c>
    </row>
    <row r="3" spans="1:28" x14ac:dyDescent="0.25">
      <c r="A3" s="1" t="str">
        <f>CONCATENATE("ESTABLECIMIENTO/ESTRATEGIA: ", [3]NOMBRE!B3, " (",[3]NOMBRE!C3,[3]NOMBRE!D3,[3]NOMBRE!E3,[3]NOMBRE!F3,[3]NOMBRE!G3,[3]NOMBRE!H3,")")</f>
        <v>ESTABLECIMIENTO/ESTRATEGIA: HOSPITAL PRESIDENTE CARLOS IBAÑEZ DEL CAMPO (116108)</v>
      </c>
    </row>
    <row r="4" spans="1:28" x14ac:dyDescent="0.25">
      <c r="A4" s="1" t="str">
        <f>CONCATENATE("MES: ",[3]NOMBRE!B6, " (",[3]NOMBRE!C6,[3]NOMBRE!D6,")")</f>
        <v>MES: FEBRERO (02)</v>
      </c>
    </row>
    <row r="5" spans="1:28" x14ac:dyDescent="0.25">
      <c r="A5" s="1" t="str">
        <f>CONCATENATE("AÑO: ",[3]NOMBRE!B7)</f>
        <v>AÑO: 2025</v>
      </c>
    </row>
    <row r="6" spans="1:28" ht="15.75" x14ac:dyDescent="0.25">
      <c r="A6" s="432" t="s">
        <v>1</v>
      </c>
      <c r="B6" s="432"/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2"/>
      <c r="R6" s="432"/>
      <c r="S6" s="432"/>
      <c r="T6" s="432"/>
      <c r="U6" s="432"/>
      <c r="V6" s="432"/>
    </row>
    <row r="8" spans="1:28" s="2" customFormat="1" ht="12" x14ac:dyDescent="0.2">
      <c r="A8" s="332" t="s">
        <v>2</v>
      </c>
      <c r="B8" s="332"/>
      <c r="C8" s="332"/>
    </row>
    <row r="9" spans="1:28" s="3" customFormat="1" ht="10.5" customHeight="1" x14ac:dyDescent="0.15">
      <c r="A9" s="419" t="s">
        <v>3</v>
      </c>
      <c r="B9" s="419" t="s">
        <v>4</v>
      </c>
      <c r="C9" s="419"/>
      <c r="D9" s="330" t="s">
        <v>5</v>
      </c>
      <c r="E9" s="420"/>
      <c r="F9" s="333"/>
      <c r="G9" s="336" t="s">
        <v>6</v>
      </c>
      <c r="H9" s="337"/>
      <c r="I9" s="337"/>
      <c r="J9" s="337"/>
      <c r="K9" s="337"/>
      <c r="L9" s="337"/>
      <c r="M9" s="337"/>
      <c r="N9" s="337"/>
      <c r="O9" s="337"/>
      <c r="P9" s="337"/>
      <c r="Q9" s="337"/>
      <c r="R9" s="337"/>
      <c r="S9" s="337"/>
      <c r="T9" s="337"/>
      <c r="U9" s="337"/>
      <c r="V9" s="337"/>
      <c r="W9" s="337"/>
      <c r="X9" s="337"/>
      <c r="Y9" s="337"/>
      <c r="Z9" s="337"/>
      <c r="AA9" s="337"/>
      <c r="AB9" s="338"/>
    </row>
    <row r="10" spans="1:28" s="3" customFormat="1" ht="10.5" x14ac:dyDescent="0.15">
      <c r="A10" s="419"/>
      <c r="B10" s="419"/>
      <c r="C10" s="419"/>
      <c r="D10" s="334"/>
      <c r="E10" s="421"/>
      <c r="F10" s="335"/>
      <c r="G10" s="417" t="s">
        <v>7</v>
      </c>
      <c r="H10" s="417"/>
      <c r="I10" s="417" t="s">
        <v>8</v>
      </c>
      <c r="J10" s="417"/>
      <c r="K10" s="417" t="s">
        <v>9</v>
      </c>
      <c r="L10" s="417"/>
      <c r="M10" s="417" t="s">
        <v>10</v>
      </c>
      <c r="N10" s="417"/>
      <c r="O10" s="417" t="s">
        <v>11</v>
      </c>
      <c r="P10" s="417"/>
      <c r="Q10" s="417" t="s">
        <v>12</v>
      </c>
      <c r="R10" s="417"/>
      <c r="S10" s="417" t="s">
        <v>13</v>
      </c>
      <c r="T10" s="417"/>
      <c r="U10" s="417" t="s">
        <v>14</v>
      </c>
      <c r="V10" s="417"/>
      <c r="W10" s="417" t="s">
        <v>15</v>
      </c>
      <c r="X10" s="417"/>
      <c r="Y10" s="417" t="s">
        <v>16</v>
      </c>
      <c r="Z10" s="417"/>
      <c r="AA10" s="417" t="s">
        <v>17</v>
      </c>
      <c r="AB10" s="417"/>
    </row>
    <row r="11" spans="1:28" s="3" customFormat="1" ht="10.5" x14ac:dyDescent="0.15">
      <c r="A11" s="419"/>
      <c r="B11" s="419"/>
      <c r="C11" s="419"/>
      <c r="D11" s="4" t="s">
        <v>18</v>
      </c>
      <c r="E11" s="5" t="s">
        <v>19</v>
      </c>
      <c r="F11" s="6" t="s">
        <v>20</v>
      </c>
      <c r="G11" s="7" t="s">
        <v>19</v>
      </c>
      <c r="H11" s="8" t="s">
        <v>20</v>
      </c>
      <c r="I11" s="9" t="s">
        <v>19</v>
      </c>
      <c r="J11" s="10" t="s">
        <v>20</v>
      </c>
      <c r="K11" s="9" t="s">
        <v>19</v>
      </c>
      <c r="L11" s="10" t="s">
        <v>20</v>
      </c>
      <c r="M11" s="9" t="s">
        <v>19</v>
      </c>
      <c r="N11" s="10" t="s">
        <v>20</v>
      </c>
      <c r="O11" s="9" t="s">
        <v>19</v>
      </c>
      <c r="P11" s="10" t="s">
        <v>20</v>
      </c>
      <c r="Q11" s="9" t="s">
        <v>19</v>
      </c>
      <c r="R11" s="10" t="s">
        <v>20</v>
      </c>
      <c r="S11" s="9" t="s">
        <v>19</v>
      </c>
      <c r="T11" s="10" t="s">
        <v>20</v>
      </c>
      <c r="U11" s="9" t="s">
        <v>19</v>
      </c>
      <c r="V11" s="10" t="s">
        <v>20</v>
      </c>
      <c r="W11" s="9" t="s">
        <v>19</v>
      </c>
      <c r="X11" s="10" t="s">
        <v>20</v>
      </c>
      <c r="Y11" s="9" t="s">
        <v>19</v>
      </c>
      <c r="Z11" s="10" t="s">
        <v>20</v>
      </c>
      <c r="AA11" s="9" t="s">
        <v>19</v>
      </c>
      <c r="AB11" s="10" t="s">
        <v>20</v>
      </c>
    </row>
    <row r="12" spans="1:28" s="3" customFormat="1" ht="10.5" x14ac:dyDescent="0.15">
      <c r="A12" s="424" t="s">
        <v>21</v>
      </c>
      <c r="B12" s="11" t="s">
        <v>22</v>
      </c>
      <c r="C12" s="12" t="s">
        <v>23</v>
      </c>
      <c r="D12" s="13">
        <f>SUM(E12+F12)</f>
        <v>8</v>
      </c>
      <c r="E12" s="14">
        <f t="shared" ref="E12:F15" si="0">SUM(G12+I12+K12+M12+O12+Q12+S12+U12+W12+Y12+AA12)</f>
        <v>4</v>
      </c>
      <c r="F12" s="15">
        <f t="shared" si="0"/>
        <v>4</v>
      </c>
      <c r="G12" s="16">
        <v>0</v>
      </c>
      <c r="H12" s="17">
        <v>1</v>
      </c>
      <c r="I12" s="16">
        <v>1</v>
      </c>
      <c r="J12" s="17">
        <v>1</v>
      </c>
      <c r="K12" s="16">
        <v>0</v>
      </c>
      <c r="L12" s="17">
        <v>0</v>
      </c>
      <c r="M12" s="16">
        <v>0</v>
      </c>
      <c r="N12" s="17">
        <v>0</v>
      </c>
      <c r="O12" s="16">
        <v>1</v>
      </c>
      <c r="P12" s="17">
        <v>0</v>
      </c>
      <c r="Q12" s="16">
        <v>0</v>
      </c>
      <c r="R12" s="17">
        <v>1</v>
      </c>
      <c r="S12" s="16">
        <v>0</v>
      </c>
      <c r="T12" s="17">
        <v>1</v>
      </c>
      <c r="U12" s="16">
        <v>1</v>
      </c>
      <c r="V12" s="17">
        <v>0</v>
      </c>
      <c r="W12" s="16">
        <v>0</v>
      </c>
      <c r="X12" s="17">
        <v>0</v>
      </c>
      <c r="Y12" s="16">
        <v>1</v>
      </c>
      <c r="Z12" s="17">
        <v>0</v>
      </c>
      <c r="AA12" s="16">
        <v>0</v>
      </c>
      <c r="AB12" s="17">
        <v>0</v>
      </c>
    </row>
    <row r="13" spans="1:28" s="3" customFormat="1" ht="10.5" x14ac:dyDescent="0.15">
      <c r="A13" s="408"/>
      <c r="B13" s="18" t="s">
        <v>24</v>
      </c>
      <c r="C13" s="19" t="s">
        <v>23</v>
      </c>
      <c r="D13" s="20">
        <f>SUM(E13+F13)</f>
        <v>87</v>
      </c>
      <c r="E13" s="21">
        <f t="shared" si="0"/>
        <v>42</v>
      </c>
      <c r="F13" s="22">
        <f t="shared" si="0"/>
        <v>45</v>
      </c>
      <c r="G13" s="23">
        <v>1</v>
      </c>
      <c r="H13" s="24">
        <v>2</v>
      </c>
      <c r="I13" s="25">
        <v>5</v>
      </c>
      <c r="J13" s="26">
        <v>6</v>
      </c>
      <c r="K13" s="25">
        <v>1</v>
      </c>
      <c r="L13" s="26">
        <v>8</v>
      </c>
      <c r="M13" s="25">
        <v>5</v>
      </c>
      <c r="N13" s="26">
        <v>6</v>
      </c>
      <c r="O13" s="25">
        <v>7</v>
      </c>
      <c r="P13" s="26">
        <v>12</v>
      </c>
      <c r="Q13" s="25">
        <v>4</v>
      </c>
      <c r="R13" s="26">
        <v>4</v>
      </c>
      <c r="S13" s="25">
        <v>5</v>
      </c>
      <c r="T13" s="26">
        <v>4</v>
      </c>
      <c r="U13" s="25">
        <v>9</v>
      </c>
      <c r="V13" s="26">
        <v>2</v>
      </c>
      <c r="W13" s="25">
        <v>3</v>
      </c>
      <c r="X13" s="26">
        <v>1</v>
      </c>
      <c r="Y13" s="25">
        <v>2</v>
      </c>
      <c r="Z13" s="26">
        <v>0</v>
      </c>
      <c r="AA13" s="25">
        <v>0</v>
      </c>
      <c r="AB13" s="26">
        <v>0</v>
      </c>
    </row>
    <row r="14" spans="1:28" s="3" customFormat="1" ht="10.5" x14ac:dyDescent="0.15">
      <c r="A14" s="425" t="s">
        <v>25</v>
      </c>
      <c r="B14" s="426"/>
      <c r="C14" s="27" t="s">
        <v>23</v>
      </c>
      <c r="D14" s="28">
        <f>SUM(E14+F14)</f>
        <v>190</v>
      </c>
      <c r="E14" s="29">
        <f t="shared" si="0"/>
        <v>83</v>
      </c>
      <c r="F14" s="30">
        <f t="shared" si="0"/>
        <v>107</v>
      </c>
      <c r="G14" s="31">
        <v>3</v>
      </c>
      <c r="H14" s="32">
        <v>2</v>
      </c>
      <c r="I14" s="31">
        <v>5</v>
      </c>
      <c r="J14" s="32">
        <v>13</v>
      </c>
      <c r="K14" s="31">
        <v>8</v>
      </c>
      <c r="L14" s="32">
        <v>18</v>
      </c>
      <c r="M14" s="31">
        <v>10</v>
      </c>
      <c r="N14" s="32">
        <v>15</v>
      </c>
      <c r="O14" s="31">
        <v>19</v>
      </c>
      <c r="P14" s="32">
        <v>25</v>
      </c>
      <c r="Q14" s="31">
        <v>16</v>
      </c>
      <c r="R14" s="32">
        <v>9</v>
      </c>
      <c r="S14" s="31">
        <v>7</v>
      </c>
      <c r="T14" s="32">
        <v>11</v>
      </c>
      <c r="U14" s="31">
        <v>6</v>
      </c>
      <c r="V14" s="32">
        <v>8</v>
      </c>
      <c r="W14" s="31">
        <v>6</v>
      </c>
      <c r="X14" s="32">
        <v>6</v>
      </c>
      <c r="Y14" s="31">
        <v>3</v>
      </c>
      <c r="Z14" s="32">
        <v>0</v>
      </c>
      <c r="AA14" s="31">
        <v>0</v>
      </c>
      <c r="AB14" s="32">
        <v>0</v>
      </c>
    </row>
    <row r="15" spans="1:28" s="3" customFormat="1" ht="10.5" x14ac:dyDescent="0.15">
      <c r="A15" s="327" t="s">
        <v>5</v>
      </c>
      <c r="B15" s="328"/>
      <c r="C15" s="427"/>
      <c r="D15" s="28">
        <f>SUM(E15+F15)</f>
        <v>285</v>
      </c>
      <c r="E15" s="29">
        <f t="shared" si="0"/>
        <v>129</v>
      </c>
      <c r="F15" s="33">
        <f t="shared" si="0"/>
        <v>156</v>
      </c>
      <c r="G15" s="34">
        <f t="shared" ref="G15:AB15" si="1">SUM(G12:G14)</f>
        <v>4</v>
      </c>
      <c r="H15" s="35">
        <f t="shared" si="1"/>
        <v>5</v>
      </c>
      <c r="I15" s="36">
        <f t="shared" si="1"/>
        <v>11</v>
      </c>
      <c r="J15" s="37">
        <f t="shared" si="1"/>
        <v>20</v>
      </c>
      <c r="K15" s="34">
        <f t="shared" si="1"/>
        <v>9</v>
      </c>
      <c r="L15" s="37">
        <f t="shared" si="1"/>
        <v>26</v>
      </c>
      <c r="M15" s="34">
        <f t="shared" si="1"/>
        <v>15</v>
      </c>
      <c r="N15" s="37">
        <f t="shared" si="1"/>
        <v>21</v>
      </c>
      <c r="O15" s="34">
        <f t="shared" si="1"/>
        <v>27</v>
      </c>
      <c r="P15" s="37">
        <f t="shared" si="1"/>
        <v>37</v>
      </c>
      <c r="Q15" s="34">
        <f t="shared" si="1"/>
        <v>20</v>
      </c>
      <c r="R15" s="37">
        <f t="shared" si="1"/>
        <v>14</v>
      </c>
      <c r="S15" s="34">
        <f t="shared" si="1"/>
        <v>12</v>
      </c>
      <c r="T15" s="37">
        <f t="shared" si="1"/>
        <v>16</v>
      </c>
      <c r="U15" s="34">
        <f t="shared" si="1"/>
        <v>16</v>
      </c>
      <c r="V15" s="37">
        <f t="shared" si="1"/>
        <v>10</v>
      </c>
      <c r="W15" s="34">
        <f t="shared" si="1"/>
        <v>9</v>
      </c>
      <c r="X15" s="37">
        <f t="shared" si="1"/>
        <v>7</v>
      </c>
      <c r="Y15" s="34">
        <f t="shared" si="1"/>
        <v>6</v>
      </c>
      <c r="Z15" s="37">
        <f t="shared" si="1"/>
        <v>0</v>
      </c>
      <c r="AA15" s="34">
        <f t="shared" si="1"/>
        <v>0</v>
      </c>
      <c r="AB15" s="37">
        <f t="shared" si="1"/>
        <v>0</v>
      </c>
    </row>
    <row r="16" spans="1:28" s="3" customFormat="1" ht="10.5" x14ac:dyDescent="0.15">
      <c r="A16" s="428" t="s">
        <v>26</v>
      </c>
      <c r="B16" s="429"/>
      <c r="C16" s="430"/>
      <c r="D16" s="16">
        <v>21</v>
      </c>
      <c r="E16" s="38"/>
      <c r="F16" s="39"/>
      <c r="G16" s="40"/>
      <c r="H16" s="39"/>
      <c r="I16" s="40"/>
      <c r="J16" s="39"/>
      <c r="K16" s="40"/>
      <c r="L16" s="39"/>
      <c r="M16" s="40"/>
      <c r="N16" s="39"/>
      <c r="O16" s="40"/>
      <c r="P16" s="39"/>
      <c r="Q16" s="40"/>
      <c r="R16" s="39"/>
      <c r="S16" s="40"/>
      <c r="T16" s="39"/>
      <c r="U16" s="40"/>
      <c r="V16" s="39"/>
      <c r="W16" s="40"/>
      <c r="X16" s="39"/>
      <c r="Y16" s="40"/>
      <c r="Z16" s="41"/>
      <c r="AA16" s="42"/>
      <c r="AB16" s="43"/>
    </row>
    <row r="17" spans="1:30" s="3" customFormat="1" ht="15" customHeight="1" x14ac:dyDescent="0.15">
      <c r="A17" s="361" t="s">
        <v>27</v>
      </c>
      <c r="B17" s="431"/>
      <c r="C17" s="362"/>
      <c r="D17" s="23"/>
      <c r="E17" s="44"/>
      <c r="F17" s="45"/>
      <c r="G17" s="46"/>
      <c r="H17" s="45"/>
      <c r="I17" s="46"/>
      <c r="J17" s="45"/>
      <c r="K17" s="46"/>
      <c r="L17" s="45"/>
      <c r="M17" s="46"/>
      <c r="N17" s="45"/>
      <c r="O17" s="46"/>
      <c r="P17" s="45"/>
      <c r="Q17" s="46"/>
      <c r="R17" s="45"/>
      <c r="S17" s="46"/>
      <c r="T17" s="45"/>
      <c r="U17" s="46"/>
      <c r="V17" s="45"/>
      <c r="W17" s="46"/>
      <c r="X17" s="45"/>
      <c r="Y17" s="46"/>
      <c r="Z17" s="47"/>
      <c r="AA17" s="44"/>
      <c r="AB17" s="47"/>
    </row>
    <row r="18" spans="1:30" s="2" customFormat="1" ht="18" customHeight="1" x14ac:dyDescent="0.2">
      <c r="A18" s="418" t="s">
        <v>28</v>
      </c>
      <c r="B18" s="418"/>
      <c r="C18" s="418"/>
    </row>
    <row r="19" spans="1:30" ht="15" customHeight="1" x14ac:dyDescent="0.25">
      <c r="A19" s="419" t="s">
        <v>3</v>
      </c>
      <c r="B19" s="419" t="s">
        <v>4</v>
      </c>
      <c r="C19" s="419"/>
      <c r="D19" s="330" t="s">
        <v>5</v>
      </c>
      <c r="E19" s="420"/>
      <c r="F19" s="333"/>
      <c r="G19" s="336" t="s">
        <v>6</v>
      </c>
      <c r="H19" s="337"/>
      <c r="I19" s="337"/>
      <c r="J19" s="337"/>
      <c r="K19" s="337"/>
      <c r="L19" s="337"/>
      <c r="M19" s="337"/>
      <c r="N19" s="337"/>
      <c r="O19" s="337"/>
      <c r="P19" s="337"/>
      <c r="Q19" s="337"/>
      <c r="R19" s="337"/>
      <c r="S19" s="337"/>
      <c r="T19" s="337"/>
      <c r="U19" s="337"/>
      <c r="V19" s="337"/>
      <c r="W19" s="337"/>
      <c r="X19" s="337"/>
      <c r="Y19" s="337"/>
      <c r="Z19" s="337"/>
      <c r="AA19" s="337"/>
      <c r="AB19" s="337"/>
      <c r="AC19" s="337"/>
      <c r="AD19" s="338"/>
    </row>
    <row r="20" spans="1:30" ht="15" customHeight="1" x14ac:dyDescent="0.25">
      <c r="A20" s="419"/>
      <c r="B20" s="419"/>
      <c r="C20" s="419"/>
      <c r="D20" s="334"/>
      <c r="E20" s="421"/>
      <c r="F20" s="421"/>
      <c r="G20" s="422" t="s">
        <v>29</v>
      </c>
      <c r="H20" s="423"/>
      <c r="I20" s="417" t="s">
        <v>7</v>
      </c>
      <c r="J20" s="417"/>
      <c r="K20" s="417" t="s">
        <v>8</v>
      </c>
      <c r="L20" s="417"/>
      <c r="M20" s="417" t="s">
        <v>9</v>
      </c>
      <c r="N20" s="417"/>
      <c r="O20" s="417" t="s">
        <v>10</v>
      </c>
      <c r="P20" s="417"/>
      <c r="Q20" s="417" t="s">
        <v>11</v>
      </c>
      <c r="R20" s="417"/>
      <c r="S20" s="417" t="s">
        <v>12</v>
      </c>
      <c r="T20" s="417"/>
      <c r="U20" s="417" t="s">
        <v>13</v>
      </c>
      <c r="V20" s="417"/>
      <c r="W20" s="417" t="s">
        <v>14</v>
      </c>
      <c r="X20" s="417"/>
      <c r="Y20" s="417" t="s">
        <v>15</v>
      </c>
      <c r="Z20" s="417"/>
      <c r="AA20" s="417" t="s">
        <v>16</v>
      </c>
      <c r="AB20" s="417"/>
      <c r="AC20" s="417" t="s">
        <v>17</v>
      </c>
      <c r="AD20" s="417"/>
    </row>
    <row r="21" spans="1:30" ht="15" customHeight="1" x14ac:dyDescent="0.25">
      <c r="A21" s="419"/>
      <c r="B21" s="419"/>
      <c r="C21" s="419"/>
      <c r="D21" s="4" t="s">
        <v>18</v>
      </c>
      <c r="E21" s="5" t="s">
        <v>19</v>
      </c>
      <c r="F21" s="48" t="s">
        <v>20</v>
      </c>
      <c r="G21" s="7" t="s">
        <v>19</v>
      </c>
      <c r="H21" s="8" t="s">
        <v>20</v>
      </c>
      <c r="I21" s="7" t="s">
        <v>19</v>
      </c>
      <c r="J21" s="8" t="s">
        <v>20</v>
      </c>
      <c r="K21" s="7" t="s">
        <v>19</v>
      </c>
      <c r="L21" s="49" t="s">
        <v>20</v>
      </c>
      <c r="M21" s="7" t="s">
        <v>19</v>
      </c>
      <c r="N21" s="8" t="s">
        <v>20</v>
      </c>
      <c r="O21" s="7" t="s">
        <v>19</v>
      </c>
      <c r="P21" s="8" t="s">
        <v>20</v>
      </c>
      <c r="Q21" s="7" t="s">
        <v>19</v>
      </c>
      <c r="R21" s="8" t="s">
        <v>20</v>
      </c>
      <c r="S21" s="7" t="s">
        <v>19</v>
      </c>
      <c r="T21" s="8" t="s">
        <v>20</v>
      </c>
      <c r="U21" s="7" t="s">
        <v>19</v>
      </c>
      <c r="V21" s="8" t="s">
        <v>20</v>
      </c>
      <c r="W21" s="7" t="s">
        <v>19</v>
      </c>
      <c r="X21" s="8" t="s">
        <v>20</v>
      </c>
      <c r="Y21" s="7" t="s">
        <v>19</v>
      </c>
      <c r="Z21" s="8" t="s">
        <v>20</v>
      </c>
      <c r="AA21" s="7" t="s">
        <v>19</v>
      </c>
      <c r="AB21" s="8" t="s">
        <v>20</v>
      </c>
      <c r="AC21" s="7" t="s">
        <v>19</v>
      </c>
      <c r="AD21" s="8" t="s">
        <v>20</v>
      </c>
    </row>
    <row r="22" spans="1:30" ht="15" customHeight="1" x14ac:dyDescent="0.25">
      <c r="A22" s="408" t="s">
        <v>21</v>
      </c>
      <c r="B22" s="315" t="s">
        <v>22</v>
      </c>
      <c r="C22" s="50" t="s">
        <v>30</v>
      </c>
      <c r="D22" s="51">
        <f t="shared" ref="D22:D27" si="2">SUM(E22+F22)</f>
        <v>1</v>
      </c>
      <c r="E22" s="52">
        <f t="shared" ref="E22:F27" si="3">SUM(G22+I22+K22+M22+O22+Q22+S22+U22+W22+Y22+AA22+AC22)</f>
        <v>1</v>
      </c>
      <c r="F22" s="53">
        <f t="shared" si="3"/>
        <v>0</v>
      </c>
      <c r="G22" s="25">
        <v>0</v>
      </c>
      <c r="H22" s="54">
        <v>0</v>
      </c>
      <c r="I22" s="25">
        <v>1</v>
      </c>
      <c r="J22" s="54">
        <v>0</v>
      </c>
      <c r="K22" s="16">
        <v>0</v>
      </c>
      <c r="L22" s="17">
        <v>0</v>
      </c>
      <c r="M22" s="55">
        <v>0</v>
      </c>
      <c r="N22" s="56">
        <v>0</v>
      </c>
      <c r="O22" s="55">
        <v>0</v>
      </c>
      <c r="P22" s="56">
        <v>0</v>
      </c>
      <c r="Q22" s="55">
        <v>0</v>
      </c>
      <c r="R22" s="56">
        <v>0</v>
      </c>
      <c r="S22" s="55">
        <v>0</v>
      </c>
      <c r="T22" s="56">
        <v>0</v>
      </c>
      <c r="U22" s="55">
        <v>0</v>
      </c>
      <c r="V22" s="56">
        <v>0</v>
      </c>
      <c r="W22" s="55">
        <v>0</v>
      </c>
      <c r="X22" s="56">
        <v>0</v>
      </c>
      <c r="Y22" s="55">
        <v>0</v>
      </c>
      <c r="Z22" s="56">
        <v>0</v>
      </c>
      <c r="AA22" s="16">
        <v>0</v>
      </c>
      <c r="AB22" s="56">
        <v>0</v>
      </c>
      <c r="AC22" s="16">
        <v>0</v>
      </c>
      <c r="AD22" s="56">
        <v>0</v>
      </c>
    </row>
    <row r="23" spans="1:30" ht="15" customHeight="1" x14ac:dyDescent="0.25">
      <c r="A23" s="408"/>
      <c r="B23" s="316"/>
      <c r="C23" s="57" t="s">
        <v>31</v>
      </c>
      <c r="D23" s="58">
        <f t="shared" si="2"/>
        <v>2</v>
      </c>
      <c r="E23" s="59">
        <f t="shared" si="3"/>
        <v>2</v>
      </c>
      <c r="F23" s="60">
        <f t="shared" si="3"/>
        <v>0</v>
      </c>
      <c r="G23" s="61">
        <v>0</v>
      </c>
      <c r="H23" s="62">
        <v>0</v>
      </c>
      <c r="I23" s="61">
        <v>0</v>
      </c>
      <c r="J23" s="62">
        <v>0</v>
      </c>
      <c r="K23" s="23">
        <v>0</v>
      </c>
      <c r="L23" s="24">
        <v>0</v>
      </c>
      <c r="M23" s="63">
        <v>0</v>
      </c>
      <c r="N23" s="64">
        <v>0</v>
      </c>
      <c r="O23" s="63">
        <v>0</v>
      </c>
      <c r="P23" s="64">
        <v>0</v>
      </c>
      <c r="Q23" s="63">
        <v>0</v>
      </c>
      <c r="R23" s="64">
        <v>0</v>
      </c>
      <c r="S23" s="63">
        <v>1</v>
      </c>
      <c r="T23" s="64">
        <v>0</v>
      </c>
      <c r="U23" s="63">
        <v>0</v>
      </c>
      <c r="V23" s="64">
        <v>0</v>
      </c>
      <c r="W23" s="63">
        <v>1</v>
      </c>
      <c r="X23" s="64">
        <v>0</v>
      </c>
      <c r="Y23" s="63">
        <v>0</v>
      </c>
      <c r="Z23" s="64">
        <v>0</v>
      </c>
      <c r="AA23" s="63">
        <v>0</v>
      </c>
      <c r="AB23" s="64">
        <v>0</v>
      </c>
      <c r="AC23" s="63">
        <v>0</v>
      </c>
      <c r="AD23" s="64">
        <v>0</v>
      </c>
    </row>
    <row r="24" spans="1:30" ht="15" customHeight="1" x14ac:dyDescent="0.25">
      <c r="A24" s="408"/>
      <c r="B24" s="315" t="s">
        <v>24</v>
      </c>
      <c r="C24" s="50" t="s">
        <v>30</v>
      </c>
      <c r="D24" s="65">
        <f t="shared" si="2"/>
        <v>5</v>
      </c>
      <c r="E24" s="52">
        <f t="shared" si="3"/>
        <v>2</v>
      </c>
      <c r="F24" s="53">
        <f t="shared" si="3"/>
        <v>3</v>
      </c>
      <c r="G24" s="66">
        <v>0</v>
      </c>
      <c r="H24" s="67">
        <v>0</v>
      </c>
      <c r="I24" s="66">
        <v>1</v>
      </c>
      <c r="J24" s="67">
        <v>0</v>
      </c>
      <c r="K24" s="66">
        <v>0</v>
      </c>
      <c r="L24" s="68">
        <v>0</v>
      </c>
      <c r="M24" s="69">
        <v>0</v>
      </c>
      <c r="N24" s="67">
        <v>2</v>
      </c>
      <c r="O24" s="69">
        <v>0</v>
      </c>
      <c r="P24" s="67">
        <v>0</v>
      </c>
      <c r="Q24" s="69">
        <v>0</v>
      </c>
      <c r="R24" s="67">
        <v>0</v>
      </c>
      <c r="S24" s="69">
        <v>0</v>
      </c>
      <c r="T24" s="67">
        <v>0</v>
      </c>
      <c r="U24" s="69">
        <v>1</v>
      </c>
      <c r="V24" s="67">
        <v>1</v>
      </c>
      <c r="W24" s="69">
        <v>0</v>
      </c>
      <c r="X24" s="67">
        <v>0</v>
      </c>
      <c r="Y24" s="69">
        <v>0</v>
      </c>
      <c r="Z24" s="67">
        <v>0</v>
      </c>
      <c r="AA24" s="69">
        <v>0</v>
      </c>
      <c r="AB24" s="67">
        <v>0</v>
      </c>
      <c r="AC24" s="69">
        <v>0</v>
      </c>
      <c r="AD24" s="67">
        <v>0</v>
      </c>
    </row>
    <row r="25" spans="1:30" ht="15" customHeight="1" x14ac:dyDescent="0.25">
      <c r="A25" s="409"/>
      <c r="B25" s="316"/>
      <c r="C25" s="57" t="s">
        <v>31</v>
      </c>
      <c r="D25" s="58">
        <f t="shared" si="2"/>
        <v>2</v>
      </c>
      <c r="E25" s="59">
        <f t="shared" si="3"/>
        <v>2</v>
      </c>
      <c r="F25" s="60">
        <f t="shared" si="3"/>
        <v>0</v>
      </c>
      <c r="G25" s="61">
        <v>0</v>
      </c>
      <c r="H25" s="62">
        <v>0</v>
      </c>
      <c r="I25" s="61">
        <v>0</v>
      </c>
      <c r="J25" s="62">
        <v>0</v>
      </c>
      <c r="K25" s="61">
        <v>0</v>
      </c>
      <c r="L25" s="70">
        <v>0</v>
      </c>
      <c r="M25" s="71">
        <v>0</v>
      </c>
      <c r="N25" s="62">
        <v>0</v>
      </c>
      <c r="O25" s="71">
        <v>0</v>
      </c>
      <c r="P25" s="62">
        <v>0</v>
      </c>
      <c r="Q25" s="71">
        <v>0</v>
      </c>
      <c r="R25" s="62">
        <v>0</v>
      </c>
      <c r="S25" s="71">
        <v>1</v>
      </c>
      <c r="T25" s="62">
        <v>0</v>
      </c>
      <c r="U25" s="71">
        <v>0</v>
      </c>
      <c r="V25" s="62">
        <v>0</v>
      </c>
      <c r="W25" s="71">
        <v>1</v>
      </c>
      <c r="X25" s="62">
        <v>0</v>
      </c>
      <c r="Y25" s="71">
        <v>0</v>
      </c>
      <c r="Z25" s="62">
        <v>0</v>
      </c>
      <c r="AA25" s="71">
        <v>0</v>
      </c>
      <c r="AB25" s="62">
        <v>0</v>
      </c>
      <c r="AC25" s="71">
        <v>0</v>
      </c>
      <c r="AD25" s="62">
        <v>0</v>
      </c>
    </row>
    <row r="26" spans="1:30" ht="15" customHeight="1" x14ac:dyDescent="0.25">
      <c r="A26" s="410" t="s">
        <v>25</v>
      </c>
      <c r="B26" s="411"/>
      <c r="C26" s="72" t="s">
        <v>30</v>
      </c>
      <c r="D26" s="73">
        <f t="shared" si="2"/>
        <v>29</v>
      </c>
      <c r="E26" s="52">
        <f t="shared" si="3"/>
        <v>9</v>
      </c>
      <c r="F26" s="53">
        <f t="shared" si="3"/>
        <v>20</v>
      </c>
      <c r="G26" s="74">
        <v>0</v>
      </c>
      <c r="H26" s="75">
        <v>0</v>
      </c>
      <c r="I26" s="74">
        <v>0</v>
      </c>
      <c r="J26" s="75">
        <v>0</v>
      </c>
      <c r="K26" s="76">
        <v>1</v>
      </c>
      <c r="L26" s="77">
        <v>3</v>
      </c>
      <c r="M26" s="74">
        <v>2</v>
      </c>
      <c r="N26" s="75">
        <v>1</v>
      </c>
      <c r="O26" s="74">
        <v>0</v>
      </c>
      <c r="P26" s="75">
        <v>7</v>
      </c>
      <c r="Q26" s="74">
        <v>1</v>
      </c>
      <c r="R26" s="75">
        <v>4</v>
      </c>
      <c r="S26" s="74">
        <v>0</v>
      </c>
      <c r="T26" s="75">
        <v>0</v>
      </c>
      <c r="U26" s="74">
        <v>3</v>
      </c>
      <c r="V26" s="75">
        <v>2</v>
      </c>
      <c r="W26" s="74">
        <v>0</v>
      </c>
      <c r="X26" s="75">
        <v>1</v>
      </c>
      <c r="Y26" s="74">
        <v>2</v>
      </c>
      <c r="Z26" s="75">
        <v>1</v>
      </c>
      <c r="AA26" s="74">
        <v>0</v>
      </c>
      <c r="AB26" s="75">
        <v>0</v>
      </c>
      <c r="AC26" s="74">
        <v>0</v>
      </c>
      <c r="AD26" s="75">
        <v>1</v>
      </c>
    </row>
    <row r="27" spans="1:30" ht="15" customHeight="1" x14ac:dyDescent="0.25">
      <c r="A27" s="412"/>
      <c r="B27" s="413"/>
      <c r="C27" s="78" t="s">
        <v>31</v>
      </c>
      <c r="D27" s="58">
        <f t="shared" si="2"/>
        <v>5</v>
      </c>
      <c r="E27" s="59">
        <f t="shared" si="3"/>
        <v>0</v>
      </c>
      <c r="F27" s="60">
        <f t="shared" si="3"/>
        <v>5</v>
      </c>
      <c r="G27" s="71">
        <v>0</v>
      </c>
      <c r="H27" s="62">
        <v>0</v>
      </c>
      <c r="I27" s="71">
        <v>0</v>
      </c>
      <c r="J27" s="62">
        <v>0</v>
      </c>
      <c r="K27" s="61">
        <v>0</v>
      </c>
      <c r="L27" s="70">
        <v>0</v>
      </c>
      <c r="M27" s="71">
        <v>0</v>
      </c>
      <c r="N27" s="62">
        <v>1</v>
      </c>
      <c r="O27" s="71">
        <v>0</v>
      </c>
      <c r="P27" s="62">
        <v>0</v>
      </c>
      <c r="Q27" s="71">
        <v>0</v>
      </c>
      <c r="R27" s="62">
        <v>1</v>
      </c>
      <c r="S27" s="71">
        <v>0</v>
      </c>
      <c r="T27" s="62">
        <v>0</v>
      </c>
      <c r="U27" s="71">
        <v>0</v>
      </c>
      <c r="V27" s="62">
        <v>0</v>
      </c>
      <c r="W27" s="71">
        <v>0</v>
      </c>
      <c r="X27" s="62">
        <v>0</v>
      </c>
      <c r="Y27" s="71">
        <v>0</v>
      </c>
      <c r="Z27" s="62">
        <v>1</v>
      </c>
      <c r="AA27" s="71">
        <v>0</v>
      </c>
      <c r="AB27" s="62">
        <v>1</v>
      </c>
      <c r="AC27" s="71">
        <v>0</v>
      </c>
      <c r="AD27" s="62">
        <v>1</v>
      </c>
    </row>
    <row r="28" spans="1:30" ht="15" customHeight="1" x14ac:dyDescent="0.25">
      <c r="A28" s="414" t="s">
        <v>5</v>
      </c>
      <c r="B28" s="415"/>
      <c r="C28" s="416"/>
      <c r="D28" s="79">
        <f t="shared" ref="D28:AD28" si="4">SUM(D22:D27)</f>
        <v>44</v>
      </c>
      <c r="E28" s="80">
        <f t="shared" si="4"/>
        <v>16</v>
      </c>
      <c r="F28" s="81">
        <f t="shared" si="4"/>
        <v>28</v>
      </c>
      <c r="G28" s="82">
        <f t="shared" si="4"/>
        <v>0</v>
      </c>
      <c r="H28" s="83">
        <f t="shared" si="4"/>
        <v>0</v>
      </c>
      <c r="I28" s="82">
        <f t="shared" si="4"/>
        <v>2</v>
      </c>
      <c r="J28" s="83">
        <f t="shared" si="4"/>
        <v>0</v>
      </c>
      <c r="K28" s="84">
        <f t="shared" si="4"/>
        <v>1</v>
      </c>
      <c r="L28" s="85">
        <f t="shared" si="4"/>
        <v>3</v>
      </c>
      <c r="M28" s="82">
        <f t="shared" si="4"/>
        <v>2</v>
      </c>
      <c r="N28" s="83">
        <f t="shared" si="4"/>
        <v>4</v>
      </c>
      <c r="O28" s="82">
        <f t="shared" si="4"/>
        <v>0</v>
      </c>
      <c r="P28" s="83">
        <f t="shared" si="4"/>
        <v>7</v>
      </c>
      <c r="Q28" s="82">
        <f t="shared" si="4"/>
        <v>1</v>
      </c>
      <c r="R28" s="83">
        <f t="shared" si="4"/>
        <v>5</v>
      </c>
      <c r="S28" s="82">
        <f t="shared" si="4"/>
        <v>2</v>
      </c>
      <c r="T28" s="83">
        <f t="shared" si="4"/>
        <v>0</v>
      </c>
      <c r="U28" s="82">
        <f t="shared" si="4"/>
        <v>4</v>
      </c>
      <c r="V28" s="83">
        <f t="shared" si="4"/>
        <v>3</v>
      </c>
      <c r="W28" s="82">
        <f t="shared" si="4"/>
        <v>2</v>
      </c>
      <c r="X28" s="83">
        <f t="shared" si="4"/>
        <v>1</v>
      </c>
      <c r="Y28" s="82">
        <f t="shared" si="4"/>
        <v>2</v>
      </c>
      <c r="Z28" s="83">
        <f t="shared" si="4"/>
        <v>2</v>
      </c>
      <c r="AA28" s="82">
        <f t="shared" si="4"/>
        <v>0</v>
      </c>
      <c r="AB28" s="83">
        <f t="shared" si="4"/>
        <v>1</v>
      </c>
      <c r="AC28" s="82">
        <f t="shared" si="4"/>
        <v>0</v>
      </c>
      <c r="AD28" s="83">
        <f t="shared" si="4"/>
        <v>2</v>
      </c>
    </row>
    <row r="29" spans="1:30" s="2" customFormat="1" ht="18" customHeight="1" x14ac:dyDescent="0.2">
      <c r="A29" s="398" t="s">
        <v>32</v>
      </c>
      <c r="B29" s="398"/>
      <c r="C29" s="398"/>
      <c r="D29" s="398"/>
      <c r="E29" s="398"/>
      <c r="F29" s="398"/>
    </row>
    <row r="30" spans="1:30" ht="15" customHeight="1" x14ac:dyDescent="0.25">
      <c r="A30" s="86" t="s">
        <v>33</v>
      </c>
      <c r="B30" s="86" t="s">
        <v>34</v>
      </c>
      <c r="C30" s="399" t="s">
        <v>35</v>
      </c>
      <c r="D30" s="400"/>
      <c r="E30" s="87" t="s">
        <v>5</v>
      </c>
      <c r="F30" s="88" t="s">
        <v>36</v>
      </c>
      <c r="G30" s="89" t="s">
        <v>25</v>
      </c>
    </row>
    <row r="31" spans="1:30" ht="15" customHeight="1" x14ac:dyDescent="0.25">
      <c r="A31" s="369" t="s">
        <v>37</v>
      </c>
      <c r="B31" s="401" t="s">
        <v>38</v>
      </c>
      <c r="C31" s="402" t="s">
        <v>39</v>
      </c>
      <c r="D31" s="403"/>
      <c r="E31" s="90">
        <f t="shared" ref="E31:E61" si="5">SUM(F31:G31)</f>
        <v>0</v>
      </c>
      <c r="F31" s="91"/>
      <c r="G31" s="92"/>
    </row>
    <row r="32" spans="1:30" ht="15" customHeight="1" x14ac:dyDescent="0.25">
      <c r="A32" s="370"/>
      <c r="B32" s="401"/>
      <c r="C32" s="404" t="s">
        <v>40</v>
      </c>
      <c r="D32" s="405"/>
      <c r="E32" s="93">
        <f t="shared" si="5"/>
        <v>0</v>
      </c>
      <c r="F32" s="94"/>
      <c r="G32" s="95"/>
    </row>
    <row r="33" spans="1:7" x14ac:dyDescent="0.25">
      <c r="A33" s="370"/>
      <c r="B33" s="401"/>
      <c r="C33" s="406" t="s">
        <v>41</v>
      </c>
      <c r="D33" s="407"/>
      <c r="E33" s="96">
        <f t="shared" si="5"/>
        <v>0</v>
      </c>
      <c r="F33" s="97"/>
      <c r="G33" s="98"/>
    </row>
    <row r="34" spans="1:7" ht="15" customHeight="1" x14ac:dyDescent="0.25">
      <c r="A34" s="370"/>
      <c r="B34" s="369" t="s">
        <v>42</v>
      </c>
      <c r="C34" s="389" t="s">
        <v>43</v>
      </c>
      <c r="D34" s="390"/>
      <c r="E34" s="99">
        <f t="shared" si="5"/>
        <v>0</v>
      </c>
      <c r="F34" s="100"/>
      <c r="G34" s="101"/>
    </row>
    <row r="35" spans="1:7" x14ac:dyDescent="0.25">
      <c r="A35" s="370"/>
      <c r="B35" s="371"/>
      <c r="C35" s="406" t="s">
        <v>44</v>
      </c>
      <c r="D35" s="407"/>
      <c r="E35" s="96">
        <f t="shared" si="5"/>
        <v>0</v>
      </c>
      <c r="F35" s="97"/>
      <c r="G35" s="98"/>
    </row>
    <row r="36" spans="1:7" ht="15" customHeight="1" x14ac:dyDescent="0.25">
      <c r="A36" s="370"/>
      <c r="B36" s="387" t="s">
        <v>45</v>
      </c>
      <c r="C36" s="389" t="s">
        <v>46</v>
      </c>
      <c r="D36" s="390"/>
      <c r="E36" s="99">
        <f t="shared" si="5"/>
        <v>0</v>
      </c>
      <c r="F36" s="100"/>
      <c r="G36" s="101"/>
    </row>
    <row r="37" spans="1:7" x14ac:dyDescent="0.25">
      <c r="A37" s="370"/>
      <c r="B37" s="388"/>
      <c r="C37" s="391" t="s">
        <v>47</v>
      </c>
      <c r="D37" s="392"/>
      <c r="E37" s="96">
        <f t="shared" si="5"/>
        <v>0</v>
      </c>
      <c r="F37" s="97"/>
      <c r="G37" s="98"/>
    </row>
    <row r="38" spans="1:7" ht="15" customHeight="1" x14ac:dyDescent="0.25">
      <c r="A38" s="370"/>
      <c r="B38" s="387" t="s">
        <v>48</v>
      </c>
      <c r="C38" s="394" t="s">
        <v>49</v>
      </c>
      <c r="D38" s="395"/>
      <c r="E38" s="99">
        <f t="shared" si="5"/>
        <v>0</v>
      </c>
      <c r="F38" s="100"/>
      <c r="G38" s="101"/>
    </row>
    <row r="39" spans="1:7" x14ac:dyDescent="0.25">
      <c r="A39" s="370"/>
      <c r="B39" s="393"/>
      <c r="C39" s="396" t="s">
        <v>50</v>
      </c>
      <c r="D39" s="397"/>
      <c r="E39" s="93">
        <f t="shared" si="5"/>
        <v>0</v>
      </c>
      <c r="F39" s="94"/>
      <c r="G39" s="95"/>
    </row>
    <row r="40" spans="1:7" x14ac:dyDescent="0.25">
      <c r="A40" s="370"/>
      <c r="B40" s="393"/>
      <c r="C40" s="396" t="s">
        <v>51</v>
      </c>
      <c r="D40" s="397"/>
      <c r="E40" s="93">
        <f t="shared" si="5"/>
        <v>0</v>
      </c>
      <c r="F40" s="94"/>
      <c r="G40" s="95"/>
    </row>
    <row r="41" spans="1:7" ht="15" customHeight="1" x14ac:dyDescent="0.25">
      <c r="A41" s="371"/>
      <c r="B41" s="388"/>
      <c r="C41" s="391" t="s">
        <v>52</v>
      </c>
      <c r="D41" s="392"/>
      <c r="E41" s="96">
        <f t="shared" si="5"/>
        <v>0</v>
      </c>
      <c r="F41" s="97"/>
      <c r="G41" s="98"/>
    </row>
    <row r="42" spans="1:7" ht="15" customHeight="1" x14ac:dyDescent="0.25">
      <c r="A42" s="369" t="s">
        <v>53</v>
      </c>
      <c r="B42" s="369" t="s">
        <v>54</v>
      </c>
      <c r="C42" s="378" t="s">
        <v>55</v>
      </c>
      <c r="D42" s="380"/>
      <c r="E42" s="102">
        <f t="shared" si="5"/>
        <v>2</v>
      </c>
      <c r="F42" s="103"/>
      <c r="G42" s="104">
        <v>2</v>
      </c>
    </row>
    <row r="43" spans="1:7" ht="21" x14ac:dyDescent="0.25">
      <c r="A43" s="370"/>
      <c r="B43" s="370"/>
      <c r="C43" s="369" t="s">
        <v>56</v>
      </c>
      <c r="D43" s="105" t="s">
        <v>57</v>
      </c>
      <c r="E43" s="106">
        <f t="shared" si="5"/>
        <v>0</v>
      </c>
      <c r="F43" s="107"/>
      <c r="G43" s="108"/>
    </row>
    <row r="44" spans="1:7" ht="31.5" x14ac:dyDescent="0.25">
      <c r="A44" s="370"/>
      <c r="B44" s="370"/>
      <c r="C44" s="371"/>
      <c r="D44" s="109" t="s">
        <v>58</v>
      </c>
      <c r="E44" s="106">
        <f t="shared" si="5"/>
        <v>0</v>
      </c>
      <c r="F44" s="107"/>
      <c r="G44" s="108"/>
    </row>
    <row r="45" spans="1:7" x14ac:dyDescent="0.25">
      <c r="A45" s="370"/>
      <c r="B45" s="370"/>
      <c r="C45" s="372" t="s">
        <v>59</v>
      </c>
      <c r="D45" s="374"/>
      <c r="E45" s="99">
        <f t="shared" si="5"/>
        <v>0</v>
      </c>
      <c r="F45" s="100"/>
      <c r="G45" s="101"/>
    </row>
    <row r="46" spans="1:7" x14ac:dyDescent="0.25">
      <c r="A46" s="370"/>
      <c r="B46" s="370"/>
      <c r="C46" s="375" t="s">
        <v>60</v>
      </c>
      <c r="D46" s="377"/>
      <c r="E46" s="93">
        <f t="shared" si="5"/>
        <v>2</v>
      </c>
      <c r="F46" s="94"/>
      <c r="G46" s="95">
        <v>2</v>
      </c>
    </row>
    <row r="47" spans="1:7" x14ac:dyDescent="0.25">
      <c r="A47" s="370"/>
      <c r="B47" s="370"/>
      <c r="C47" s="375" t="s">
        <v>61</v>
      </c>
      <c r="D47" s="377"/>
      <c r="E47" s="93">
        <f t="shared" si="5"/>
        <v>2</v>
      </c>
      <c r="F47" s="94"/>
      <c r="G47" s="95">
        <v>2</v>
      </c>
    </row>
    <row r="48" spans="1:7" ht="15" customHeight="1" x14ac:dyDescent="0.25">
      <c r="A48" s="371"/>
      <c r="B48" s="371"/>
      <c r="C48" s="378" t="s">
        <v>62</v>
      </c>
      <c r="D48" s="380"/>
      <c r="E48" s="96">
        <f t="shared" si="5"/>
        <v>0</v>
      </c>
      <c r="F48" s="97"/>
      <c r="G48" s="98"/>
    </row>
    <row r="49" spans="1:8" x14ac:dyDescent="0.25">
      <c r="A49" s="369" t="s">
        <v>63</v>
      </c>
      <c r="B49" s="372" t="s">
        <v>64</v>
      </c>
      <c r="C49" s="373"/>
      <c r="D49" s="374"/>
      <c r="E49" s="90">
        <f t="shared" si="5"/>
        <v>0</v>
      </c>
      <c r="F49" s="91"/>
      <c r="G49" s="92"/>
    </row>
    <row r="50" spans="1:8" x14ac:dyDescent="0.25">
      <c r="A50" s="370"/>
      <c r="B50" s="375" t="s">
        <v>65</v>
      </c>
      <c r="C50" s="376"/>
      <c r="D50" s="377"/>
      <c r="E50" s="93">
        <f t="shared" si="5"/>
        <v>0</v>
      </c>
      <c r="F50" s="94"/>
      <c r="G50" s="95"/>
    </row>
    <row r="51" spans="1:8" x14ac:dyDescent="0.25">
      <c r="A51" s="370"/>
      <c r="B51" s="375" t="s">
        <v>66</v>
      </c>
      <c r="C51" s="376"/>
      <c r="D51" s="377"/>
      <c r="E51" s="93">
        <f t="shared" si="5"/>
        <v>0</v>
      </c>
      <c r="F51" s="94"/>
      <c r="G51" s="95"/>
    </row>
    <row r="52" spans="1:8" x14ac:dyDescent="0.25">
      <c r="A52" s="371"/>
      <c r="B52" s="381" t="s">
        <v>67</v>
      </c>
      <c r="C52" s="382"/>
      <c r="D52" s="383"/>
      <c r="E52" s="96">
        <f t="shared" si="5"/>
        <v>0</v>
      </c>
      <c r="F52" s="97"/>
      <c r="G52" s="98"/>
    </row>
    <row r="53" spans="1:8" x14ac:dyDescent="0.25">
      <c r="A53" s="370" t="s">
        <v>68</v>
      </c>
      <c r="B53" s="384" t="s">
        <v>69</v>
      </c>
      <c r="C53" s="385"/>
      <c r="D53" s="386"/>
      <c r="E53" s="99">
        <f t="shared" si="5"/>
        <v>0</v>
      </c>
      <c r="F53" s="100"/>
      <c r="G53" s="101"/>
    </row>
    <row r="54" spans="1:8" ht="15" customHeight="1" x14ac:dyDescent="0.25">
      <c r="A54" s="371"/>
      <c r="B54" s="381" t="s">
        <v>70</v>
      </c>
      <c r="C54" s="382"/>
      <c r="D54" s="383"/>
      <c r="E54" s="96">
        <f t="shared" si="5"/>
        <v>0</v>
      </c>
      <c r="F54" s="97"/>
      <c r="G54" s="98"/>
    </row>
    <row r="55" spans="1:8" ht="15" customHeight="1" x14ac:dyDescent="0.25">
      <c r="A55" s="369" t="s">
        <v>71</v>
      </c>
      <c r="B55" s="372" t="s">
        <v>72</v>
      </c>
      <c r="C55" s="373"/>
      <c r="D55" s="374"/>
      <c r="E55" s="99">
        <f t="shared" si="5"/>
        <v>0</v>
      </c>
      <c r="F55" s="100"/>
      <c r="G55" s="101"/>
    </row>
    <row r="56" spans="1:8" x14ac:dyDescent="0.25">
      <c r="A56" s="370"/>
      <c r="B56" s="375" t="s">
        <v>73</v>
      </c>
      <c r="C56" s="376"/>
      <c r="D56" s="377"/>
      <c r="E56" s="93">
        <f t="shared" si="5"/>
        <v>0</v>
      </c>
      <c r="F56" s="94"/>
      <c r="G56" s="95"/>
    </row>
    <row r="57" spans="1:8" x14ac:dyDescent="0.25">
      <c r="A57" s="370"/>
      <c r="B57" s="375" t="s">
        <v>74</v>
      </c>
      <c r="C57" s="376"/>
      <c r="D57" s="377"/>
      <c r="E57" s="93">
        <f t="shared" si="5"/>
        <v>0</v>
      </c>
      <c r="F57" s="94"/>
      <c r="G57" s="95"/>
    </row>
    <row r="58" spans="1:8" ht="15" customHeight="1" x14ac:dyDescent="0.25">
      <c r="A58" s="370"/>
      <c r="B58" s="375" t="s">
        <v>75</v>
      </c>
      <c r="C58" s="376"/>
      <c r="D58" s="377"/>
      <c r="E58" s="93">
        <f t="shared" si="5"/>
        <v>0</v>
      </c>
      <c r="F58" s="94"/>
      <c r="G58" s="95"/>
    </row>
    <row r="59" spans="1:8" ht="15" customHeight="1" x14ac:dyDescent="0.25">
      <c r="A59" s="370"/>
      <c r="B59" s="375" t="s">
        <v>76</v>
      </c>
      <c r="C59" s="376"/>
      <c r="D59" s="377"/>
      <c r="E59" s="93">
        <f t="shared" si="5"/>
        <v>0</v>
      </c>
      <c r="F59" s="94"/>
      <c r="G59" s="95"/>
    </row>
    <row r="60" spans="1:8" x14ac:dyDescent="0.25">
      <c r="A60" s="371"/>
      <c r="B60" s="378" t="s">
        <v>77</v>
      </c>
      <c r="C60" s="379"/>
      <c r="D60" s="380"/>
      <c r="E60" s="96">
        <f t="shared" si="5"/>
        <v>0</v>
      </c>
      <c r="F60" s="97"/>
      <c r="G60" s="98"/>
    </row>
    <row r="61" spans="1:8" ht="15" customHeight="1" x14ac:dyDescent="0.25">
      <c r="A61" s="110" t="s">
        <v>78</v>
      </c>
      <c r="B61" s="365" t="s">
        <v>79</v>
      </c>
      <c r="C61" s="366"/>
      <c r="D61" s="367"/>
      <c r="E61" s="102">
        <f t="shared" si="5"/>
        <v>0</v>
      </c>
      <c r="F61" s="103"/>
      <c r="G61" s="104"/>
    </row>
    <row r="62" spans="1:8" s="2" customFormat="1" ht="12" customHeight="1" x14ac:dyDescent="0.2">
      <c r="A62" s="368" t="s">
        <v>80</v>
      </c>
      <c r="B62" s="368"/>
      <c r="C62" s="368"/>
      <c r="D62" s="368"/>
      <c r="E62" s="111"/>
      <c r="F62" s="111"/>
      <c r="G62" s="111"/>
      <c r="H62" s="111"/>
    </row>
    <row r="63" spans="1:8" x14ac:dyDescent="0.25">
      <c r="A63" s="112" t="s">
        <v>81</v>
      </c>
      <c r="B63" s="113" t="s">
        <v>5</v>
      </c>
    </row>
    <row r="64" spans="1:8" x14ac:dyDescent="0.25">
      <c r="A64" s="11" t="s">
        <v>82</v>
      </c>
      <c r="B64" s="114"/>
    </row>
    <row r="65" spans="1:3" x14ac:dyDescent="0.25">
      <c r="A65" s="115" t="s">
        <v>83</v>
      </c>
      <c r="B65" s="116"/>
    </row>
    <row r="66" spans="1:3" x14ac:dyDescent="0.25">
      <c r="A66" s="117" t="s">
        <v>5</v>
      </c>
      <c r="B66" s="118">
        <f>SUM(B64+B65)</f>
        <v>0</v>
      </c>
    </row>
    <row r="67" spans="1:3" s="2" customFormat="1" ht="12" x14ac:dyDescent="0.2">
      <c r="A67" s="318" t="s">
        <v>84</v>
      </c>
      <c r="B67" s="318"/>
      <c r="C67" s="318"/>
    </row>
    <row r="68" spans="1:3" s="3" customFormat="1" ht="10.5" x14ac:dyDescent="0.15">
      <c r="A68" s="119" t="s">
        <v>85</v>
      </c>
      <c r="B68" s="120" t="s">
        <v>4</v>
      </c>
      <c r="C68" s="119" t="s">
        <v>5</v>
      </c>
    </row>
    <row r="69" spans="1:3" s="3" customFormat="1" ht="10.5" x14ac:dyDescent="0.15">
      <c r="A69" s="315" t="s">
        <v>86</v>
      </c>
      <c r="B69" s="11" t="s">
        <v>87</v>
      </c>
      <c r="C69" s="114"/>
    </row>
    <row r="70" spans="1:3" s="3" customFormat="1" ht="10.5" x14ac:dyDescent="0.15">
      <c r="A70" s="322"/>
      <c r="B70" s="121" t="s">
        <v>88</v>
      </c>
      <c r="C70" s="122"/>
    </row>
    <row r="71" spans="1:3" s="3" customFormat="1" ht="10.5" x14ac:dyDescent="0.15">
      <c r="A71" s="322"/>
      <c r="B71" s="123" t="s">
        <v>89</v>
      </c>
      <c r="C71" s="124"/>
    </row>
    <row r="72" spans="1:3" s="3" customFormat="1" ht="10.5" x14ac:dyDescent="0.15">
      <c r="A72" s="322"/>
      <c r="B72" s="123" t="s">
        <v>90</v>
      </c>
      <c r="C72" s="124"/>
    </row>
    <row r="73" spans="1:3" s="3" customFormat="1" ht="10.5" x14ac:dyDescent="0.15">
      <c r="A73" s="315" t="s">
        <v>91</v>
      </c>
      <c r="B73" s="11" t="s">
        <v>92</v>
      </c>
      <c r="C73" s="114"/>
    </row>
    <row r="74" spans="1:3" s="3" customFormat="1" ht="10.5" x14ac:dyDescent="0.15">
      <c r="A74" s="322"/>
      <c r="B74" s="121" t="s">
        <v>93</v>
      </c>
      <c r="C74" s="122"/>
    </row>
    <row r="75" spans="1:3" s="3" customFormat="1" ht="10.5" x14ac:dyDescent="0.15">
      <c r="A75" s="322"/>
      <c r="B75" s="123" t="s">
        <v>94</v>
      </c>
      <c r="C75" s="122"/>
    </row>
    <row r="76" spans="1:3" s="3" customFormat="1" ht="10.5" x14ac:dyDescent="0.15">
      <c r="A76" s="322"/>
      <c r="B76" s="123" t="s">
        <v>90</v>
      </c>
      <c r="C76" s="124"/>
    </row>
    <row r="77" spans="1:3" s="3" customFormat="1" ht="10.5" x14ac:dyDescent="0.15">
      <c r="A77" s="316"/>
      <c r="B77" s="123" t="s">
        <v>89</v>
      </c>
      <c r="C77" s="124"/>
    </row>
    <row r="78" spans="1:3" ht="31.5" x14ac:dyDescent="0.25">
      <c r="A78" s="315" t="s">
        <v>95</v>
      </c>
      <c r="B78" s="125" t="s">
        <v>96</v>
      </c>
      <c r="C78" s="114"/>
    </row>
    <row r="79" spans="1:3" ht="21" x14ac:dyDescent="0.25">
      <c r="A79" s="322"/>
      <c r="B79" s="123" t="s">
        <v>97</v>
      </c>
      <c r="C79" s="122"/>
    </row>
    <row r="80" spans="1:3" s="3" customFormat="1" ht="10.5" x14ac:dyDescent="0.15">
      <c r="A80" s="316"/>
      <c r="B80" s="126" t="s">
        <v>90</v>
      </c>
      <c r="C80" s="127"/>
    </row>
    <row r="81" spans="1:12" s="3" customFormat="1" ht="10.5" x14ac:dyDescent="0.15">
      <c r="A81" s="363" t="s">
        <v>98</v>
      </c>
      <c r="B81" s="364"/>
      <c r="C81" s="127"/>
    </row>
    <row r="82" spans="1:12" s="2" customFormat="1" ht="12" customHeight="1" x14ac:dyDescent="0.2">
      <c r="A82" s="346" t="s">
        <v>99</v>
      </c>
      <c r="B82" s="346"/>
      <c r="C82" s="346"/>
      <c r="D82" s="346"/>
      <c r="E82" s="346"/>
      <c r="F82" s="346"/>
      <c r="G82" s="346"/>
      <c r="H82" s="346"/>
      <c r="I82" s="111"/>
    </row>
    <row r="83" spans="1:12" x14ac:dyDescent="0.25">
      <c r="A83" s="354" t="s">
        <v>100</v>
      </c>
      <c r="B83" s="354"/>
      <c r="C83" s="355" t="s">
        <v>101</v>
      </c>
      <c r="D83" s="357" t="s">
        <v>102</v>
      </c>
      <c r="E83" s="359" t="s">
        <v>91</v>
      </c>
      <c r="F83" s="360"/>
      <c r="G83" s="360"/>
      <c r="H83" s="360" t="s">
        <v>98</v>
      </c>
    </row>
    <row r="84" spans="1:12" x14ac:dyDescent="0.25">
      <c r="A84" s="354"/>
      <c r="B84" s="354"/>
      <c r="C84" s="356"/>
      <c r="D84" s="358"/>
      <c r="E84" s="128" t="s">
        <v>92</v>
      </c>
      <c r="F84" s="129" t="s">
        <v>103</v>
      </c>
      <c r="G84" s="130" t="s">
        <v>90</v>
      </c>
      <c r="H84" s="359"/>
    </row>
    <row r="85" spans="1:12" x14ac:dyDescent="0.25">
      <c r="A85" s="323" t="s">
        <v>104</v>
      </c>
      <c r="B85" s="324"/>
      <c r="C85" s="131"/>
      <c r="D85" s="132"/>
      <c r="E85" s="131"/>
      <c r="F85" s="133"/>
      <c r="G85" s="132"/>
      <c r="H85" s="132"/>
    </row>
    <row r="86" spans="1:12" x14ac:dyDescent="0.25">
      <c r="A86" s="347" t="s">
        <v>105</v>
      </c>
      <c r="B86" s="348"/>
      <c r="C86" s="134"/>
      <c r="D86" s="135"/>
      <c r="E86" s="134"/>
      <c r="F86" s="136"/>
      <c r="G86" s="135"/>
      <c r="H86" s="135"/>
    </row>
    <row r="87" spans="1:12" x14ac:dyDescent="0.25">
      <c r="A87" s="347" t="s">
        <v>106</v>
      </c>
      <c r="B87" s="348"/>
      <c r="C87" s="137"/>
      <c r="D87" s="138"/>
      <c r="E87" s="137"/>
      <c r="F87" s="139"/>
      <c r="G87" s="138"/>
      <c r="H87" s="138"/>
    </row>
    <row r="88" spans="1:12" x14ac:dyDescent="0.25">
      <c r="A88" s="347" t="s">
        <v>107</v>
      </c>
      <c r="B88" s="348"/>
      <c r="C88" s="137"/>
      <c r="D88" s="138"/>
      <c r="E88" s="137"/>
      <c r="F88" s="139"/>
      <c r="G88" s="138"/>
      <c r="H88" s="138"/>
    </row>
    <row r="89" spans="1:12" x14ac:dyDescent="0.25">
      <c r="A89" s="361" t="s">
        <v>108</v>
      </c>
      <c r="B89" s="362"/>
      <c r="C89" s="140"/>
      <c r="D89" s="141"/>
      <c r="E89" s="61"/>
      <c r="F89" s="142"/>
      <c r="G89" s="141"/>
      <c r="H89" s="141"/>
    </row>
    <row r="90" spans="1:12" x14ac:dyDescent="0.25">
      <c r="A90" s="353" t="s">
        <v>5</v>
      </c>
      <c r="B90" s="353"/>
      <c r="C90" s="34">
        <f t="shared" ref="C90:H90" si="6">SUM(C85:C89)</f>
        <v>0</v>
      </c>
      <c r="D90" s="143">
        <f t="shared" si="6"/>
        <v>0</v>
      </c>
      <c r="E90" s="34">
        <f t="shared" si="6"/>
        <v>0</v>
      </c>
      <c r="F90" s="144">
        <f t="shared" si="6"/>
        <v>0</v>
      </c>
      <c r="G90" s="143">
        <f t="shared" si="6"/>
        <v>0</v>
      </c>
      <c r="H90" s="145">
        <f t="shared" si="6"/>
        <v>0</v>
      </c>
    </row>
    <row r="91" spans="1:12" x14ac:dyDescent="0.25">
      <c r="A91" s="146" t="s">
        <v>109</v>
      </c>
    </row>
    <row r="92" spans="1:12" s="2" customFormat="1" ht="12" customHeight="1" x14ac:dyDescent="0.2">
      <c r="A92" s="346" t="s">
        <v>110</v>
      </c>
      <c r="B92" s="346"/>
      <c r="C92" s="346"/>
      <c r="D92" s="346"/>
      <c r="E92" s="346"/>
      <c r="F92" s="346"/>
      <c r="G92" s="346"/>
      <c r="H92" s="346"/>
      <c r="I92" s="111"/>
      <c r="J92" s="111"/>
      <c r="K92" s="111"/>
      <c r="L92" s="111"/>
    </row>
    <row r="93" spans="1:12" x14ac:dyDescent="0.25">
      <c r="A93" s="354" t="s">
        <v>100</v>
      </c>
      <c r="B93" s="354"/>
      <c r="C93" s="355" t="s">
        <v>101</v>
      </c>
      <c r="D93" s="357" t="s">
        <v>102</v>
      </c>
      <c r="E93" s="359" t="s">
        <v>91</v>
      </c>
      <c r="F93" s="360"/>
      <c r="G93" s="360"/>
      <c r="H93" s="360" t="s">
        <v>98</v>
      </c>
    </row>
    <row r="94" spans="1:12" x14ac:dyDescent="0.25">
      <c r="A94" s="354"/>
      <c r="B94" s="354"/>
      <c r="C94" s="356"/>
      <c r="D94" s="358"/>
      <c r="E94" s="128" t="s">
        <v>92</v>
      </c>
      <c r="F94" s="129" t="s">
        <v>103</v>
      </c>
      <c r="G94" s="130" t="s">
        <v>90</v>
      </c>
      <c r="H94" s="359"/>
    </row>
    <row r="95" spans="1:12" x14ac:dyDescent="0.25">
      <c r="A95" s="323" t="s">
        <v>105</v>
      </c>
      <c r="B95" s="324"/>
      <c r="C95" s="131">
        <v>1</v>
      </c>
      <c r="D95" s="132">
        <v>2</v>
      </c>
      <c r="E95" s="147">
        <v>147</v>
      </c>
      <c r="F95" s="133">
        <v>0</v>
      </c>
      <c r="G95" s="148">
        <v>0</v>
      </c>
      <c r="H95" s="132">
        <v>0</v>
      </c>
    </row>
    <row r="96" spans="1:12" x14ac:dyDescent="0.25">
      <c r="A96" s="347" t="s">
        <v>111</v>
      </c>
      <c r="B96" s="348"/>
      <c r="C96" s="66">
        <v>0</v>
      </c>
      <c r="D96" s="68">
        <v>0</v>
      </c>
      <c r="E96" s="149">
        <v>0</v>
      </c>
      <c r="F96" s="150">
        <v>0</v>
      </c>
      <c r="G96" s="67">
        <v>0</v>
      </c>
      <c r="H96" s="68">
        <v>0</v>
      </c>
    </row>
    <row r="97" spans="1:9" x14ac:dyDescent="0.25">
      <c r="A97" s="349" t="s">
        <v>112</v>
      </c>
      <c r="B97" s="350"/>
      <c r="C97" s="66">
        <v>0</v>
      </c>
      <c r="D97" s="68">
        <v>0</v>
      </c>
      <c r="E97" s="149">
        <v>0</v>
      </c>
      <c r="F97" s="150">
        <v>0</v>
      </c>
      <c r="G97" s="67">
        <v>0</v>
      </c>
      <c r="H97" s="68">
        <v>0</v>
      </c>
    </row>
    <row r="98" spans="1:9" x14ac:dyDescent="0.25">
      <c r="A98" s="347" t="s">
        <v>113</v>
      </c>
      <c r="B98" s="348"/>
      <c r="C98" s="66">
        <v>0</v>
      </c>
      <c r="D98" s="68">
        <v>0</v>
      </c>
      <c r="E98" s="149">
        <v>0</v>
      </c>
      <c r="F98" s="150">
        <v>0</v>
      </c>
      <c r="G98" s="67">
        <v>0</v>
      </c>
      <c r="H98" s="68">
        <v>2</v>
      </c>
    </row>
    <row r="99" spans="1:9" x14ac:dyDescent="0.25">
      <c r="A99" s="351" t="s">
        <v>108</v>
      </c>
      <c r="B99" s="352"/>
      <c r="C99" s="140">
        <v>0</v>
      </c>
      <c r="D99" s="70">
        <v>1</v>
      </c>
      <c r="E99" s="151">
        <v>4</v>
      </c>
      <c r="F99" s="142">
        <v>0</v>
      </c>
      <c r="G99" s="62">
        <v>0</v>
      </c>
      <c r="H99" s="141">
        <v>0</v>
      </c>
    </row>
    <row r="100" spans="1:9" x14ac:dyDescent="0.25">
      <c r="A100" s="353" t="s">
        <v>5</v>
      </c>
      <c r="B100" s="353"/>
      <c r="C100" s="34">
        <f t="shared" ref="C100:H100" si="7">SUM(C95:C99)</f>
        <v>1</v>
      </c>
      <c r="D100" s="37">
        <f t="shared" si="7"/>
        <v>3</v>
      </c>
      <c r="E100" s="34">
        <f t="shared" si="7"/>
        <v>151</v>
      </c>
      <c r="F100" s="36">
        <f t="shared" si="7"/>
        <v>0</v>
      </c>
      <c r="G100" s="37">
        <f t="shared" si="7"/>
        <v>0</v>
      </c>
      <c r="H100" s="37">
        <f t="shared" si="7"/>
        <v>2</v>
      </c>
    </row>
    <row r="101" spans="1:9" x14ac:dyDescent="0.25">
      <c r="A101" s="146" t="s">
        <v>109</v>
      </c>
    </row>
    <row r="102" spans="1:9" ht="15" customHeight="1" x14ac:dyDescent="0.25">
      <c r="A102" s="346" t="s">
        <v>114</v>
      </c>
      <c r="B102" s="346"/>
      <c r="C102" s="346"/>
      <c r="D102" s="346"/>
      <c r="E102" s="346"/>
      <c r="F102" s="346"/>
      <c r="G102" s="346"/>
      <c r="H102" s="346"/>
      <c r="I102" s="346"/>
    </row>
    <row r="103" spans="1:9" ht="42" x14ac:dyDescent="0.25">
      <c r="A103" s="343" t="s">
        <v>115</v>
      </c>
      <c r="B103" s="344"/>
      <c r="C103" s="152" t="s">
        <v>5</v>
      </c>
      <c r="D103" s="128" t="s">
        <v>116</v>
      </c>
      <c r="E103" s="129" t="s">
        <v>117</v>
      </c>
      <c r="F103" s="129" t="s">
        <v>118</v>
      </c>
      <c r="G103" s="129" t="s">
        <v>119</v>
      </c>
      <c r="H103" s="153" t="s">
        <v>120</v>
      </c>
      <c r="I103" s="89" t="s">
        <v>121</v>
      </c>
    </row>
    <row r="104" spans="1:9" s="3" customFormat="1" ht="10.5" x14ac:dyDescent="0.15">
      <c r="A104" s="339" t="s">
        <v>122</v>
      </c>
      <c r="B104" s="340"/>
      <c r="C104" s="154">
        <f>SUM(D104:I104)</f>
        <v>3</v>
      </c>
      <c r="D104" s="155">
        <v>3</v>
      </c>
      <c r="E104" s="156"/>
      <c r="F104" s="156"/>
      <c r="G104" s="156"/>
      <c r="H104" s="156"/>
      <c r="I104" s="157"/>
    </row>
    <row r="105" spans="1:9" s="3" customFormat="1" ht="10.5" x14ac:dyDescent="0.15">
      <c r="A105" s="315" t="s">
        <v>91</v>
      </c>
      <c r="B105" s="158" t="s">
        <v>92</v>
      </c>
      <c r="C105" s="159">
        <f>SUM(D105:I105)</f>
        <v>0</v>
      </c>
      <c r="D105" s="160"/>
      <c r="E105" s="161"/>
      <c r="F105" s="161"/>
      <c r="G105" s="161"/>
      <c r="H105" s="161"/>
      <c r="I105" s="162"/>
    </row>
    <row r="106" spans="1:9" s="3" customFormat="1" ht="10.5" x14ac:dyDescent="0.15">
      <c r="A106" s="322"/>
      <c r="B106" s="163" t="s">
        <v>103</v>
      </c>
      <c r="C106" s="164">
        <f>SUM(D106:I106)</f>
        <v>0</v>
      </c>
      <c r="D106" s="134"/>
      <c r="E106" s="136"/>
      <c r="F106" s="136"/>
      <c r="G106" s="136"/>
      <c r="H106" s="136"/>
      <c r="I106" s="162"/>
    </row>
    <row r="107" spans="1:9" s="3" customFormat="1" ht="10.5" x14ac:dyDescent="0.15">
      <c r="A107" s="316"/>
      <c r="B107" s="165" t="s">
        <v>90</v>
      </c>
      <c r="C107" s="166">
        <f>SUM(D107:I107)</f>
        <v>0</v>
      </c>
      <c r="D107" s="167"/>
      <c r="E107" s="168"/>
      <c r="F107" s="168"/>
      <c r="G107" s="168"/>
      <c r="H107" s="168"/>
      <c r="I107" s="169"/>
    </row>
    <row r="108" spans="1:9" s="3" customFormat="1" ht="10.5" x14ac:dyDescent="0.15">
      <c r="A108" s="323" t="s">
        <v>102</v>
      </c>
      <c r="B108" s="324"/>
      <c r="C108" s="159">
        <f>SUM(D108:H108)</f>
        <v>0</v>
      </c>
      <c r="D108" s="160"/>
      <c r="E108" s="161"/>
      <c r="F108" s="161"/>
      <c r="G108" s="161"/>
      <c r="H108" s="161"/>
      <c r="I108" s="170"/>
    </row>
    <row r="109" spans="1:9" s="3" customFormat="1" ht="10.5" x14ac:dyDescent="0.15">
      <c r="A109" s="325" t="s">
        <v>98</v>
      </c>
      <c r="B109" s="326"/>
      <c r="C109" s="171">
        <f>SUM(D109:H109)</f>
        <v>0</v>
      </c>
      <c r="D109" s="61"/>
      <c r="E109" s="142"/>
      <c r="F109" s="142"/>
      <c r="G109" s="142"/>
      <c r="H109" s="142"/>
      <c r="I109" s="172"/>
    </row>
    <row r="110" spans="1:9" x14ac:dyDescent="0.25">
      <c r="A110" s="146" t="s">
        <v>109</v>
      </c>
    </row>
    <row r="111" spans="1:9" s="2" customFormat="1" ht="12" customHeight="1" x14ac:dyDescent="0.2">
      <c r="A111" s="345" t="s">
        <v>123</v>
      </c>
      <c r="B111" s="345"/>
      <c r="C111" s="345"/>
      <c r="D111" s="345"/>
      <c r="E111" s="345"/>
      <c r="F111" s="345"/>
      <c r="G111" s="345"/>
      <c r="H111" s="345"/>
      <c r="I111" s="345"/>
    </row>
    <row r="112" spans="1:9" ht="42" x14ac:dyDescent="0.25">
      <c r="A112" s="343" t="s">
        <v>115</v>
      </c>
      <c r="B112" s="344"/>
      <c r="C112" s="152" t="s">
        <v>5</v>
      </c>
      <c r="D112" s="128" t="s">
        <v>116</v>
      </c>
      <c r="E112" s="129" t="s">
        <v>117</v>
      </c>
      <c r="F112" s="129" t="s">
        <v>118</v>
      </c>
      <c r="G112" s="129" t="s">
        <v>119</v>
      </c>
      <c r="H112" s="153" t="s">
        <v>120</v>
      </c>
      <c r="I112" s="89" t="s">
        <v>124</v>
      </c>
    </row>
    <row r="113" spans="1:9" x14ac:dyDescent="0.25">
      <c r="A113" s="339" t="s">
        <v>122</v>
      </c>
      <c r="B113" s="340"/>
      <c r="C113" s="154">
        <f t="shared" ref="C113:C118" si="8">SUM(D113:I113)</f>
        <v>0</v>
      </c>
      <c r="D113" s="155"/>
      <c r="E113" s="156"/>
      <c r="F113" s="156"/>
      <c r="G113" s="156"/>
      <c r="H113" s="156"/>
      <c r="I113" s="173"/>
    </row>
    <row r="114" spans="1:9" x14ac:dyDescent="0.25">
      <c r="A114" s="315" t="s">
        <v>91</v>
      </c>
      <c r="B114" s="158" t="s">
        <v>92</v>
      </c>
      <c r="C114" s="159">
        <f t="shared" si="8"/>
        <v>0</v>
      </c>
      <c r="D114" s="160"/>
      <c r="E114" s="161"/>
      <c r="F114" s="161"/>
      <c r="G114" s="161"/>
      <c r="H114" s="161"/>
      <c r="I114" s="162"/>
    </row>
    <row r="115" spans="1:9" x14ac:dyDescent="0.25">
      <c r="A115" s="322"/>
      <c r="B115" s="163" t="s">
        <v>103</v>
      </c>
      <c r="C115" s="164">
        <f t="shared" si="8"/>
        <v>0</v>
      </c>
      <c r="D115" s="160"/>
      <c r="E115" s="161"/>
      <c r="F115" s="161"/>
      <c r="G115" s="161"/>
      <c r="H115" s="161"/>
      <c r="I115" s="162"/>
    </row>
    <row r="116" spans="1:9" x14ac:dyDescent="0.25">
      <c r="A116" s="316"/>
      <c r="B116" s="165" t="s">
        <v>90</v>
      </c>
      <c r="C116" s="166">
        <f t="shared" si="8"/>
        <v>0</v>
      </c>
      <c r="D116" s="167"/>
      <c r="E116" s="168"/>
      <c r="F116" s="168"/>
      <c r="G116" s="168"/>
      <c r="H116" s="168"/>
      <c r="I116" s="169"/>
    </row>
    <row r="117" spans="1:9" x14ac:dyDescent="0.25">
      <c r="A117" s="323" t="s">
        <v>102</v>
      </c>
      <c r="B117" s="324"/>
      <c r="C117" s="159">
        <f t="shared" si="8"/>
        <v>0</v>
      </c>
      <c r="D117" s="160"/>
      <c r="E117" s="161"/>
      <c r="F117" s="161"/>
      <c r="G117" s="161"/>
      <c r="H117" s="161"/>
      <c r="I117" s="162"/>
    </row>
    <row r="118" spans="1:9" x14ac:dyDescent="0.25">
      <c r="A118" s="325" t="s">
        <v>98</v>
      </c>
      <c r="B118" s="326"/>
      <c r="C118" s="171">
        <f t="shared" si="8"/>
        <v>0</v>
      </c>
      <c r="D118" s="167"/>
      <c r="E118" s="168"/>
      <c r="F118" s="168"/>
      <c r="G118" s="168"/>
      <c r="H118" s="168"/>
      <c r="I118" s="169"/>
    </row>
    <row r="119" spans="1:9" x14ac:dyDescent="0.25">
      <c r="A119" s="146" t="s">
        <v>109</v>
      </c>
    </row>
    <row r="120" spans="1:9" s="2" customFormat="1" ht="12" customHeight="1" x14ac:dyDescent="0.2">
      <c r="A120" s="341" t="s">
        <v>125</v>
      </c>
      <c r="B120" s="341"/>
      <c r="C120" s="174"/>
      <c r="D120" s="174"/>
      <c r="E120" s="174"/>
    </row>
    <row r="121" spans="1:9" ht="21" x14ac:dyDescent="0.25">
      <c r="A121" s="175" t="s">
        <v>126</v>
      </c>
      <c r="B121" s="175" t="s">
        <v>127</v>
      </c>
    </row>
    <row r="122" spans="1:9" x14ac:dyDescent="0.25">
      <c r="A122" s="163" t="s">
        <v>128</v>
      </c>
      <c r="B122" s="176"/>
    </row>
    <row r="123" spans="1:9" x14ac:dyDescent="0.25">
      <c r="A123" s="163" t="s">
        <v>129</v>
      </c>
      <c r="B123" s="177"/>
    </row>
    <row r="124" spans="1:9" x14ac:dyDescent="0.25">
      <c r="A124" s="163" t="s">
        <v>130</v>
      </c>
      <c r="B124" s="177"/>
    </row>
    <row r="125" spans="1:9" x14ac:dyDescent="0.25">
      <c r="A125" s="163" t="s">
        <v>131</v>
      </c>
      <c r="B125" s="177"/>
    </row>
    <row r="126" spans="1:9" x14ac:dyDescent="0.25">
      <c r="A126" s="165" t="s">
        <v>132</v>
      </c>
      <c r="B126" s="178"/>
    </row>
    <row r="127" spans="1:9" s="2" customFormat="1" ht="12" customHeight="1" x14ac:dyDescent="0.2">
      <c r="A127" s="342" t="s">
        <v>133</v>
      </c>
      <c r="B127" s="342"/>
      <c r="C127" s="179"/>
      <c r="D127" s="179"/>
    </row>
    <row r="128" spans="1:9" ht="21" x14ac:dyDescent="0.25">
      <c r="A128" s="175" t="s">
        <v>126</v>
      </c>
      <c r="B128" s="175" t="s">
        <v>134</v>
      </c>
    </row>
    <row r="129" spans="1:9" x14ac:dyDescent="0.25">
      <c r="A129" s="163" t="s">
        <v>128</v>
      </c>
      <c r="B129" s="176"/>
    </row>
    <row r="130" spans="1:9" x14ac:dyDescent="0.25">
      <c r="A130" s="163" t="s">
        <v>129</v>
      </c>
      <c r="B130" s="177"/>
    </row>
    <row r="131" spans="1:9" x14ac:dyDescent="0.25">
      <c r="A131" s="163" t="s">
        <v>130</v>
      </c>
      <c r="B131" s="177"/>
    </row>
    <row r="132" spans="1:9" x14ac:dyDescent="0.25">
      <c r="A132" s="163" t="s">
        <v>131</v>
      </c>
      <c r="B132" s="177"/>
    </row>
    <row r="133" spans="1:9" x14ac:dyDescent="0.25">
      <c r="A133" s="165" t="s">
        <v>132</v>
      </c>
      <c r="B133" s="178"/>
    </row>
    <row r="134" spans="1:9" s="2" customFormat="1" ht="12" x14ac:dyDescent="0.2">
      <c r="A134" s="180" t="s">
        <v>135</v>
      </c>
    </row>
    <row r="135" spans="1:9" x14ac:dyDescent="0.25">
      <c r="A135" s="343" t="s">
        <v>4</v>
      </c>
      <c r="B135" s="344"/>
      <c r="C135" s="152" t="s">
        <v>5</v>
      </c>
      <c r="D135" s="128" t="s">
        <v>136</v>
      </c>
      <c r="E135" s="129" t="s">
        <v>137</v>
      </c>
      <c r="F135" s="130" t="s">
        <v>138</v>
      </c>
    </row>
    <row r="136" spans="1:9" x14ac:dyDescent="0.25">
      <c r="A136" s="339" t="s">
        <v>122</v>
      </c>
      <c r="B136" s="340"/>
      <c r="C136" s="181">
        <f t="shared" ref="C136:C141" si="9">SUM(D136:F136)</f>
        <v>80</v>
      </c>
      <c r="D136" s="182">
        <v>80</v>
      </c>
      <c r="E136" s="183"/>
      <c r="F136" s="184"/>
    </row>
    <row r="137" spans="1:9" x14ac:dyDescent="0.25">
      <c r="A137" s="315" t="s">
        <v>91</v>
      </c>
      <c r="B137" s="158" t="s">
        <v>92</v>
      </c>
      <c r="C137" s="185">
        <f t="shared" si="9"/>
        <v>56</v>
      </c>
      <c r="D137" s="131">
        <v>56</v>
      </c>
      <c r="E137" s="133"/>
      <c r="F137" s="132"/>
    </row>
    <row r="138" spans="1:9" x14ac:dyDescent="0.25">
      <c r="A138" s="322"/>
      <c r="B138" s="163" t="s">
        <v>103</v>
      </c>
      <c r="C138" s="186">
        <f t="shared" si="9"/>
        <v>0</v>
      </c>
      <c r="D138" s="66">
        <v>0</v>
      </c>
      <c r="E138" s="150"/>
      <c r="F138" s="68"/>
    </row>
    <row r="139" spans="1:9" x14ac:dyDescent="0.25">
      <c r="A139" s="316"/>
      <c r="B139" s="165" t="s">
        <v>90</v>
      </c>
      <c r="C139" s="187">
        <f t="shared" si="9"/>
        <v>0</v>
      </c>
      <c r="D139" s="61">
        <v>0</v>
      </c>
      <c r="E139" s="142"/>
      <c r="F139" s="70"/>
    </row>
    <row r="140" spans="1:9" x14ac:dyDescent="0.25">
      <c r="A140" s="323" t="s">
        <v>102</v>
      </c>
      <c r="B140" s="324"/>
      <c r="C140" s="188">
        <f t="shared" si="9"/>
        <v>5</v>
      </c>
      <c r="D140" s="25">
        <v>5</v>
      </c>
      <c r="E140" s="189"/>
      <c r="F140" s="26"/>
    </row>
    <row r="141" spans="1:9" x14ac:dyDescent="0.25">
      <c r="A141" s="325" t="s">
        <v>98</v>
      </c>
      <c r="B141" s="326"/>
      <c r="C141" s="187">
        <f t="shared" si="9"/>
        <v>0</v>
      </c>
      <c r="D141" s="61">
        <v>0</v>
      </c>
      <c r="E141" s="142"/>
      <c r="F141" s="70"/>
    </row>
    <row r="142" spans="1:9" x14ac:dyDescent="0.25">
      <c r="A142" s="146" t="s">
        <v>109</v>
      </c>
      <c r="B142" s="190"/>
      <c r="C142" s="191"/>
      <c r="D142" s="191"/>
      <c r="E142" s="192"/>
      <c r="F142" s="193"/>
    </row>
    <row r="143" spans="1:9" x14ac:dyDescent="0.25">
      <c r="A143" s="146" t="s">
        <v>139</v>
      </c>
      <c r="B143" s="194"/>
      <c r="C143" s="191"/>
      <c r="D143" s="191"/>
      <c r="E143" s="191"/>
      <c r="F143" s="191"/>
    </row>
    <row r="144" spans="1:9" s="2" customFormat="1" ht="12" x14ac:dyDescent="0.2">
      <c r="A144" s="332" t="s">
        <v>140</v>
      </c>
      <c r="B144" s="332"/>
      <c r="C144" s="332"/>
      <c r="D144" s="332"/>
      <c r="E144" s="332"/>
      <c r="F144" s="332"/>
      <c r="G144" s="332"/>
      <c r="H144" s="332"/>
      <c r="I144" s="195"/>
    </row>
    <row r="145" spans="1:9" ht="15" customHeight="1" x14ac:dyDescent="0.25">
      <c r="A145" s="330" t="s">
        <v>141</v>
      </c>
      <c r="B145" s="333"/>
      <c r="C145" s="336" t="s">
        <v>142</v>
      </c>
      <c r="D145" s="337"/>
      <c r="E145" s="338"/>
      <c r="F145" s="336" t="s">
        <v>143</v>
      </c>
      <c r="G145" s="337"/>
      <c r="H145" s="338"/>
    </row>
    <row r="146" spans="1:9" x14ac:dyDescent="0.25">
      <c r="A146" s="334"/>
      <c r="B146" s="335"/>
      <c r="C146" s="4" t="s">
        <v>92</v>
      </c>
      <c r="D146" s="5" t="s">
        <v>144</v>
      </c>
      <c r="E146" s="6" t="s">
        <v>124</v>
      </c>
      <c r="F146" s="4" t="s">
        <v>92</v>
      </c>
      <c r="G146" s="5" t="s">
        <v>144</v>
      </c>
      <c r="H146" s="6" t="s">
        <v>124</v>
      </c>
    </row>
    <row r="147" spans="1:9" x14ac:dyDescent="0.25">
      <c r="A147" s="339" t="s">
        <v>86</v>
      </c>
      <c r="B147" s="340"/>
      <c r="C147" s="196"/>
      <c r="D147" s="197"/>
      <c r="E147" s="198">
        <v>3</v>
      </c>
      <c r="F147" s="196"/>
      <c r="G147" s="197"/>
      <c r="H147" s="198">
        <v>249</v>
      </c>
    </row>
    <row r="148" spans="1:9" x14ac:dyDescent="0.25">
      <c r="A148" s="315" t="s">
        <v>91</v>
      </c>
      <c r="B148" s="158" t="s">
        <v>92</v>
      </c>
      <c r="C148" s="196"/>
      <c r="D148" s="197"/>
      <c r="E148" s="198"/>
      <c r="F148" s="196"/>
      <c r="G148" s="197"/>
      <c r="H148" s="198">
        <v>70</v>
      </c>
    </row>
    <row r="149" spans="1:9" x14ac:dyDescent="0.25">
      <c r="A149" s="322"/>
      <c r="B149" s="163" t="s">
        <v>145</v>
      </c>
      <c r="C149" s="199"/>
      <c r="D149" s="200"/>
      <c r="E149" s="201"/>
      <c r="F149" s="199"/>
      <c r="G149" s="200"/>
      <c r="H149" s="201"/>
    </row>
    <row r="150" spans="1:9" x14ac:dyDescent="0.25">
      <c r="A150" s="316"/>
      <c r="B150" s="165" t="s">
        <v>90</v>
      </c>
      <c r="C150" s="202"/>
      <c r="D150" s="203"/>
      <c r="E150" s="204"/>
      <c r="F150" s="202"/>
      <c r="G150" s="203"/>
      <c r="H150" s="204"/>
    </row>
    <row r="151" spans="1:9" x14ac:dyDescent="0.25">
      <c r="A151" s="323" t="s">
        <v>95</v>
      </c>
      <c r="B151" s="324"/>
      <c r="C151" s="16"/>
      <c r="D151" s="205"/>
      <c r="E151" s="206"/>
      <c r="F151" s="16">
        <v>28</v>
      </c>
      <c r="G151" s="205"/>
      <c r="H151" s="206"/>
    </row>
    <row r="152" spans="1:9" x14ac:dyDescent="0.25">
      <c r="A152" s="325" t="s">
        <v>98</v>
      </c>
      <c r="B152" s="326"/>
      <c r="C152" s="23"/>
      <c r="D152" s="207"/>
      <c r="E152" s="208"/>
      <c r="F152" s="23">
        <v>23</v>
      </c>
      <c r="G152" s="207"/>
      <c r="H152" s="208"/>
    </row>
    <row r="153" spans="1:9" x14ac:dyDescent="0.25">
      <c r="A153" s="327" t="s">
        <v>5</v>
      </c>
      <c r="B153" s="328"/>
      <c r="C153" s="34">
        <f>SUM(C147:C152)</f>
        <v>0</v>
      </c>
      <c r="D153" s="144">
        <f>SUM(D147:D150)</f>
        <v>0</v>
      </c>
      <c r="E153" s="37">
        <f>SUM(E147:E150)</f>
        <v>3</v>
      </c>
      <c r="F153" s="28">
        <f>SUM(F147:F152)</f>
        <v>51</v>
      </c>
      <c r="G153" s="29">
        <f>SUM(G147:G150)</f>
        <v>0</v>
      </c>
      <c r="H153" s="33">
        <f>SUM(H147:H150)</f>
        <v>319</v>
      </c>
    </row>
    <row r="154" spans="1:9" s="2" customFormat="1" ht="12" x14ac:dyDescent="0.2">
      <c r="A154" s="329" t="s">
        <v>146</v>
      </c>
      <c r="B154" s="329"/>
      <c r="C154" s="329"/>
    </row>
    <row r="155" spans="1:9" x14ac:dyDescent="0.25">
      <c r="A155" s="330" t="s">
        <v>34</v>
      </c>
      <c r="B155" s="331"/>
      <c r="C155" s="119" t="s">
        <v>5</v>
      </c>
    </row>
    <row r="156" spans="1:9" x14ac:dyDescent="0.25">
      <c r="A156" s="315" t="s">
        <v>147</v>
      </c>
      <c r="B156" s="209" t="s">
        <v>148</v>
      </c>
      <c r="C156" s="210">
        <v>345</v>
      </c>
    </row>
    <row r="157" spans="1:9" x14ac:dyDescent="0.25">
      <c r="A157" s="316"/>
      <c r="B157" s="211" t="s">
        <v>149</v>
      </c>
      <c r="C157" s="212">
        <v>252</v>
      </c>
    </row>
    <row r="158" spans="1:9" s="2" customFormat="1" ht="12" x14ac:dyDescent="0.2">
      <c r="A158" s="317" t="s">
        <v>150</v>
      </c>
      <c r="B158" s="317"/>
      <c r="C158" s="317"/>
      <c r="D158" s="317"/>
      <c r="E158" s="317"/>
      <c r="F158" s="317"/>
      <c r="G158" s="318"/>
      <c r="H158" s="318"/>
      <c r="I158" s="318"/>
    </row>
    <row r="159" spans="1:9" x14ac:dyDescent="0.25">
      <c r="A159" s="213" t="s">
        <v>151</v>
      </c>
      <c r="B159" s="213" t="s">
        <v>152</v>
      </c>
      <c r="C159" s="319" t="s">
        <v>34</v>
      </c>
      <c r="D159" s="320"/>
      <c r="E159" s="321"/>
      <c r="F159" s="214" t="s">
        <v>5</v>
      </c>
      <c r="G159" s="215" t="s">
        <v>86</v>
      </c>
      <c r="H159" s="216" t="s">
        <v>153</v>
      </c>
      <c r="I159" s="217" t="s">
        <v>91</v>
      </c>
    </row>
    <row r="160" spans="1:9" x14ac:dyDescent="0.25">
      <c r="A160" s="304" t="s">
        <v>154</v>
      </c>
      <c r="B160" s="304" t="s">
        <v>155</v>
      </c>
      <c r="C160" s="306" t="s">
        <v>156</v>
      </c>
      <c r="D160" s="307"/>
      <c r="E160" s="308"/>
      <c r="F160" s="218">
        <f t="shared" ref="F160:F184" si="10">SUM(G160:I160)</f>
        <v>0</v>
      </c>
      <c r="G160" s="219"/>
      <c r="H160" s="220"/>
      <c r="I160" s="221"/>
    </row>
    <row r="161" spans="1:9" x14ac:dyDescent="0.25">
      <c r="A161" s="304"/>
      <c r="B161" s="304"/>
      <c r="C161" s="301" t="s">
        <v>157</v>
      </c>
      <c r="D161" s="302"/>
      <c r="E161" s="303"/>
      <c r="F161" s="222">
        <f t="shared" si="10"/>
        <v>0</v>
      </c>
      <c r="G161" s="199"/>
      <c r="H161" s="200"/>
      <c r="I161" s="201"/>
    </row>
    <row r="162" spans="1:9" x14ac:dyDescent="0.25">
      <c r="A162" s="304"/>
      <c r="B162" s="304"/>
      <c r="C162" s="301" t="s">
        <v>68</v>
      </c>
      <c r="D162" s="302"/>
      <c r="E162" s="303"/>
      <c r="F162" s="222">
        <f t="shared" si="10"/>
        <v>0</v>
      </c>
      <c r="G162" s="199"/>
      <c r="H162" s="200"/>
      <c r="I162" s="201"/>
    </row>
    <row r="163" spans="1:9" x14ac:dyDescent="0.25">
      <c r="A163" s="304"/>
      <c r="B163" s="304"/>
      <c r="C163" s="301" t="s">
        <v>158</v>
      </c>
      <c r="D163" s="302"/>
      <c r="E163" s="303"/>
      <c r="F163" s="222">
        <f t="shared" si="10"/>
        <v>1</v>
      </c>
      <c r="G163" s="199"/>
      <c r="H163" s="200"/>
      <c r="I163" s="201">
        <v>1</v>
      </c>
    </row>
    <row r="164" spans="1:9" x14ac:dyDescent="0.25">
      <c r="A164" s="304"/>
      <c r="B164" s="304"/>
      <c r="C164" s="301" t="s">
        <v>159</v>
      </c>
      <c r="D164" s="302"/>
      <c r="E164" s="303"/>
      <c r="F164" s="222">
        <f t="shared" si="10"/>
        <v>0</v>
      </c>
      <c r="G164" s="199"/>
      <c r="H164" s="200"/>
      <c r="I164" s="201"/>
    </row>
    <row r="165" spans="1:9" x14ac:dyDescent="0.25">
      <c r="A165" s="304"/>
      <c r="B165" s="304"/>
      <c r="C165" s="301" t="s">
        <v>160</v>
      </c>
      <c r="D165" s="302"/>
      <c r="E165" s="303"/>
      <c r="F165" s="222">
        <f t="shared" si="10"/>
        <v>0</v>
      </c>
      <c r="G165" s="199"/>
      <c r="H165" s="200"/>
      <c r="I165" s="201"/>
    </row>
    <row r="166" spans="1:9" x14ac:dyDescent="0.25">
      <c r="A166" s="304"/>
      <c r="B166" s="304"/>
      <c r="C166" s="301" t="s">
        <v>161</v>
      </c>
      <c r="D166" s="302"/>
      <c r="E166" s="303"/>
      <c r="F166" s="222">
        <f t="shared" si="10"/>
        <v>0</v>
      </c>
      <c r="G166" s="199"/>
      <c r="H166" s="200"/>
      <c r="I166" s="201"/>
    </row>
    <row r="167" spans="1:9" x14ac:dyDescent="0.25">
      <c r="A167" s="304"/>
      <c r="B167" s="304"/>
      <c r="C167" s="312" t="s">
        <v>162</v>
      </c>
      <c r="D167" s="313"/>
      <c r="E167" s="314"/>
      <c r="F167" s="223">
        <f t="shared" si="10"/>
        <v>0</v>
      </c>
      <c r="G167" s="202"/>
      <c r="H167" s="203"/>
      <c r="I167" s="204"/>
    </row>
    <row r="168" spans="1:9" x14ac:dyDescent="0.25">
      <c r="A168" s="304"/>
      <c r="B168" s="305" t="s">
        <v>163</v>
      </c>
      <c r="C168" s="306" t="s">
        <v>164</v>
      </c>
      <c r="D168" s="307"/>
      <c r="E168" s="308"/>
      <c r="F168" s="218">
        <f t="shared" si="10"/>
        <v>0</v>
      </c>
      <c r="G168" s="219"/>
      <c r="H168" s="220"/>
      <c r="I168" s="221"/>
    </row>
    <row r="169" spans="1:9" x14ac:dyDescent="0.25">
      <c r="A169" s="304"/>
      <c r="B169" s="305"/>
      <c r="C169" s="301" t="s">
        <v>165</v>
      </c>
      <c r="D169" s="302"/>
      <c r="E169" s="303"/>
      <c r="F169" s="218">
        <f t="shared" si="10"/>
        <v>0</v>
      </c>
      <c r="G169" s="199"/>
      <c r="H169" s="200"/>
      <c r="I169" s="201"/>
    </row>
    <row r="170" spans="1:9" x14ac:dyDescent="0.25">
      <c r="A170" s="304"/>
      <c r="B170" s="305"/>
      <c r="C170" s="312" t="s">
        <v>166</v>
      </c>
      <c r="D170" s="313"/>
      <c r="E170" s="314"/>
      <c r="F170" s="224">
        <f t="shared" si="10"/>
        <v>0</v>
      </c>
      <c r="G170" s="202"/>
      <c r="H170" s="203"/>
      <c r="I170" s="204"/>
    </row>
    <row r="171" spans="1:9" x14ac:dyDescent="0.25">
      <c r="A171" s="304" t="s">
        <v>167</v>
      </c>
      <c r="B171" s="305" t="s">
        <v>155</v>
      </c>
      <c r="C171" s="306" t="s">
        <v>168</v>
      </c>
      <c r="D171" s="307"/>
      <c r="E171" s="308"/>
      <c r="F171" s="225">
        <f t="shared" si="10"/>
        <v>0</v>
      </c>
      <c r="G171" s="219"/>
      <c r="H171" s="220"/>
      <c r="I171" s="221"/>
    </row>
    <row r="172" spans="1:9" x14ac:dyDescent="0.25">
      <c r="A172" s="304"/>
      <c r="B172" s="305"/>
      <c r="C172" s="301" t="s">
        <v>169</v>
      </c>
      <c r="D172" s="302"/>
      <c r="E172" s="303"/>
      <c r="F172" s="218">
        <f t="shared" si="10"/>
        <v>0</v>
      </c>
      <c r="G172" s="199"/>
      <c r="H172" s="200"/>
      <c r="I172" s="201"/>
    </row>
    <row r="173" spans="1:9" x14ac:dyDescent="0.25">
      <c r="A173" s="304"/>
      <c r="B173" s="305"/>
      <c r="C173" s="301" t="s">
        <v>170</v>
      </c>
      <c r="D173" s="302"/>
      <c r="E173" s="303"/>
      <c r="F173" s="218">
        <f t="shared" si="10"/>
        <v>0</v>
      </c>
      <c r="G173" s="199"/>
      <c r="H173" s="200"/>
      <c r="I173" s="201"/>
    </row>
    <row r="174" spans="1:9" x14ac:dyDescent="0.25">
      <c r="A174" s="304"/>
      <c r="B174" s="305"/>
      <c r="C174" s="297" t="s">
        <v>171</v>
      </c>
      <c r="D174" s="298"/>
      <c r="E174" s="299"/>
      <c r="F174" s="226">
        <f t="shared" si="10"/>
        <v>0</v>
      </c>
      <c r="G174" s="202"/>
      <c r="H174" s="203"/>
      <c r="I174" s="204"/>
    </row>
    <row r="175" spans="1:9" x14ac:dyDescent="0.25">
      <c r="A175" s="304"/>
      <c r="B175" s="305" t="s">
        <v>163</v>
      </c>
      <c r="C175" s="309" t="s">
        <v>172</v>
      </c>
      <c r="D175" s="310"/>
      <c r="E175" s="311"/>
      <c r="F175" s="218">
        <f t="shared" si="10"/>
        <v>0</v>
      </c>
      <c r="G175" s="219"/>
      <c r="H175" s="220"/>
      <c r="I175" s="221"/>
    </row>
    <row r="176" spans="1:9" x14ac:dyDescent="0.25">
      <c r="A176" s="304"/>
      <c r="B176" s="305"/>
      <c r="C176" s="301" t="s">
        <v>173</v>
      </c>
      <c r="D176" s="302"/>
      <c r="E176" s="303"/>
      <c r="F176" s="218">
        <f t="shared" si="10"/>
        <v>0</v>
      </c>
      <c r="G176" s="199"/>
      <c r="H176" s="200"/>
      <c r="I176" s="201"/>
    </row>
    <row r="177" spans="1:9" x14ac:dyDescent="0.25">
      <c r="A177" s="304"/>
      <c r="B177" s="305"/>
      <c r="C177" s="301" t="s">
        <v>174</v>
      </c>
      <c r="D177" s="302"/>
      <c r="E177" s="303"/>
      <c r="F177" s="218">
        <f t="shared" si="10"/>
        <v>0</v>
      </c>
      <c r="G177" s="199"/>
      <c r="H177" s="200"/>
      <c r="I177" s="201"/>
    </row>
    <row r="178" spans="1:9" x14ac:dyDescent="0.25">
      <c r="A178" s="304"/>
      <c r="B178" s="305"/>
      <c r="C178" s="301" t="s">
        <v>175</v>
      </c>
      <c r="D178" s="302"/>
      <c r="E178" s="303"/>
      <c r="F178" s="218">
        <f t="shared" si="10"/>
        <v>0</v>
      </c>
      <c r="G178" s="199"/>
      <c r="H178" s="200"/>
      <c r="I178" s="201"/>
    </row>
    <row r="179" spans="1:9" x14ac:dyDescent="0.25">
      <c r="A179" s="304"/>
      <c r="B179" s="305"/>
      <c r="C179" s="301" t="s">
        <v>176</v>
      </c>
      <c r="D179" s="302"/>
      <c r="E179" s="303"/>
      <c r="F179" s="218">
        <f t="shared" si="10"/>
        <v>0</v>
      </c>
      <c r="G179" s="199"/>
      <c r="H179" s="200"/>
      <c r="I179" s="201"/>
    </row>
    <row r="180" spans="1:9" x14ac:dyDescent="0.25">
      <c r="A180" s="304"/>
      <c r="B180" s="305"/>
      <c r="C180" s="301" t="s">
        <v>177</v>
      </c>
      <c r="D180" s="302"/>
      <c r="E180" s="303"/>
      <c r="F180" s="218">
        <f t="shared" si="10"/>
        <v>0</v>
      </c>
      <c r="G180" s="199"/>
      <c r="H180" s="200"/>
      <c r="I180" s="201"/>
    </row>
    <row r="181" spans="1:9" x14ac:dyDescent="0.25">
      <c r="A181" s="304"/>
      <c r="B181" s="305"/>
      <c r="C181" s="301" t="s">
        <v>178</v>
      </c>
      <c r="D181" s="302"/>
      <c r="E181" s="303"/>
      <c r="F181" s="218">
        <f t="shared" si="10"/>
        <v>0</v>
      </c>
      <c r="G181" s="199"/>
      <c r="H181" s="200"/>
      <c r="I181" s="201"/>
    </row>
    <row r="182" spans="1:9" x14ac:dyDescent="0.25">
      <c r="A182" s="304"/>
      <c r="B182" s="305"/>
      <c r="C182" s="301" t="s">
        <v>179</v>
      </c>
      <c r="D182" s="302"/>
      <c r="E182" s="303"/>
      <c r="F182" s="218">
        <f t="shared" si="10"/>
        <v>0</v>
      </c>
      <c r="G182" s="199"/>
      <c r="H182" s="200"/>
      <c r="I182" s="201"/>
    </row>
    <row r="183" spans="1:9" x14ac:dyDescent="0.25">
      <c r="A183" s="304"/>
      <c r="B183" s="305"/>
      <c r="C183" s="301" t="s">
        <v>180</v>
      </c>
      <c r="D183" s="302"/>
      <c r="E183" s="303"/>
      <c r="F183" s="218">
        <f t="shared" si="10"/>
        <v>0</v>
      </c>
      <c r="G183" s="199"/>
      <c r="H183" s="200"/>
      <c r="I183" s="201"/>
    </row>
    <row r="184" spans="1:9" x14ac:dyDescent="0.25">
      <c r="A184" s="304"/>
      <c r="B184" s="305"/>
      <c r="C184" s="297" t="s">
        <v>181</v>
      </c>
      <c r="D184" s="298"/>
      <c r="E184" s="299"/>
      <c r="F184" s="218">
        <f t="shared" si="10"/>
        <v>0</v>
      </c>
      <c r="G184" s="199"/>
      <c r="H184" s="200"/>
      <c r="I184" s="201"/>
    </row>
    <row r="185" spans="1:9" x14ac:dyDescent="0.25">
      <c r="A185" s="227"/>
      <c r="B185" s="228"/>
      <c r="C185" s="229" t="s">
        <v>5</v>
      </c>
      <c r="D185" s="230"/>
      <c r="E185" s="231"/>
      <c r="F185" s="232">
        <f>+SUM(F160:F184)</f>
        <v>1</v>
      </c>
      <c r="G185" s="233">
        <f>+SUM(G160:G184)</f>
        <v>0</v>
      </c>
      <c r="H185" s="234">
        <f>+SUM(H160:H184)</f>
        <v>0</v>
      </c>
      <c r="I185" s="235">
        <f>+SUM(I160:I184)</f>
        <v>1</v>
      </c>
    </row>
    <row r="186" spans="1:9" x14ac:dyDescent="0.25">
      <c r="A186" s="1" t="s">
        <v>182</v>
      </c>
      <c r="B186" s="1"/>
      <c r="C186" s="193"/>
      <c r="D186" s="193"/>
      <c r="E186" s="193"/>
      <c r="F186" s="193"/>
      <c r="G186" s="193"/>
      <c r="H186" s="193"/>
      <c r="I186" s="193"/>
    </row>
    <row r="187" spans="1:9" s="2" customFormat="1" ht="12" x14ac:dyDescent="0.2">
      <c r="A187" s="236" t="s">
        <v>183</v>
      </c>
    </row>
    <row r="188" spans="1:9" s="2" customFormat="1" ht="12" x14ac:dyDescent="0.2">
      <c r="A188" s="281" t="s">
        <v>184</v>
      </c>
      <c r="B188" s="281"/>
      <c r="C188" s="300"/>
      <c r="D188" s="300"/>
    </row>
    <row r="189" spans="1:9" x14ac:dyDescent="0.25">
      <c r="A189" s="237" t="s">
        <v>185</v>
      </c>
      <c r="B189" s="238" t="s">
        <v>5</v>
      </c>
      <c r="C189" s="239" t="s">
        <v>186</v>
      </c>
      <c r="D189" s="240" t="s">
        <v>187</v>
      </c>
    </row>
    <row r="190" spans="1:9" x14ac:dyDescent="0.25">
      <c r="A190" s="241" t="s">
        <v>188</v>
      </c>
      <c r="B190" s="222">
        <f t="shared" ref="B190:B199" si="11">SUM(C190:D190)</f>
        <v>427</v>
      </c>
      <c r="C190" s="219"/>
      <c r="D190" s="221">
        <v>427</v>
      </c>
    </row>
    <row r="191" spans="1:9" x14ac:dyDescent="0.25">
      <c r="A191" s="242" t="s">
        <v>189</v>
      </c>
      <c r="B191" s="222">
        <f t="shared" si="11"/>
        <v>18</v>
      </c>
      <c r="C191" s="199"/>
      <c r="D191" s="201">
        <v>18</v>
      </c>
    </row>
    <row r="192" spans="1:9" x14ac:dyDescent="0.25">
      <c r="A192" s="242" t="s">
        <v>190</v>
      </c>
      <c r="B192" s="222">
        <f t="shared" si="11"/>
        <v>161</v>
      </c>
      <c r="C192" s="199"/>
      <c r="D192" s="201">
        <v>161</v>
      </c>
    </row>
    <row r="193" spans="1:5" x14ac:dyDescent="0.25">
      <c r="A193" s="242" t="s">
        <v>191</v>
      </c>
      <c r="B193" s="222">
        <f t="shared" si="11"/>
        <v>5</v>
      </c>
      <c r="C193" s="199"/>
      <c r="D193" s="201">
        <v>5</v>
      </c>
    </row>
    <row r="194" spans="1:5" x14ac:dyDescent="0.25">
      <c r="A194" s="242" t="s">
        <v>192</v>
      </c>
      <c r="B194" s="222">
        <f t="shared" si="11"/>
        <v>53</v>
      </c>
      <c r="C194" s="199"/>
      <c r="D194" s="201">
        <v>53</v>
      </c>
    </row>
    <row r="195" spans="1:5" x14ac:dyDescent="0.25">
      <c r="A195" s="242" t="s">
        <v>193</v>
      </c>
      <c r="B195" s="222">
        <f t="shared" si="11"/>
        <v>5</v>
      </c>
      <c r="C195" s="199"/>
      <c r="D195" s="201">
        <v>5</v>
      </c>
    </row>
    <row r="196" spans="1:5" x14ac:dyDescent="0.25">
      <c r="A196" s="242" t="s">
        <v>194</v>
      </c>
      <c r="B196" s="222">
        <f t="shared" si="11"/>
        <v>9</v>
      </c>
      <c r="C196" s="199"/>
      <c r="D196" s="201">
        <v>9</v>
      </c>
    </row>
    <row r="197" spans="1:5" x14ac:dyDescent="0.25">
      <c r="A197" s="242" t="s">
        <v>195</v>
      </c>
      <c r="B197" s="222">
        <f t="shared" si="11"/>
        <v>1</v>
      </c>
      <c r="C197" s="199"/>
      <c r="D197" s="201">
        <v>1</v>
      </c>
    </row>
    <row r="198" spans="1:5" x14ac:dyDescent="0.25">
      <c r="A198" s="242" t="s">
        <v>196</v>
      </c>
      <c r="B198" s="222">
        <f t="shared" si="11"/>
        <v>0</v>
      </c>
      <c r="C198" s="199"/>
      <c r="D198" s="201">
        <v>0</v>
      </c>
    </row>
    <row r="199" spans="1:5" x14ac:dyDescent="0.25">
      <c r="A199" s="243" t="s">
        <v>197</v>
      </c>
      <c r="B199" s="222">
        <f t="shared" si="11"/>
        <v>0</v>
      </c>
      <c r="C199" s="199"/>
      <c r="D199" s="201">
        <v>0</v>
      </c>
    </row>
    <row r="200" spans="1:5" x14ac:dyDescent="0.25">
      <c r="A200" s="244" t="s">
        <v>5</v>
      </c>
      <c r="B200" s="145">
        <f>+SUM(B190:B199)</f>
        <v>679</v>
      </c>
      <c r="C200" s="34">
        <f>+SUM(C190:C199)</f>
        <v>0</v>
      </c>
      <c r="D200" s="37">
        <f>+SUM(D190:D199)</f>
        <v>679</v>
      </c>
    </row>
    <row r="201" spans="1:5" s="2" customFormat="1" ht="12" x14ac:dyDescent="0.2">
      <c r="A201" s="236" t="s">
        <v>198</v>
      </c>
    </row>
    <row r="202" spans="1:5" x14ac:dyDescent="0.25">
      <c r="A202" s="237" t="s">
        <v>199</v>
      </c>
      <c r="B202" s="239" t="s">
        <v>186</v>
      </c>
      <c r="C202" s="245" t="s">
        <v>187</v>
      </c>
      <c r="D202" s="240" t="s">
        <v>200</v>
      </c>
    </row>
    <row r="203" spans="1:5" x14ac:dyDescent="0.25">
      <c r="A203" s="246" t="s">
        <v>201</v>
      </c>
      <c r="B203" s="199"/>
      <c r="C203" s="200">
        <v>10</v>
      </c>
      <c r="D203" s="201">
        <v>0</v>
      </c>
    </row>
    <row r="204" spans="1:5" x14ac:dyDescent="0.25">
      <c r="A204" s="247" t="s">
        <v>202</v>
      </c>
      <c r="B204" s="199"/>
      <c r="C204" s="200">
        <v>541</v>
      </c>
      <c r="D204" s="201">
        <v>0</v>
      </c>
    </row>
    <row r="205" spans="1:5" x14ac:dyDescent="0.25">
      <c r="A205" s="248" t="s">
        <v>203</v>
      </c>
      <c r="B205" s="199"/>
      <c r="C205" s="200"/>
      <c r="D205" s="204"/>
    </row>
    <row r="206" spans="1:5" x14ac:dyDescent="0.25">
      <c r="A206" s="237" t="s">
        <v>5</v>
      </c>
      <c r="B206" s="34">
        <f>+SUM(B203:B205)</f>
        <v>0</v>
      </c>
      <c r="C206" s="144">
        <f>+SUM(C203:C205)</f>
        <v>551</v>
      </c>
      <c r="D206" s="37">
        <f>+SUM(D203:D205)</f>
        <v>0</v>
      </c>
    </row>
    <row r="207" spans="1:5" s="2" customFormat="1" ht="12" x14ac:dyDescent="0.2">
      <c r="A207" s="281" t="s">
        <v>204</v>
      </c>
      <c r="B207" s="281"/>
      <c r="C207" s="281"/>
      <c r="D207" s="281"/>
      <c r="E207" s="281"/>
    </row>
    <row r="208" spans="1:5" s="3" customFormat="1" ht="10.5" x14ac:dyDescent="0.15">
      <c r="A208" s="244" t="s">
        <v>205</v>
      </c>
      <c r="B208" s="244" t="s">
        <v>206</v>
      </c>
      <c r="C208" s="239" t="s">
        <v>186</v>
      </c>
      <c r="D208" s="245" t="s">
        <v>187</v>
      </c>
      <c r="E208" s="240" t="s">
        <v>200</v>
      </c>
    </row>
    <row r="209" spans="1:5" s="3" customFormat="1" ht="10.5" x14ac:dyDescent="0.15">
      <c r="A209" s="287" t="s">
        <v>207</v>
      </c>
      <c r="B209" s="249" t="s">
        <v>208</v>
      </c>
      <c r="C209" s="199"/>
      <c r="D209" s="200">
        <v>2</v>
      </c>
      <c r="E209" s="198"/>
    </row>
    <row r="210" spans="1:5" s="3" customFormat="1" ht="10.5" x14ac:dyDescent="0.15">
      <c r="A210" s="288"/>
      <c r="B210" s="250" t="s">
        <v>209</v>
      </c>
      <c r="C210" s="199"/>
      <c r="D210" s="200"/>
      <c r="E210" s="221"/>
    </row>
    <row r="211" spans="1:5" s="3" customFormat="1" ht="10.5" x14ac:dyDescent="0.15">
      <c r="A211" s="288"/>
      <c r="B211" s="251" t="s">
        <v>210</v>
      </c>
      <c r="C211" s="219"/>
      <c r="D211" s="220"/>
      <c r="E211" s="201"/>
    </row>
    <row r="212" spans="1:5" s="3" customFormat="1" ht="10.5" x14ac:dyDescent="0.15">
      <c r="A212" s="289"/>
      <c r="B212" s="252" t="s">
        <v>211</v>
      </c>
      <c r="C212" s="202"/>
      <c r="D212" s="203"/>
      <c r="E212" s="204"/>
    </row>
    <row r="213" spans="1:5" s="3" customFormat="1" ht="10.5" x14ac:dyDescent="0.15">
      <c r="A213" s="253" t="s">
        <v>212</v>
      </c>
      <c r="B213" s="253" t="s">
        <v>213</v>
      </c>
      <c r="C213" s="254"/>
      <c r="D213" s="255"/>
      <c r="E213" s="256"/>
    </row>
    <row r="214" spans="1:5" s="3" customFormat="1" ht="10.5" x14ac:dyDescent="0.15">
      <c r="A214" s="287" t="s">
        <v>214</v>
      </c>
      <c r="B214" s="249" t="s">
        <v>215</v>
      </c>
      <c r="C214" s="196"/>
      <c r="D214" s="197"/>
      <c r="E214" s="198"/>
    </row>
    <row r="215" spans="1:5" s="3" customFormat="1" ht="10.5" x14ac:dyDescent="0.15">
      <c r="A215" s="288"/>
      <c r="B215" s="251" t="s">
        <v>216</v>
      </c>
      <c r="C215" s="219"/>
      <c r="D215" s="220"/>
      <c r="E215" s="221"/>
    </row>
    <row r="216" spans="1:5" s="3" customFormat="1" ht="10.5" x14ac:dyDescent="0.15">
      <c r="A216" s="288"/>
      <c r="B216" s="250" t="s">
        <v>217</v>
      </c>
      <c r="C216" s="199"/>
      <c r="D216" s="200"/>
      <c r="E216" s="201"/>
    </row>
    <row r="217" spans="1:5" s="3" customFormat="1" ht="10.5" x14ac:dyDescent="0.15">
      <c r="A217" s="288"/>
      <c r="B217" s="251" t="s">
        <v>218</v>
      </c>
      <c r="C217" s="219"/>
      <c r="D217" s="220"/>
      <c r="E217" s="221"/>
    </row>
    <row r="218" spans="1:5" s="3" customFormat="1" ht="10.5" x14ac:dyDescent="0.15">
      <c r="A218" s="289"/>
      <c r="B218" s="252" t="s">
        <v>219</v>
      </c>
      <c r="C218" s="202"/>
      <c r="D218" s="203">
        <v>1</v>
      </c>
      <c r="E218" s="204"/>
    </row>
    <row r="219" spans="1:5" s="3" customFormat="1" ht="11.25" x14ac:dyDescent="0.15">
      <c r="A219" s="287" t="s">
        <v>220</v>
      </c>
      <c r="B219" s="249" t="s">
        <v>221</v>
      </c>
      <c r="C219" s="219"/>
      <c r="D219" s="220"/>
      <c r="E219" s="221"/>
    </row>
    <row r="220" spans="1:5" s="3" customFormat="1" ht="11.25" x14ac:dyDescent="0.15">
      <c r="A220" s="289"/>
      <c r="B220" s="252" t="s">
        <v>222</v>
      </c>
      <c r="C220" s="202"/>
      <c r="D220" s="203"/>
      <c r="E220" s="204"/>
    </row>
    <row r="221" spans="1:5" s="3" customFormat="1" ht="10.5" x14ac:dyDescent="0.15">
      <c r="A221" s="287" t="s">
        <v>223</v>
      </c>
      <c r="B221" s="249" t="s">
        <v>224</v>
      </c>
      <c r="C221" s="196"/>
      <c r="D221" s="197"/>
      <c r="E221" s="198"/>
    </row>
    <row r="222" spans="1:5" s="3" customFormat="1" ht="10.5" x14ac:dyDescent="0.15">
      <c r="A222" s="288"/>
      <c r="B222" s="250" t="s">
        <v>225</v>
      </c>
      <c r="C222" s="219"/>
      <c r="D222" s="220"/>
      <c r="E222" s="221"/>
    </row>
    <row r="223" spans="1:5" s="3" customFormat="1" ht="11.25" x14ac:dyDescent="0.15">
      <c r="A223" s="289"/>
      <c r="B223" s="251" t="s">
        <v>226</v>
      </c>
      <c r="C223" s="257"/>
      <c r="D223" s="258"/>
      <c r="E223" s="256"/>
    </row>
    <row r="224" spans="1:5" s="3" customFormat="1" ht="11.25" x14ac:dyDescent="0.15">
      <c r="A224" s="287" t="s">
        <v>227</v>
      </c>
      <c r="B224" s="249" t="s">
        <v>228</v>
      </c>
      <c r="C224" s="219"/>
      <c r="D224" s="220">
        <v>2</v>
      </c>
      <c r="E224" s="221"/>
    </row>
    <row r="225" spans="1:5" s="3" customFormat="1" ht="11.25" x14ac:dyDescent="0.15">
      <c r="A225" s="289"/>
      <c r="B225" s="252" t="s">
        <v>229</v>
      </c>
      <c r="C225" s="202"/>
      <c r="D225" s="203"/>
      <c r="E225" s="204"/>
    </row>
    <row r="226" spans="1:5" s="3" customFormat="1" ht="11.25" x14ac:dyDescent="0.15">
      <c r="A226" s="287" t="s">
        <v>230</v>
      </c>
      <c r="B226" s="249" t="s">
        <v>231</v>
      </c>
      <c r="C226" s="219"/>
      <c r="D226" s="220"/>
      <c r="E226" s="221"/>
    </row>
    <row r="227" spans="1:5" s="3" customFormat="1" ht="11.25" x14ac:dyDescent="0.15">
      <c r="A227" s="289"/>
      <c r="B227" s="252" t="s">
        <v>232</v>
      </c>
      <c r="C227" s="202"/>
      <c r="D227" s="203"/>
      <c r="E227" s="204"/>
    </row>
    <row r="228" spans="1:5" s="3" customFormat="1" ht="11.25" x14ac:dyDescent="0.15">
      <c r="A228" s="287" t="s">
        <v>233</v>
      </c>
      <c r="B228" s="249" t="s">
        <v>234</v>
      </c>
      <c r="C228" s="219"/>
      <c r="D228" s="220"/>
      <c r="E228" s="221"/>
    </row>
    <row r="229" spans="1:5" s="3" customFormat="1" ht="11.25" x14ac:dyDescent="0.15">
      <c r="A229" s="289"/>
      <c r="B229" s="252" t="s">
        <v>235</v>
      </c>
      <c r="C229" s="202"/>
      <c r="D229" s="203"/>
      <c r="E229" s="204"/>
    </row>
    <row r="230" spans="1:5" s="3" customFormat="1" ht="11.25" x14ac:dyDescent="0.15">
      <c r="A230" s="287" t="s">
        <v>236</v>
      </c>
      <c r="B230" s="249" t="s">
        <v>237</v>
      </c>
      <c r="C230" s="219"/>
      <c r="D230" s="220"/>
      <c r="E230" s="221"/>
    </row>
    <row r="231" spans="1:5" s="3" customFormat="1" ht="11.25" x14ac:dyDescent="0.15">
      <c r="A231" s="289"/>
      <c r="B231" s="259" t="s">
        <v>238</v>
      </c>
      <c r="C231" s="202"/>
      <c r="D231" s="203"/>
      <c r="E231" s="204"/>
    </row>
    <row r="232" spans="1:5" s="3" customFormat="1" ht="10.5" x14ac:dyDescent="0.15">
      <c r="A232" s="284" t="s">
        <v>239</v>
      </c>
      <c r="B232" s="296"/>
      <c r="C232" s="219"/>
      <c r="D232" s="220">
        <v>1</v>
      </c>
      <c r="E232" s="221"/>
    </row>
    <row r="233" spans="1:5" s="3" customFormat="1" ht="10.5" x14ac:dyDescent="0.15">
      <c r="A233" s="291" t="s">
        <v>108</v>
      </c>
      <c r="B233" s="292"/>
      <c r="C233" s="199"/>
      <c r="D233" s="200"/>
      <c r="E233" s="201"/>
    </row>
    <row r="234" spans="1:5" s="3" customFormat="1" ht="10.5" x14ac:dyDescent="0.15">
      <c r="A234" s="278" t="s">
        <v>5</v>
      </c>
      <c r="B234" s="279"/>
      <c r="C234" s="34">
        <f>+SUM(C209:C233)</f>
        <v>0</v>
      </c>
      <c r="D234" s="144">
        <f>+SUM(D209:D233)</f>
        <v>6</v>
      </c>
      <c r="E234" s="37">
        <f>+SUM(E209:E233)</f>
        <v>0</v>
      </c>
    </row>
    <row r="235" spans="1:5" s="2" customFormat="1" ht="12" x14ac:dyDescent="0.2">
      <c r="A235" s="280" t="s">
        <v>240</v>
      </c>
      <c r="B235" s="280"/>
      <c r="C235" s="280"/>
      <c r="D235" s="280"/>
      <c r="E235" s="280"/>
    </row>
    <row r="236" spans="1:5" s="3" customFormat="1" ht="21" x14ac:dyDescent="0.15">
      <c r="A236" s="293" t="s">
        <v>241</v>
      </c>
      <c r="B236" s="293"/>
      <c r="C236" s="239" t="s">
        <v>5</v>
      </c>
      <c r="D236" s="216" t="s">
        <v>142</v>
      </c>
      <c r="E236" s="217" t="s">
        <v>242</v>
      </c>
    </row>
    <row r="237" spans="1:5" s="3" customFormat="1" ht="10.5" x14ac:dyDescent="0.15">
      <c r="A237" s="294" t="s">
        <v>243</v>
      </c>
      <c r="B237" s="294"/>
      <c r="C237" s="260">
        <f>SUM(D237:E237)</f>
        <v>345</v>
      </c>
      <c r="D237" s="261">
        <v>3</v>
      </c>
      <c r="E237" s="201">
        <v>342</v>
      </c>
    </row>
    <row r="238" spans="1:5" s="3" customFormat="1" ht="10.5" x14ac:dyDescent="0.15">
      <c r="A238" s="295" t="s">
        <v>244</v>
      </c>
      <c r="B238" s="295"/>
      <c r="C238" s="260">
        <f>SUM(D238:E238)</f>
        <v>0</v>
      </c>
      <c r="D238" s="261">
        <v>0</v>
      </c>
      <c r="E238" s="201">
        <v>0</v>
      </c>
    </row>
    <row r="239" spans="1:5" s="3" customFormat="1" ht="10.5" x14ac:dyDescent="0.15">
      <c r="A239" s="286" t="s">
        <v>5</v>
      </c>
      <c r="B239" s="286"/>
      <c r="C239" s="34">
        <f>+SUM(C237:C238)</f>
        <v>345</v>
      </c>
      <c r="D239" s="36">
        <f>+SUM(D237:D238)</f>
        <v>3</v>
      </c>
      <c r="E239" s="37">
        <f>+SUM(E237:E238)</f>
        <v>342</v>
      </c>
    </row>
    <row r="240" spans="1:5" s="2" customFormat="1" ht="12" x14ac:dyDescent="0.2">
      <c r="A240" s="280" t="s">
        <v>245</v>
      </c>
      <c r="B240" s="280"/>
      <c r="C240" s="280"/>
      <c r="D240" s="280"/>
    </row>
    <row r="241" spans="1:4" x14ac:dyDescent="0.25">
      <c r="A241" s="244" t="s">
        <v>205</v>
      </c>
      <c r="B241" s="244" t="s">
        <v>185</v>
      </c>
      <c r="C241" s="239" t="s">
        <v>186</v>
      </c>
      <c r="D241" s="240" t="s">
        <v>187</v>
      </c>
    </row>
    <row r="242" spans="1:4" x14ac:dyDescent="0.25">
      <c r="A242" s="287" t="s">
        <v>214</v>
      </c>
      <c r="B242" s="249" t="s">
        <v>246</v>
      </c>
      <c r="C242" s="199"/>
      <c r="D242" s="198">
        <v>1</v>
      </c>
    </row>
    <row r="243" spans="1:4" x14ac:dyDescent="0.25">
      <c r="A243" s="288"/>
      <c r="B243" s="250" t="s">
        <v>247</v>
      </c>
      <c r="C243" s="199"/>
      <c r="D243" s="201">
        <v>0</v>
      </c>
    </row>
    <row r="244" spans="1:4" x14ac:dyDescent="0.25">
      <c r="A244" s="288"/>
      <c r="B244" s="250" t="s">
        <v>248</v>
      </c>
      <c r="C244" s="199"/>
      <c r="D244" s="201">
        <v>2</v>
      </c>
    </row>
    <row r="245" spans="1:4" x14ac:dyDescent="0.25">
      <c r="A245" s="288"/>
      <c r="B245" s="250" t="s">
        <v>249</v>
      </c>
      <c r="C245" s="199"/>
      <c r="D245" s="201">
        <v>0</v>
      </c>
    </row>
    <row r="246" spans="1:4" x14ac:dyDescent="0.25">
      <c r="A246" s="288"/>
      <c r="B246" s="250" t="s">
        <v>250</v>
      </c>
      <c r="C246" s="199"/>
      <c r="D246" s="201">
        <v>1</v>
      </c>
    </row>
    <row r="247" spans="1:4" x14ac:dyDescent="0.25">
      <c r="A247" s="288"/>
      <c r="B247" s="250" t="s">
        <v>251</v>
      </c>
      <c r="C247" s="199"/>
      <c r="D247" s="201">
        <v>1</v>
      </c>
    </row>
    <row r="248" spans="1:4" x14ac:dyDescent="0.25">
      <c r="A248" s="288"/>
      <c r="B248" s="250" t="s">
        <v>252</v>
      </c>
      <c r="C248" s="199"/>
      <c r="D248" s="201">
        <v>0</v>
      </c>
    </row>
    <row r="249" spans="1:4" x14ac:dyDescent="0.25">
      <c r="A249" s="288"/>
      <c r="B249" s="250" t="s">
        <v>253</v>
      </c>
      <c r="C249" s="199"/>
      <c r="D249" s="201">
        <v>0</v>
      </c>
    </row>
    <row r="250" spans="1:4" x14ac:dyDescent="0.25">
      <c r="A250" s="288"/>
      <c r="B250" s="250" t="s">
        <v>254</v>
      </c>
      <c r="C250" s="199"/>
      <c r="D250" s="201">
        <v>0</v>
      </c>
    </row>
    <row r="251" spans="1:4" x14ac:dyDescent="0.25">
      <c r="A251" s="288"/>
      <c r="B251" s="250" t="s">
        <v>255</v>
      </c>
      <c r="C251" s="199"/>
      <c r="D251" s="201">
        <v>0</v>
      </c>
    </row>
    <row r="252" spans="1:4" x14ac:dyDescent="0.25">
      <c r="A252" s="288"/>
      <c r="B252" s="250" t="s">
        <v>256</v>
      </c>
      <c r="C252" s="199"/>
      <c r="D252" s="201">
        <v>0</v>
      </c>
    </row>
    <row r="253" spans="1:4" x14ac:dyDescent="0.25">
      <c r="A253" s="288"/>
      <c r="B253" s="250" t="s">
        <v>257</v>
      </c>
      <c r="C253" s="199"/>
      <c r="D253" s="201">
        <v>0</v>
      </c>
    </row>
    <row r="254" spans="1:4" x14ac:dyDescent="0.25">
      <c r="A254" s="288"/>
      <c r="B254" s="259" t="s">
        <v>258</v>
      </c>
      <c r="C254" s="202"/>
      <c r="D254" s="204">
        <v>0</v>
      </c>
    </row>
    <row r="255" spans="1:4" x14ac:dyDescent="0.25">
      <c r="A255" s="289"/>
      <c r="B255" s="252" t="s">
        <v>259</v>
      </c>
      <c r="C255" s="262">
        <f>SUM(C242:C254)</f>
        <v>0</v>
      </c>
      <c r="D255" s="263">
        <f>SUM(D242:D254)</f>
        <v>5</v>
      </c>
    </row>
    <row r="256" spans="1:4" x14ac:dyDescent="0.25">
      <c r="A256" s="287" t="s">
        <v>223</v>
      </c>
      <c r="B256" s="251" t="s">
        <v>260</v>
      </c>
      <c r="C256" s="219"/>
      <c r="D256" s="221"/>
    </row>
    <row r="257" spans="1:4" x14ac:dyDescent="0.25">
      <c r="A257" s="288"/>
      <c r="B257" s="250" t="s">
        <v>261</v>
      </c>
      <c r="C257" s="199"/>
      <c r="D257" s="201"/>
    </row>
    <row r="258" spans="1:4" x14ac:dyDescent="0.25">
      <c r="A258" s="288"/>
      <c r="B258" s="259" t="s">
        <v>262</v>
      </c>
      <c r="C258" s="202"/>
      <c r="D258" s="204"/>
    </row>
    <row r="259" spans="1:4" x14ac:dyDescent="0.25">
      <c r="A259" s="289"/>
      <c r="B259" s="252" t="s">
        <v>263</v>
      </c>
      <c r="C259" s="262">
        <f>SUM(C256:C258)</f>
        <v>0</v>
      </c>
      <c r="D259" s="263">
        <f>SUM(D256:D258)</f>
        <v>0</v>
      </c>
    </row>
    <row r="260" spans="1:4" x14ac:dyDescent="0.25">
      <c r="A260" s="287" t="s">
        <v>230</v>
      </c>
      <c r="B260" s="251" t="s">
        <v>264</v>
      </c>
      <c r="C260" s="219"/>
      <c r="D260" s="221"/>
    </row>
    <row r="261" spans="1:4" x14ac:dyDescent="0.25">
      <c r="A261" s="288"/>
      <c r="B261" s="250" t="s">
        <v>265</v>
      </c>
      <c r="C261" s="199"/>
      <c r="D261" s="201"/>
    </row>
    <row r="262" spans="1:4" x14ac:dyDescent="0.25">
      <c r="A262" s="288"/>
      <c r="B262" s="250" t="s">
        <v>266</v>
      </c>
      <c r="C262" s="199"/>
      <c r="D262" s="201"/>
    </row>
    <row r="263" spans="1:4" x14ac:dyDescent="0.25">
      <c r="A263" s="288"/>
      <c r="B263" s="259" t="s">
        <v>267</v>
      </c>
      <c r="C263" s="202"/>
      <c r="D263" s="204"/>
    </row>
    <row r="264" spans="1:4" x14ac:dyDescent="0.25">
      <c r="A264" s="289"/>
      <c r="B264" s="252" t="s">
        <v>268</v>
      </c>
      <c r="C264" s="262">
        <f>SUM(C260:C263)</f>
        <v>0</v>
      </c>
      <c r="D264" s="263">
        <f>SUM(D260:D263)</f>
        <v>0</v>
      </c>
    </row>
    <row r="265" spans="1:4" x14ac:dyDescent="0.25">
      <c r="A265" s="287" t="s">
        <v>233</v>
      </c>
      <c r="B265" s="251" t="s">
        <v>269</v>
      </c>
      <c r="C265" s="219"/>
      <c r="D265" s="221"/>
    </row>
    <row r="266" spans="1:4" x14ac:dyDescent="0.25">
      <c r="A266" s="288"/>
      <c r="B266" s="250" t="s">
        <v>270</v>
      </c>
      <c r="C266" s="199"/>
      <c r="D266" s="201"/>
    </row>
    <row r="267" spans="1:4" x14ac:dyDescent="0.25">
      <c r="A267" s="288"/>
      <c r="B267" s="259" t="s">
        <v>271</v>
      </c>
      <c r="C267" s="202"/>
      <c r="D267" s="204"/>
    </row>
    <row r="268" spans="1:4" x14ac:dyDescent="0.25">
      <c r="A268" s="290"/>
      <c r="B268" s="252" t="s">
        <v>272</v>
      </c>
      <c r="C268" s="264">
        <f>SUM(C265:C267)</f>
        <v>0</v>
      </c>
      <c r="D268" s="263">
        <f>SUM(D265:D267)</f>
        <v>0</v>
      </c>
    </row>
    <row r="269" spans="1:4" x14ac:dyDescent="0.25">
      <c r="A269" s="278" t="s">
        <v>5</v>
      </c>
      <c r="B269" s="279"/>
      <c r="C269" s="34">
        <f>+C255+C259+C264+C268</f>
        <v>0</v>
      </c>
      <c r="D269" s="37">
        <f>+D255+D259+D264+D268</f>
        <v>5</v>
      </c>
    </row>
    <row r="270" spans="1:4" s="2" customFormat="1" ht="12" x14ac:dyDescent="0.2">
      <c r="A270" s="280" t="s">
        <v>273</v>
      </c>
      <c r="B270" s="280"/>
      <c r="C270" s="280"/>
      <c r="D270" s="280"/>
    </row>
    <row r="271" spans="1:4" x14ac:dyDescent="0.25">
      <c r="A271" s="265" t="s">
        <v>274</v>
      </c>
      <c r="B271" s="239" t="s">
        <v>275</v>
      </c>
      <c r="C271" s="266" t="s">
        <v>276</v>
      </c>
      <c r="D271" s="217" t="s">
        <v>277</v>
      </c>
    </row>
    <row r="272" spans="1:4" x14ac:dyDescent="0.25">
      <c r="A272" s="267" t="s">
        <v>201</v>
      </c>
      <c r="B272" s="199">
        <v>9</v>
      </c>
      <c r="C272" s="200"/>
      <c r="D272" s="201"/>
    </row>
    <row r="273" spans="1:4" x14ac:dyDescent="0.25">
      <c r="A273" s="247" t="s">
        <v>202</v>
      </c>
      <c r="B273" s="199">
        <v>131</v>
      </c>
      <c r="C273" s="200"/>
      <c r="D273" s="201"/>
    </row>
    <row r="274" spans="1:4" x14ac:dyDescent="0.25">
      <c r="A274" s="248" t="s">
        <v>203</v>
      </c>
      <c r="B274" s="199"/>
      <c r="C274" s="200"/>
      <c r="D274" s="201"/>
    </row>
    <row r="275" spans="1:4" x14ac:dyDescent="0.25">
      <c r="A275" s="237" t="s">
        <v>5</v>
      </c>
      <c r="B275" s="34">
        <f>+SUM(B272:B274)</f>
        <v>140</v>
      </c>
      <c r="C275" s="144">
        <f>+SUM(C272:C274)</f>
        <v>0</v>
      </c>
      <c r="D275" s="37">
        <f>+SUM(D272:D274)</f>
        <v>0</v>
      </c>
    </row>
    <row r="276" spans="1:4" s="2" customFormat="1" ht="12" x14ac:dyDescent="0.2">
      <c r="A276" s="236" t="s">
        <v>278</v>
      </c>
    </row>
    <row r="277" spans="1:4" s="2" customFormat="1" ht="12" x14ac:dyDescent="0.2">
      <c r="A277" s="281" t="s">
        <v>279</v>
      </c>
      <c r="B277" s="281"/>
      <c r="C277" s="281"/>
    </row>
    <row r="278" spans="1:4" x14ac:dyDescent="0.25">
      <c r="A278" s="282" t="s">
        <v>280</v>
      </c>
      <c r="B278" s="283"/>
      <c r="C278" s="244" t="s">
        <v>281</v>
      </c>
    </row>
    <row r="279" spans="1:4" x14ac:dyDescent="0.25">
      <c r="A279" s="284" t="s">
        <v>282</v>
      </c>
      <c r="B279" s="285"/>
      <c r="C279" s="268"/>
    </row>
    <row r="280" spans="1:4" x14ac:dyDescent="0.25">
      <c r="A280" s="274" t="s">
        <v>283</v>
      </c>
      <c r="B280" s="275"/>
      <c r="C280" s="268"/>
    </row>
    <row r="281" spans="1:4" x14ac:dyDescent="0.25">
      <c r="A281" s="274" t="s">
        <v>284</v>
      </c>
      <c r="B281" s="275"/>
      <c r="C281" s="268"/>
    </row>
    <row r="282" spans="1:4" x14ac:dyDescent="0.25">
      <c r="A282" s="274" t="s">
        <v>285</v>
      </c>
      <c r="B282" s="275"/>
      <c r="C282" s="268"/>
    </row>
    <row r="283" spans="1:4" ht="15" customHeight="1" x14ac:dyDescent="0.25">
      <c r="A283" s="276" t="s">
        <v>286</v>
      </c>
      <c r="B283" s="277"/>
      <c r="C283" s="268"/>
    </row>
    <row r="284" spans="1:4" ht="15" customHeight="1" x14ac:dyDescent="0.25">
      <c r="A284" s="276" t="s">
        <v>287</v>
      </c>
      <c r="B284" s="277"/>
      <c r="C284" s="268"/>
    </row>
    <row r="285" spans="1:4" ht="15" customHeight="1" x14ac:dyDescent="0.25">
      <c r="A285" s="276" t="s">
        <v>288</v>
      </c>
      <c r="B285" s="277"/>
      <c r="C285" s="268"/>
    </row>
    <row r="286" spans="1:4" ht="15" customHeight="1" x14ac:dyDescent="0.25">
      <c r="A286" s="276" t="s">
        <v>289</v>
      </c>
      <c r="B286" s="277"/>
      <c r="C286" s="268"/>
    </row>
    <row r="287" spans="1:4" ht="15" customHeight="1" x14ac:dyDescent="0.25">
      <c r="A287" s="270" t="s">
        <v>290</v>
      </c>
      <c r="B287" s="271"/>
      <c r="C287" s="268"/>
    </row>
    <row r="288" spans="1:4" x14ac:dyDescent="0.25">
      <c r="A288" s="272" t="s">
        <v>5</v>
      </c>
      <c r="B288" s="273"/>
      <c r="C288" s="145">
        <f>+SUM(C279:C287)</f>
        <v>0</v>
      </c>
    </row>
    <row r="289" spans="1:2" s="2" customFormat="1" ht="12" x14ac:dyDescent="0.2">
      <c r="A289" s="236" t="s">
        <v>291</v>
      </c>
    </row>
    <row r="290" spans="1:2" x14ac:dyDescent="0.25">
      <c r="A290" s="237" t="s">
        <v>292</v>
      </c>
      <c r="B290" s="244" t="s">
        <v>293</v>
      </c>
    </row>
    <row r="291" spans="1:2" x14ac:dyDescent="0.25">
      <c r="A291" s="241" t="s">
        <v>294</v>
      </c>
      <c r="B291" s="268"/>
    </row>
    <row r="292" spans="1:2" x14ac:dyDescent="0.25">
      <c r="A292" s="242" t="s">
        <v>295</v>
      </c>
      <c r="B292" s="268"/>
    </row>
    <row r="293" spans="1:2" x14ac:dyDescent="0.25">
      <c r="A293" s="242" t="s">
        <v>296</v>
      </c>
      <c r="B293" s="268"/>
    </row>
    <row r="294" spans="1:2" x14ac:dyDescent="0.25">
      <c r="A294" s="242" t="s">
        <v>297</v>
      </c>
      <c r="B294" s="268"/>
    </row>
    <row r="295" spans="1:2" x14ac:dyDescent="0.25">
      <c r="A295" s="242" t="s">
        <v>298</v>
      </c>
      <c r="B295" s="268"/>
    </row>
    <row r="296" spans="1:2" x14ac:dyDescent="0.25">
      <c r="A296" s="243" t="s">
        <v>299</v>
      </c>
      <c r="B296" s="268"/>
    </row>
    <row r="297" spans="1:2" x14ac:dyDescent="0.25">
      <c r="A297" s="244" t="s">
        <v>5</v>
      </c>
      <c r="B297" s="145">
        <f>+SUM(B291:B296)</f>
        <v>0</v>
      </c>
    </row>
    <row r="320" spans="1:1" x14ac:dyDescent="0.25">
      <c r="A320" s="269">
        <f>SUM(D12:F15,D16:D17,D22:D28,E31:E61,B66,C69:C81,C90:H90,C100:H100,C104:C109,C113:C118,B122:B126,B129:B133,C136:C141,C153:H153,C156:C157,F160:F185,B190:B200,B206:D206,C234:E234,C237:C239,C269:D269,B275:D275,C288,B297)</f>
        <v>5278</v>
      </c>
    </row>
  </sheetData>
  <mergeCells count="217">
    <mergeCell ref="A6:V6"/>
    <mergeCell ref="A8:C8"/>
    <mergeCell ref="A9:A11"/>
    <mergeCell ref="B9:C11"/>
    <mergeCell ref="D9:F10"/>
    <mergeCell ref="G9:AB9"/>
    <mergeCell ref="G10:H10"/>
    <mergeCell ref="I10:J10"/>
    <mergeCell ref="K10:L10"/>
    <mergeCell ref="M10:N10"/>
    <mergeCell ref="AA10:AB10"/>
    <mergeCell ref="W10:X10"/>
    <mergeCell ref="Y10:Z10"/>
    <mergeCell ref="A12:A13"/>
    <mergeCell ref="A14:B14"/>
    <mergeCell ref="A15:C15"/>
    <mergeCell ref="A16:C16"/>
    <mergeCell ref="A17:C17"/>
    <mergeCell ref="O10:P10"/>
    <mergeCell ref="Q10:R10"/>
    <mergeCell ref="S10:T10"/>
    <mergeCell ref="U10:V10"/>
    <mergeCell ref="A18:C18"/>
    <mergeCell ref="A19:A21"/>
    <mergeCell ref="B19:C21"/>
    <mergeCell ref="D19:F20"/>
    <mergeCell ref="G19:AD19"/>
    <mergeCell ref="G20:H20"/>
    <mergeCell ref="I20:J20"/>
    <mergeCell ref="K20:L20"/>
    <mergeCell ref="M20:N20"/>
    <mergeCell ref="O20:P20"/>
    <mergeCell ref="AC20:AD20"/>
    <mergeCell ref="Y20:Z20"/>
    <mergeCell ref="AA20:AB20"/>
    <mergeCell ref="A22:A25"/>
    <mergeCell ref="B22:B23"/>
    <mergeCell ref="B24:B25"/>
    <mergeCell ref="A26:B27"/>
    <mergeCell ref="A28:C28"/>
    <mergeCell ref="Q20:R20"/>
    <mergeCell ref="S20:T20"/>
    <mergeCell ref="U20:V20"/>
    <mergeCell ref="W20:X20"/>
    <mergeCell ref="A29:F29"/>
    <mergeCell ref="C30:D30"/>
    <mergeCell ref="A31:A41"/>
    <mergeCell ref="B31:B33"/>
    <mergeCell ref="C31:D31"/>
    <mergeCell ref="C32:D32"/>
    <mergeCell ref="C33:D33"/>
    <mergeCell ref="B34:B35"/>
    <mergeCell ref="C34:D34"/>
    <mergeCell ref="C35:D35"/>
    <mergeCell ref="A42:A48"/>
    <mergeCell ref="B42:B48"/>
    <mergeCell ref="C42:D42"/>
    <mergeCell ref="C43:C44"/>
    <mergeCell ref="C45:D45"/>
    <mergeCell ref="C46:D46"/>
    <mergeCell ref="C47:D47"/>
    <mergeCell ref="C48:D48"/>
    <mergeCell ref="B36:B37"/>
    <mergeCell ref="C36:D36"/>
    <mergeCell ref="C37:D37"/>
    <mergeCell ref="B38:B41"/>
    <mergeCell ref="C38:D38"/>
    <mergeCell ref="C39:D39"/>
    <mergeCell ref="C40:D40"/>
    <mergeCell ref="C41:D41"/>
    <mergeCell ref="A55:A60"/>
    <mergeCell ref="B55:D55"/>
    <mergeCell ref="B56:D56"/>
    <mergeCell ref="B57:D57"/>
    <mergeCell ref="B58:D58"/>
    <mergeCell ref="B59:D59"/>
    <mergeCell ref="B60:D60"/>
    <mergeCell ref="A49:A52"/>
    <mergeCell ref="B49:D49"/>
    <mergeCell ref="B50:D50"/>
    <mergeCell ref="B51:D51"/>
    <mergeCell ref="B52:D52"/>
    <mergeCell ref="A53:A54"/>
    <mergeCell ref="B53:D53"/>
    <mergeCell ref="B54:D54"/>
    <mergeCell ref="A81:B81"/>
    <mergeCell ref="A82:H82"/>
    <mergeCell ref="A83:B84"/>
    <mergeCell ref="C83:C84"/>
    <mergeCell ref="D83:D84"/>
    <mergeCell ref="E83:G83"/>
    <mergeCell ref="H83:H84"/>
    <mergeCell ref="B61:D61"/>
    <mergeCell ref="A62:D62"/>
    <mergeCell ref="A67:C67"/>
    <mergeCell ref="A69:A72"/>
    <mergeCell ref="A73:A77"/>
    <mergeCell ref="A78:A80"/>
    <mergeCell ref="A92:H92"/>
    <mergeCell ref="A93:B94"/>
    <mergeCell ref="C93:C94"/>
    <mergeCell ref="D93:D94"/>
    <mergeCell ref="E93:G93"/>
    <mergeCell ref="H93:H94"/>
    <mergeCell ref="A85:B85"/>
    <mergeCell ref="A86:B86"/>
    <mergeCell ref="A87:B87"/>
    <mergeCell ref="A88:B88"/>
    <mergeCell ref="A89:B89"/>
    <mergeCell ref="A90:B90"/>
    <mergeCell ref="A102:I102"/>
    <mergeCell ref="A103:B103"/>
    <mergeCell ref="A104:B104"/>
    <mergeCell ref="A105:A107"/>
    <mergeCell ref="A108:B108"/>
    <mergeCell ref="A109:B109"/>
    <mergeCell ref="A95:B95"/>
    <mergeCell ref="A96:B96"/>
    <mergeCell ref="A97:B97"/>
    <mergeCell ref="A98:B98"/>
    <mergeCell ref="A99:B99"/>
    <mergeCell ref="A100:B100"/>
    <mergeCell ref="A120:B120"/>
    <mergeCell ref="A127:B127"/>
    <mergeCell ref="A135:B135"/>
    <mergeCell ref="A136:B136"/>
    <mergeCell ref="A137:A139"/>
    <mergeCell ref="A140:B140"/>
    <mergeCell ref="A111:I111"/>
    <mergeCell ref="A112:B112"/>
    <mergeCell ref="A113:B113"/>
    <mergeCell ref="A114:A116"/>
    <mergeCell ref="A117:B117"/>
    <mergeCell ref="A118:B118"/>
    <mergeCell ref="A148:A150"/>
    <mergeCell ref="A151:B151"/>
    <mergeCell ref="A152:B152"/>
    <mergeCell ref="A153:B153"/>
    <mergeCell ref="A154:C154"/>
    <mergeCell ref="A155:B155"/>
    <mergeCell ref="A141:B141"/>
    <mergeCell ref="A144:H144"/>
    <mergeCell ref="A145:B146"/>
    <mergeCell ref="C145:E145"/>
    <mergeCell ref="F145:H145"/>
    <mergeCell ref="A147:B147"/>
    <mergeCell ref="C165:E165"/>
    <mergeCell ref="C166:E166"/>
    <mergeCell ref="C167:E167"/>
    <mergeCell ref="B168:B170"/>
    <mergeCell ref="C168:E168"/>
    <mergeCell ref="C169:E169"/>
    <mergeCell ref="C170:E170"/>
    <mergeCell ref="A156:A157"/>
    <mergeCell ref="A158:I158"/>
    <mergeCell ref="C159:E159"/>
    <mergeCell ref="A160:A170"/>
    <mergeCell ref="B160:B167"/>
    <mergeCell ref="C160:E160"/>
    <mergeCell ref="C161:E161"/>
    <mergeCell ref="C162:E162"/>
    <mergeCell ref="C163:E163"/>
    <mergeCell ref="C164:E164"/>
    <mergeCell ref="C178:E178"/>
    <mergeCell ref="C179:E179"/>
    <mergeCell ref="C180:E180"/>
    <mergeCell ref="C181:E181"/>
    <mergeCell ref="C182:E182"/>
    <mergeCell ref="C183:E183"/>
    <mergeCell ref="A171:A184"/>
    <mergeCell ref="B171:B174"/>
    <mergeCell ref="C171:E171"/>
    <mergeCell ref="C172:E172"/>
    <mergeCell ref="C173:E173"/>
    <mergeCell ref="C174:E174"/>
    <mergeCell ref="B175:B184"/>
    <mergeCell ref="C175:E175"/>
    <mergeCell ref="C176:E176"/>
    <mergeCell ref="C177:E177"/>
    <mergeCell ref="A221:A223"/>
    <mergeCell ref="A224:A225"/>
    <mergeCell ref="A226:A227"/>
    <mergeCell ref="A228:A229"/>
    <mergeCell ref="A230:A231"/>
    <mergeCell ref="A232:B232"/>
    <mergeCell ref="C184:E184"/>
    <mergeCell ref="A188:D188"/>
    <mergeCell ref="A207:E207"/>
    <mergeCell ref="A209:A212"/>
    <mergeCell ref="A214:A218"/>
    <mergeCell ref="A219:A220"/>
    <mergeCell ref="A239:B239"/>
    <mergeCell ref="A240:D240"/>
    <mergeCell ref="A242:A255"/>
    <mergeCell ref="A256:A259"/>
    <mergeCell ref="A260:A264"/>
    <mergeCell ref="A265:A268"/>
    <mergeCell ref="A233:B233"/>
    <mergeCell ref="A234:B234"/>
    <mergeCell ref="A235:E235"/>
    <mergeCell ref="A236:B236"/>
    <mergeCell ref="A237:B237"/>
    <mergeCell ref="A238:B238"/>
    <mergeCell ref="A287:B287"/>
    <mergeCell ref="A288:B288"/>
    <mergeCell ref="A281:B281"/>
    <mergeCell ref="A282:B282"/>
    <mergeCell ref="A283:B283"/>
    <mergeCell ref="A284:B284"/>
    <mergeCell ref="A285:B285"/>
    <mergeCell ref="A286:B286"/>
    <mergeCell ref="A269:B269"/>
    <mergeCell ref="A270:D270"/>
    <mergeCell ref="A277:C277"/>
    <mergeCell ref="A278:B278"/>
    <mergeCell ref="A279:B279"/>
    <mergeCell ref="A280:B280"/>
  </mergeCells>
  <dataValidations count="5">
    <dataValidation type="whole" allowBlank="1" showInputMessage="1" showErrorMessage="1" sqref="C147:H152" xr:uid="{00000000-0002-0000-0200-000000000000}">
      <formula1>0</formula1>
      <formula2>9.99999999999999E+37</formula2>
    </dataValidation>
    <dataValidation type="whole" allowBlank="1" showInputMessage="1" showErrorMessage="1" sqref="D104:I109" xr:uid="{00000000-0002-0000-0200-000001000000}">
      <formula1>0</formula1>
      <formula2>9.99999999999999E+34</formula2>
    </dataValidation>
    <dataValidation type="whole" allowBlank="1" showInputMessage="1" showErrorMessage="1" sqref="D16:AB17" xr:uid="{00000000-0002-0000-0200-000002000000}">
      <formula1>0</formula1>
      <formula2>9.99999999999999E+28</formula2>
    </dataValidation>
    <dataValidation type="whole" operator="greaterThanOrEqual" allowBlank="1" showInputMessage="1" showErrorMessage="1" sqref="C279:C287 B272:D274 G12:AB14 F31:G61 G22:AD27 C69:C81 C85:H89 B64:B65 C95:H99 D113:I118 B122:B126 B129:B133 D136:F141 C265:D267 C156:C157 G160:I184 C190:D199 B203:D205 C209:E233 D237:E238 C242:D254 C256:D258 C260:D263 B291:B296" xr:uid="{00000000-0002-0000-0200-000003000000}">
      <formula1>0</formula1>
    </dataValidation>
    <dataValidation type="whole" allowBlank="1" showInputMessage="1" showErrorMessage="1" sqref="A186" xr:uid="{00000000-0002-0000-0200-000004000000}">
      <formula1>0</formula1>
      <formula2>1E+28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320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44.85546875" customWidth="1"/>
    <col min="2" max="2" width="18.140625" customWidth="1"/>
    <col min="3" max="3" width="23.85546875" customWidth="1"/>
    <col min="4" max="4" width="18.5703125" customWidth="1"/>
    <col min="5" max="5" width="12.85546875" customWidth="1"/>
    <col min="6" max="6" width="12.7109375" customWidth="1"/>
    <col min="7" max="7" width="15.7109375" customWidth="1"/>
    <col min="8" max="8" width="16.42578125" customWidth="1"/>
  </cols>
  <sheetData>
    <row r="1" spans="1:28" x14ac:dyDescent="0.25">
      <c r="A1" s="1" t="s">
        <v>0</v>
      </c>
    </row>
    <row r="2" spans="1:28" x14ac:dyDescent="0.25">
      <c r="A2" s="1" t="str">
        <f>CONCATENATE("COMUNA: ",[4]NOMBRE!B2, " (",[4]NOMBRE!C2,[4]NOMBRE!D2,[4]NOMBRE!E2,[4]NOMBRE!F2,[4]NOMBRE!G2,")")</f>
        <v>COMUNA: LINARES (07401)</v>
      </c>
    </row>
    <row r="3" spans="1:28" x14ac:dyDescent="0.25">
      <c r="A3" s="1" t="str">
        <f>CONCATENATE("ESTABLECIMIENTO/ESTRATEGIA: ", [4]NOMBRE!B3, " (",[4]NOMBRE!C3,[4]NOMBRE!D3,[4]NOMBRE!E3,[4]NOMBRE!F3,[4]NOMBRE!G3,[4]NOMBRE!H3,")")</f>
        <v>ESTABLECIMIENTO/ESTRATEGIA: HOSPITAL PRESIDENTE CARLOS IBAÑEZ DEL CAMPO (116108)</v>
      </c>
    </row>
    <row r="4" spans="1:28" x14ac:dyDescent="0.25">
      <c r="A4" s="1" t="str">
        <f>CONCATENATE("MES: ",[4]NOMBRE!B6, " (",[4]NOMBRE!C6,[4]NOMBRE!D6,")")</f>
        <v>MES: MARZO (03)</v>
      </c>
    </row>
    <row r="5" spans="1:28" x14ac:dyDescent="0.25">
      <c r="A5" s="1" t="str">
        <f>CONCATENATE("AÑO: ",[4]NOMBRE!B7)</f>
        <v>AÑO: 2025</v>
      </c>
    </row>
    <row r="6" spans="1:28" ht="15.75" x14ac:dyDescent="0.25">
      <c r="A6" s="432" t="s">
        <v>1</v>
      </c>
      <c r="B6" s="432"/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2"/>
      <c r="R6" s="432"/>
      <c r="S6" s="432"/>
      <c r="T6" s="432"/>
      <c r="U6" s="432"/>
      <c r="V6" s="432"/>
    </row>
    <row r="8" spans="1:28" s="2" customFormat="1" ht="12" x14ac:dyDescent="0.2">
      <c r="A8" s="332" t="s">
        <v>2</v>
      </c>
      <c r="B8" s="332"/>
      <c r="C8" s="332"/>
    </row>
    <row r="9" spans="1:28" s="3" customFormat="1" ht="10.5" customHeight="1" x14ac:dyDescent="0.15">
      <c r="A9" s="419" t="s">
        <v>3</v>
      </c>
      <c r="B9" s="419" t="s">
        <v>4</v>
      </c>
      <c r="C9" s="419"/>
      <c r="D9" s="330" t="s">
        <v>5</v>
      </c>
      <c r="E9" s="420"/>
      <c r="F9" s="333"/>
      <c r="G9" s="336" t="s">
        <v>6</v>
      </c>
      <c r="H9" s="337"/>
      <c r="I9" s="337"/>
      <c r="J9" s="337"/>
      <c r="K9" s="337"/>
      <c r="L9" s="337"/>
      <c r="M9" s="337"/>
      <c r="N9" s="337"/>
      <c r="O9" s="337"/>
      <c r="P9" s="337"/>
      <c r="Q9" s="337"/>
      <c r="R9" s="337"/>
      <c r="S9" s="337"/>
      <c r="T9" s="337"/>
      <c r="U9" s="337"/>
      <c r="V9" s="337"/>
      <c r="W9" s="337"/>
      <c r="X9" s="337"/>
      <c r="Y9" s="337"/>
      <c r="Z9" s="337"/>
      <c r="AA9" s="337"/>
      <c r="AB9" s="338"/>
    </row>
    <row r="10" spans="1:28" s="3" customFormat="1" ht="10.5" x14ac:dyDescent="0.15">
      <c r="A10" s="419"/>
      <c r="B10" s="419"/>
      <c r="C10" s="419"/>
      <c r="D10" s="334"/>
      <c r="E10" s="421"/>
      <c r="F10" s="335"/>
      <c r="G10" s="417" t="s">
        <v>7</v>
      </c>
      <c r="H10" s="417"/>
      <c r="I10" s="417" t="s">
        <v>8</v>
      </c>
      <c r="J10" s="417"/>
      <c r="K10" s="417" t="s">
        <v>9</v>
      </c>
      <c r="L10" s="417"/>
      <c r="M10" s="417" t="s">
        <v>10</v>
      </c>
      <c r="N10" s="417"/>
      <c r="O10" s="417" t="s">
        <v>11</v>
      </c>
      <c r="P10" s="417"/>
      <c r="Q10" s="417" t="s">
        <v>12</v>
      </c>
      <c r="R10" s="417"/>
      <c r="S10" s="417" t="s">
        <v>13</v>
      </c>
      <c r="T10" s="417"/>
      <c r="U10" s="417" t="s">
        <v>14</v>
      </c>
      <c r="V10" s="417"/>
      <c r="W10" s="417" t="s">
        <v>15</v>
      </c>
      <c r="X10" s="417"/>
      <c r="Y10" s="417" t="s">
        <v>16</v>
      </c>
      <c r="Z10" s="417"/>
      <c r="AA10" s="417" t="s">
        <v>17</v>
      </c>
      <c r="AB10" s="417"/>
    </row>
    <row r="11" spans="1:28" s="3" customFormat="1" ht="10.5" x14ac:dyDescent="0.15">
      <c r="A11" s="419"/>
      <c r="B11" s="419"/>
      <c r="C11" s="419"/>
      <c r="D11" s="4" t="s">
        <v>18</v>
      </c>
      <c r="E11" s="5" t="s">
        <v>19</v>
      </c>
      <c r="F11" s="6" t="s">
        <v>20</v>
      </c>
      <c r="G11" s="7" t="s">
        <v>19</v>
      </c>
      <c r="H11" s="8" t="s">
        <v>20</v>
      </c>
      <c r="I11" s="9" t="s">
        <v>19</v>
      </c>
      <c r="J11" s="10" t="s">
        <v>20</v>
      </c>
      <c r="K11" s="9" t="s">
        <v>19</v>
      </c>
      <c r="L11" s="10" t="s">
        <v>20</v>
      </c>
      <c r="M11" s="9" t="s">
        <v>19</v>
      </c>
      <c r="N11" s="10" t="s">
        <v>20</v>
      </c>
      <c r="O11" s="9" t="s">
        <v>19</v>
      </c>
      <c r="P11" s="10" t="s">
        <v>20</v>
      </c>
      <c r="Q11" s="9" t="s">
        <v>19</v>
      </c>
      <c r="R11" s="10" t="s">
        <v>20</v>
      </c>
      <c r="S11" s="9" t="s">
        <v>19</v>
      </c>
      <c r="T11" s="10" t="s">
        <v>20</v>
      </c>
      <c r="U11" s="9" t="s">
        <v>19</v>
      </c>
      <c r="V11" s="10" t="s">
        <v>20</v>
      </c>
      <c r="W11" s="9" t="s">
        <v>19</v>
      </c>
      <c r="X11" s="10" t="s">
        <v>20</v>
      </c>
      <c r="Y11" s="9" t="s">
        <v>19</v>
      </c>
      <c r="Z11" s="10" t="s">
        <v>20</v>
      </c>
      <c r="AA11" s="9" t="s">
        <v>19</v>
      </c>
      <c r="AB11" s="10" t="s">
        <v>20</v>
      </c>
    </row>
    <row r="12" spans="1:28" s="3" customFormat="1" ht="10.5" x14ac:dyDescent="0.15">
      <c r="A12" s="424" t="s">
        <v>21</v>
      </c>
      <c r="B12" s="11" t="s">
        <v>22</v>
      </c>
      <c r="C12" s="12" t="s">
        <v>23</v>
      </c>
      <c r="D12" s="13">
        <f>SUM(E12+F12)</f>
        <v>18</v>
      </c>
      <c r="E12" s="14">
        <f t="shared" ref="E12:F15" si="0">SUM(G12+I12+K12+M12+O12+Q12+S12+U12+W12+Y12+AA12)</f>
        <v>7</v>
      </c>
      <c r="F12" s="15">
        <f t="shared" si="0"/>
        <v>11</v>
      </c>
      <c r="G12" s="16">
        <v>0</v>
      </c>
      <c r="H12" s="17">
        <v>3</v>
      </c>
      <c r="I12" s="16">
        <v>1</v>
      </c>
      <c r="J12" s="17">
        <v>0</v>
      </c>
      <c r="K12" s="16">
        <v>0</v>
      </c>
      <c r="L12" s="17">
        <v>2</v>
      </c>
      <c r="M12" s="16">
        <v>1</v>
      </c>
      <c r="N12" s="17">
        <v>2</v>
      </c>
      <c r="O12" s="16">
        <v>1</v>
      </c>
      <c r="P12" s="17">
        <v>2</v>
      </c>
      <c r="Q12" s="16">
        <v>0</v>
      </c>
      <c r="R12" s="17">
        <v>0</v>
      </c>
      <c r="S12" s="16">
        <v>1</v>
      </c>
      <c r="T12" s="17">
        <v>0</v>
      </c>
      <c r="U12" s="16">
        <v>1</v>
      </c>
      <c r="V12" s="17">
        <v>2</v>
      </c>
      <c r="W12" s="16">
        <v>2</v>
      </c>
      <c r="X12" s="17">
        <v>0</v>
      </c>
      <c r="Y12" s="16">
        <v>0</v>
      </c>
      <c r="Z12" s="17">
        <v>0</v>
      </c>
      <c r="AA12" s="16">
        <v>0</v>
      </c>
      <c r="AB12" s="17">
        <v>0</v>
      </c>
    </row>
    <row r="13" spans="1:28" s="3" customFormat="1" ht="10.5" x14ac:dyDescent="0.15">
      <c r="A13" s="408"/>
      <c r="B13" s="18" t="s">
        <v>24</v>
      </c>
      <c r="C13" s="19" t="s">
        <v>23</v>
      </c>
      <c r="D13" s="20">
        <f>SUM(E13+F13)</f>
        <v>102</v>
      </c>
      <c r="E13" s="21">
        <f t="shared" si="0"/>
        <v>49</v>
      </c>
      <c r="F13" s="22">
        <f t="shared" si="0"/>
        <v>53</v>
      </c>
      <c r="G13" s="23">
        <v>1</v>
      </c>
      <c r="H13" s="24">
        <v>0</v>
      </c>
      <c r="I13" s="25">
        <v>3</v>
      </c>
      <c r="J13" s="26">
        <v>4</v>
      </c>
      <c r="K13" s="25">
        <v>5</v>
      </c>
      <c r="L13" s="26">
        <v>5</v>
      </c>
      <c r="M13" s="25">
        <v>8</v>
      </c>
      <c r="N13" s="26">
        <v>9</v>
      </c>
      <c r="O13" s="25">
        <v>8</v>
      </c>
      <c r="P13" s="26">
        <v>10</v>
      </c>
      <c r="Q13" s="25">
        <v>8</v>
      </c>
      <c r="R13" s="26">
        <v>12</v>
      </c>
      <c r="S13" s="25">
        <v>7</v>
      </c>
      <c r="T13" s="26">
        <v>4</v>
      </c>
      <c r="U13" s="25">
        <v>4</v>
      </c>
      <c r="V13" s="26">
        <v>5</v>
      </c>
      <c r="W13" s="25">
        <v>1</v>
      </c>
      <c r="X13" s="26">
        <v>3</v>
      </c>
      <c r="Y13" s="25">
        <v>3</v>
      </c>
      <c r="Z13" s="26">
        <v>1</v>
      </c>
      <c r="AA13" s="25">
        <v>1</v>
      </c>
      <c r="AB13" s="26">
        <v>0</v>
      </c>
    </row>
    <row r="14" spans="1:28" s="3" customFormat="1" ht="10.5" x14ac:dyDescent="0.15">
      <c r="A14" s="425" t="s">
        <v>25</v>
      </c>
      <c r="B14" s="426"/>
      <c r="C14" s="27" t="s">
        <v>23</v>
      </c>
      <c r="D14" s="28">
        <f>SUM(E14+F14)</f>
        <v>260</v>
      </c>
      <c r="E14" s="29">
        <f t="shared" si="0"/>
        <v>121</v>
      </c>
      <c r="F14" s="30">
        <f t="shared" si="0"/>
        <v>139</v>
      </c>
      <c r="G14" s="31">
        <v>3</v>
      </c>
      <c r="H14" s="32">
        <v>2</v>
      </c>
      <c r="I14" s="31">
        <v>12</v>
      </c>
      <c r="J14" s="32">
        <v>12</v>
      </c>
      <c r="K14" s="31">
        <v>15</v>
      </c>
      <c r="L14" s="32">
        <v>23</v>
      </c>
      <c r="M14" s="31">
        <v>19</v>
      </c>
      <c r="N14" s="32">
        <v>18</v>
      </c>
      <c r="O14" s="31">
        <v>16</v>
      </c>
      <c r="P14" s="32">
        <v>17</v>
      </c>
      <c r="Q14" s="31">
        <v>15</v>
      </c>
      <c r="R14" s="32">
        <v>21</v>
      </c>
      <c r="S14" s="31">
        <v>16</v>
      </c>
      <c r="T14" s="32">
        <v>15</v>
      </c>
      <c r="U14" s="31">
        <v>5</v>
      </c>
      <c r="V14" s="32">
        <v>15</v>
      </c>
      <c r="W14" s="31">
        <v>19</v>
      </c>
      <c r="X14" s="32">
        <v>12</v>
      </c>
      <c r="Y14" s="31">
        <v>1</v>
      </c>
      <c r="Z14" s="32">
        <v>4</v>
      </c>
      <c r="AA14" s="31">
        <v>0</v>
      </c>
      <c r="AB14" s="32">
        <v>0</v>
      </c>
    </row>
    <row r="15" spans="1:28" s="3" customFormat="1" ht="10.5" x14ac:dyDescent="0.15">
      <c r="A15" s="327" t="s">
        <v>5</v>
      </c>
      <c r="B15" s="328"/>
      <c r="C15" s="427"/>
      <c r="D15" s="28">
        <f>SUM(E15+F15)</f>
        <v>380</v>
      </c>
      <c r="E15" s="29">
        <f t="shared" si="0"/>
        <v>177</v>
      </c>
      <c r="F15" s="33">
        <f t="shared" si="0"/>
        <v>203</v>
      </c>
      <c r="G15" s="34">
        <f t="shared" ref="G15:AB15" si="1">SUM(G12:G14)</f>
        <v>4</v>
      </c>
      <c r="H15" s="35">
        <f t="shared" si="1"/>
        <v>5</v>
      </c>
      <c r="I15" s="36">
        <f t="shared" si="1"/>
        <v>16</v>
      </c>
      <c r="J15" s="37">
        <f t="shared" si="1"/>
        <v>16</v>
      </c>
      <c r="K15" s="34">
        <f t="shared" si="1"/>
        <v>20</v>
      </c>
      <c r="L15" s="37">
        <f t="shared" si="1"/>
        <v>30</v>
      </c>
      <c r="M15" s="34">
        <f t="shared" si="1"/>
        <v>28</v>
      </c>
      <c r="N15" s="37">
        <f t="shared" si="1"/>
        <v>29</v>
      </c>
      <c r="O15" s="34">
        <f t="shared" si="1"/>
        <v>25</v>
      </c>
      <c r="P15" s="37">
        <f t="shared" si="1"/>
        <v>29</v>
      </c>
      <c r="Q15" s="34">
        <f t="shared" si="1"/>
        <v>23</v>
      </c>
      <c r="R15" s="37">
        <f t="shared" si="1"/>
        <v>33</v>
      </c>
      <c r="S15" s="34">
        <f t="shared" si="1"/>
        <v>24</v>
      </c>
      <c r="T15" s="37">
        <f t="shared" si="1"/>
        <v>19</v>
      </c>
      <c r="U15" s="34">
        <f t="shared" si="1"/>
        <v>10</v>
      </c>
      <c r="V15" s="37">
        <f t="shared" si="1"/>
        <v>22</v>
      </c>
      <c r="W15" s="34">
        <f t="shared" si="1"/>
        <v>22</v>
      </c>
      <c r="X15" s="37">
        <f t="shared" si="1"/>
        <v>15</v>
      </c>
      <c r="Y15" s="34">
        <f t="shared" si="1"/>
        <v>4</v>
      </c>
      <c r="Z15" s="37">
        <f t="shared" si="1"/>
        <v>5</v>
      </c>
      <c r="AA15" s="34">
        <f t="shared" si="1"/>
        <v>1</v>
      </c>
      <c r="AB15" s="37">
        <f t="shared" si="1"/>
        <v>0</v>
      </c>
    </row>
    <row r="16" spans="1:28" s="3" customFormat="1" ht="10.5" x14ac:dyDescent="0.15">
      <c r="A16" s="428" t="s">
        <v>26</v>
      </c>
      <c r="B16" s="429"/>
      <c r="C16" s="430"/>
      <c r="D16" s="16">
        <v>22</v>
      </c>
      <c r="E16" s="38"/>
      <c r="F16" s="39"/>
      <c r="G16" s="40"/>
      <c r="H16" s="39"/>
      <c r="I16" s="40"/>
      <c r="J16" s="39"/>
      <c r="K16" s="40"/>
      <c r="L16" s="39"/>
      <c r="M16" s="40"/>
      <c r="N16" s="39"/>
      <c r="O16" s="40"/>
      <c r="P16" s="39"/>
      <c r="Q16" s="40"/>
      <c r="R16" s="39"/>
      <c r="S16" s="40"/>
      <c r="T16" s="39"/>
      <c r="U16" s="40"/>
      <c r="V16" s="39"/>
      <c r="W16" s="40"/>
      <c r="X16" s="39"/>
      <c r="Y16" s="40"/>
      <c r="Z16" s="41"/>
      <c r="AA16" s="42"/>
      <c r="AB16" s="43"/>
    </row>
    <row r="17" spans="1:30" s="3" customFormat="1" ht="15" customHeight="1" x14ac:dyDescent="0.15">
      <c r="A17" s="361" t="s">
        <v>27</v>
      </c>
      <c r="B17" s="431"/>
      <c r="C17" s="362"/>
      <c r="D17" s="23"/>
      <c r="E17" s="44"/>
      <c r="F17" s="45"/>
      <c r="G17" s="46"/>
      <c r="H17" s="45"/>
      <c r="I17" s="46"/>
      <c r="J17" s="45"/>
      <c r="K17" s="46"/>
      <c r="L17" s="45"/>
      <c r="M17" s="46"/>
      <c r="N17" s="45"/>
      <c r="O17" s="46"/>
      <c r="P17" s="45"/>
      <c r="Q17" s="46"/>
      <c r="R17" s="45"/>
      <c r="S17" s="46"/>
      <c r="T17" s="45"/>
      <c r="U17" s="46"/>
      <c r="V17" s="45"/>
      <c r="W17" s="46"/>
      <c r="X17" s="45"/>
      <c r="Y17" s="46"/>
      <c r="Z17" s="47"/>
      <c r="AA17" s="44"/>
      <c r="AB17" s="47"/>
    </row>
    <row r="18" spans="1:30" s="2" customFormat="1" ht="18" customHeight="1" x14ac:dyDescent="0.2">
      <c r="A18" s="418" t="s">
        <v>28</v>
      </c>
      <c r="B18" s="418"/>
      <c r="C18" s="418"/>
    </row>
    <row r="19" spans="1:30" ht="15" customHeight="1" x14ac:dyDescent="0.25">
      <c r="A19" s="419" t="s">
        <v>3</v>
      </c>
      <c r="B19" s="419" t="s">
        <v>4</v>
      </c>
      <c r="C19" s="419"/>
      <c r="D19" s="330" t="s">
        <v>5</v>
      </c>
      <c r="E19" s="420"/>
      <c r="F19" s="333"/>
      <c r="G19" s="336" t="s">
        <v>6</v>
      </c>
      <c r="H19" s="337"/>
      <c r="I19" s="337"/>
      <c r="J19" s="337"/>
      <c r="K19" s="337"/>
      <c r="L19" s="337"/>
      <c r="M19" s="337"/>
      <c r="N19" s="337"/>
      <c r="O19" s="337"/>
      <c r="P19" s="337"/>
      <c r="Q19" s="337"/>
      <c r="R19" s="337"/>
      <c r="S19" s="337"/>
      <c r="T19" s="337"/>
      <c r="U19" s="337"/>
      <c r="V19" s="337"/>
      <c r="W19" s="337"/>
      <c r="X19" s="337"/>
      <c r="Y19" s="337"/>
      <c r="Z19" s="337"/>
      <c r="AA19" s="337"/>
      <c r="AB19" s="337"/>
      <c r="AC19" s="337"/>
      <c r="AD19" s="338"/>
    </row>
    <row r="20" spans="1:30" ht="15" customHeight="1" x14ac:dyDescent="0.25">
      <c r="A20" s="419"/>
      <c r="B20" s="419"/>
      <c r="C20" s="419"/>
      <c r="D20" s="334"/>
      <c r="E20" s="421"/>
      <c r="F20" s="421"/>
      <c r="G20" s="422" t="s">
        <v>29</v>
      </c>
      <c r="H20" s="423"/>
      <c r="I20" s="417" t="s">
        <v>7</v>
      </c>
      <c r="J20" s="417"/>
      <c r="K20" s="417" t="s">
        <v>8</v>
      </c>
      <c r="L20" s="417"/>
      <c r="M20" s="417" t="s">
        <v>9</v>
      </c>
      <c r="N20" s="417"/>
      <c r="O20" s="417" t="s">
        <v>10</v>
      </c>
      <c r="P20" s="417"/>
      <c r="Q20" s="417" t="s">
        <v>11</v>
      </c>
      <c r="R20" s="417"/>
      <c r="S20" s="417" t="s">
        <v>12</v>
      </c>
      <c r="T20" s="417"/>
      <c r="U20" s="417" t="s">
        <v>13</v>
      </c>
      <c r="V20" s="417"/>
      <c r="W20" s="417" t="s">
        <v>14</v>
      </c>
      <c r="X20" s="417"/>
      <c r="Y20" s="417" t="s">
        <v>15</v>
      </c>
      <c r="Z20" s="417"/>
      <c r="AA20" s="417" t="s">
        <v>16</v>
      </c>
      <c r="AB20" s="417"/>
      <c r="AC20" s="417" t="s">
        <v>17</v>
      </c>
      <c r="AD20" s="417"/>
    </row>
    <row r="21" spans="1:30" ht="15" customHeight="1" x14ac:dyDescent="0.25">
      <c r="A21" s="419"/>
      <c r="B21" s="419"/>
      <c r="C21" s="419"/>
      <c r="D21" s="4" t="s">
        <v>18</v>
      </c>
      <c r="E21" s="5" t="s">
        <v>19</v>
      </c>
      <c r="F21" s="48" t="s">
        <v>20</v>
      </c>
      <c r="G21" s="7" t="s">
        <v>19</v>
      </c>
      <c r="H21" s="8" t="s">
        <v>20</v>
      </c>
      <c r="I21" s="7" t="s">
        <v>19</v>
      </c>
      <c r="J21" s="8" t="s">
        <v>20</v>
      </c>
      <c r="K21" s="7" t="s">
        <v>19</v>
      </c>
      <c r="L21" s="49" t="s">
        <v>20</v>
      </c>
      <c r="M21" s="7" t="s">
        <v>19</v>
      </c>
      <c r="N21" s="8" t="s">
        <v>20</v>
      </c>
      <c r="O21" s="7" t="s">
        <v>19</v>
      </c>
      <c r="P21" s="8" t="s">
        <v>20</v>
      </c>
      <c r="Q21" s="7" t="s">
        <v>19</v>
      </c>
      <c r="R21" s="8" t="s">
        <v>20</v>
      </c>
      <c r="S21" s="7" t="s">
        <v>19</v>
      </c>
      <c r="T21" s="8" t="s">
        <v>20</v>
      </c>
      <c r="U21" s="7" t="s">
        <v>19</v>
      </c>
      <c r="V21" s="8" t="s">
        <v>20</v>
      </c>
      <c r="W21" s="7" t="s">
        <v>19</v>
      </c>
      <c r="X21" s="8" t="s">
        <v>20</v>
      </c>
      <c r="Y21" s="7" t="s">
        <v>19</v>
      </c>
      <c r="Z21" s="8" t="s">
        <v>20</v>
      </c>
      <c r="AA21" s="7" t="s">
        <v>19</v>
      </c>
      <c r="AB21" s="8" t="s">
        <v>20</v>
      </c>
      <c r="AC21" s="7" t="s">
        <v>19</v>
      </c>
      <c r="AD21" s="8" t="s">
        <v>20</v>
      </c>
    </row>
    <row r="22" spans="1:30" ht="15" customHeight="1" x14ac:dyDescent="0.25">
      <c r="A22" s="408" t="s">
        <v>21</v>
      </c>
      <c r="B22" s="315" t="s">
        <v>22</v>
      </c>
      <c r="C22" s="50" t="s">
        <v>30</v>
      </c>
      <c r="D22" s="51">
        <f t="shared" ref="D22:D27" si="2">SUM(E22+F22)</f>
        <v>2</v>
      </c>
      <c r="E22" s="52">
        <f t="shared" ref="E22:F27" si="3">SUM(G22+I22+K22+M22+O22+Q22+S22+U22+W22+Y22+AA22+AC22)</f>
        <v>1</v>
      </c>
      <c r="F22" s="53">
        <f t="shared" si="3"/>
        <v>1</v>
      </c>
      <c r="G22" s="25">
        <v>0</v>
      </c>
      <c r="H22" s="54">
        <v>0</v>
      </c>
      <c r="I22" s="25">
        <v>0</v>
      </c>
      <c r="J22" s="54">
        <v>0</v>
      </c>
      <c r="K22" s="16">
        <v>1</v>
      </c>
      <c r="L22" s="17">
        <v>1</v>
      </c>
      <c r="M22" s="55">
        <v>0</v>
      </c>
      <c r="N22" s="56">
        <v>0</v>
      </c>
      <c r="O22" s="55">
        <v>0</v>
      </c>
      <c r="P22" s="56">
        <v>0</v>
      </c>
      <c r="Q22" s="55">
        <v>0</v>
      </c>
      <c r="R22" s="56">
        <v>0</v>
      </c>
      <c r="S22" s="55">
        <v>0</v>
      </c>
      <c r="T22" s="56">
        <v>0</v>
      </c>
      <c r="U22" s="55">
        <v>0</v>
      </c>
      <c r="V22" s="56">
        <v>0</v>
      </c>
      <c r="W22" s="55">
        <v>0</v>
      </c>
      <c r="X22" s="56">
        <v>0</v>
      </c>
      <c r="Y22" s="55">
        <v>0</v>
      </c>
      <c r="Z22" s="56">
        <v>0</v>
      </c>
      <c r="AA22" s="16">
        <v>0</v>
      </c>
      <c r="AB22" s="56">
        <v>0</v>
      </c>
      <c r="AC22" s="16">
        <v>0</v>
      </c>
      <c r="AD22" s="56">
        <v>0</v>
      </c>
    </row>
    <row r="23" spans="1:30" ht="15" customHeight="1" x14ac:dyDescent="0.25">
      <c r="A23" s="408"/>
      <c r="B23" s="316"/>
      <c r="C23" s="57" t="s">
        <v>31</v>
      </c>
      <c r="D23" s="58">
        <f t="shared" si="2"/>
        <v>1</v>
      </c>
      <c r="E23" s="59">
        <f t="shared" si="3"/>
        <v>1</v>
      </c>
      <c r="F23" s="60">
        <f t="shared" si="3"/>
        <v>0</v>
      </c>
      <c r="G23" s="61">
        <v>0</v>
      </c>
      <c r="H23" s="62">
        <v>0</v>
      </c>
      <c r="I23" s="61">
        <v>0</v>
      </c>
      <c r="J23" s="62">
        <v>0</v>
      </c>
      <c r="K23" s="23">
        <v>0</v>
      </c>
      <c r="L23" s="24">
        <v>0</v>
      </c>
      <c r="M23" s="63">
        <v>1</v>
      </c>
      <c r="N23" s="64">
        <v>0</v>
      </c>
      <c r="O23" s="63">
        <v>0</v>
      </c>
      <c r="P23" s="64">
        <v>0</v>
      </c>
      <c r="Q23" s="63">
        <v>0</v>
      </c>
      <c r="R23" s="64">
        <v>0</v>
      </c>
      <c r="S23" s="63">
        <v>0</v>
      </c>
      <c r="T23" s="64">
        <v>0</v>
      </c>
      <c r="U23" s="63">
        <v>0</v>
      </c>
      <c r="V23" s="64">
        <v>0</v>
      </c>
      <c r="W23" s="63">
        <v>0</v>
      </c>
      <c r="X23" s="64">
        <v>0</v>
      </c>
      <c r="Y23" s="63">
        <v>0</v>
      </c>
      <c r="Z23" s="64">
        <v>0</v>
      </c>
      <c r="AA23" s="63">
        <v>0</v>
      </c>
      <c r="AB23" s="64">
        <v>0</v>
      </c>
      <c r="AC23" s="63">
        <v>0</v>
      </c>
      <c r="AD23" s="64">
        <v>0</v>
      </c>
    </row>
    <row r="24" spans="1:30" ht="15" customHeight="1" x14ac:dyDescent="0.25">
      <c r="A24" s="408"/>
      <c r="B24" s="315" t="s">
        <v>24</v>
      </c>
      <c r="C24" s="50" t="s">
        <v>30</v>
      </c>
      <c r="D24" s="65">
        <f t="shared" si="2"/>
        <v>12</v>
      </c>
      <c r="E24" s="52">
        <f t="shared" si="3"/>
        <v>1</v>
      </c>
      <c r="F24" s="53">
        <f t="shared" si="3"/>
        <v>11</v>
      </c>
      <c r="G24" s="66">
        <v>0</v>
      </c>
      <c r="H24" s="67">
        <v>0</v>
      </c>
      <c r="I24" s="66">
        <v>0</v>
      </c>
      <c r="J24" s="67">
        <v>0</v>
      </c>
      <c r="K24" s="66">
        <v>0</v>
      </c>
      <c r="L24" s="68">
        <v>3</v>
      </c>
      <c r="M24" s="69">
        <v>1</v>
      </c>
      <c r="N24" s="67">
        <v>1</v>
      </c>
      <c r="O24" s="69">
        <v>0</v>
      </c>
      <c r="P24" s="67">
        <v>0</v>
      </c>
      <c r="Q24" s="69">
        <v>0</v>
      </c>
      <c r="R24" s="67">
        <v>1</v>
      </c>
      <c r="S24" s="69">
        <v>0</v>
      </c>
      <c r="T24" s="67">
        <v>2</v>
      </c>
      <c r="U24" s="69">
        <v>0</v>
      </c>
      <c r="V24" s="67">
        <v>2</v>
      </c>
      <c r="W24" s="69">
        <v>0</v>
      </c>
      <c r="X24" s="67">
        <v>1</v>
      </c>
      <c r="Y24" s="69">
        <v>0</v>
      </c>
      <c r="Z24" s="67">
        <v>0</v>
      </c>
      <c r="AA24" s="69">
        <v>0</v>
      </c>
      <c r="AB24" s="67">
        <v>0</v>
      </c>
      <c r="AC24" s="69">
        <v>0</v>
      </c>
      <c r="AD24" s="67">
        <v>1</v>
      </c>
    </row>
    <row r="25" spans="1:30" ht="15" customHeight="1" x14ac:dyDescent="0.25">
      <c r="A25" s="409"/>
      <c r="B25" s="316"/>
      <c r="C25" s="57" t="s">
        <v>31</v>
      </c>
      <c r="D25" s="58">
        <f t="shared" si="2"/>
        <v>0</v>
      </c>
      <c r="E25" s="59">
        <f t="shared" si="3"/>
        <v>0</v>
      </c>
      <c r="F25" s="60">
        <f t="shared" si="3"/>
        <v>0</v>
      </c>
      <c r="G25" s="61">
        <v>0</v>
      </c>
      <c r="H25" s="62">
        <v>0</v>
      </c>
      <c r="I25" s="61">
        <v>0</v>
      </c>
      <c r="J25" s="62">
        <v>0</v>
      </c>
      <c r="K25" s="61">
        <v>0</v>
      </c>
      <c r="L25" s="70">
        <v>0</v>
      </c>
      <c r="M25" s="71">
        <v>0</v>
      </c>
      <c r="N25" s="62">
        <v>0</v>
      </c>
      <c r="O25" s="71">
        <v>0</v>
      </c>
      <c r="P25" s="62">
        <v>0</v>
      </c>
      <c r="Q25" s="71">
        <v>0</v>
      </c>
      <c r="R25" s="62">
        <v>0</v>
      </c>
      <c r="S25" s="71">
        <v>0</v>
      </c>
      <c r="T25" s="62">
        <v>0</v>
      </c>
      <c r="U25" s="71">
        <v>0</v>
      </c>
      <c r="V25" s="62">
        <v>0</v>
      </c>
      <c r="W25" s="71">
        <v>0</v>
      </c>
      <c r="X25" s="62">
        <v>0</v>
      </c>
      <c r="Y25" s="71">
        <v>0</v>
      </c>
      <c r="Z25" s="62">
        <v>0</v>
      </c>
      <c r="AA25" s="71">
        <v>0</v>
      </c>
      <c r="AB25" s="62">
        <v>0</v>
      </c>
      <c r="AC25" s="71">
        <v>0</v>
      </c>
      <c r="AD25" s="62">
        <v>0</v>
      </c>
    </row>
    <row r="26" spans="1:30" ht="15" customHeight="1" x14ac:dyDescent="0.25">
      <c r="A26" s="410" t="s">
        <v>25</v>
      </c>
      <c r="B26" s="411"/>
      <c r="C26" s="72" t="s">
        <v>30</v>
      </c>
      <c r="D26" s="73">
        <f t="shared" si="2"/>
        <v>49</v>
      </c>
      <c r="E26" s="52">
        <f t="shared" si="3"/>
        <v>14</v>
      </c>
      <c r="F26" s="53">
        <f t="shared" si="3"/>
        <v>35</v>
      </c>
      <c r="G26" s="74">
        <v>0</v>
      </c>
      <c r="H26" s="75">
        <v>0</v>
      </c>
      <c r="I26" s="74">
        <v>1</v>
      </c>
      <c r="J26" s="75">
        <v>1</v>
      </c>
      <c r="K26" s="76">
        <v>1</v>
      </c>
      <c r="L26" s="77">
        <v>3</v>
      </c>
      <c r="M26" s="74">
        <v>3</v>
      </c>
      <c r="N26" s="75">
        <v>3</v>
      </c>
      <c r="O26" s="74">
        <v>0</v>
      </c>
      <c r="P26" s="75">
        <v>5</v>
      </c>
      <c r="Q26" s="74">
        <v>3</v>
      </c>
      <c r="R26" s="75">
        <v>3</v>
      </c>
      <c r="S26" s="74">
        <v>1</v>
      </c>
      <c r="T26" s="75">
        <v>4</v>
      </c>
      <c r="U26" s="74">
        <v>1</v>
      </c>
      <c r="V26" s="75">
        <v>6</v>
      </c>
      <c r="W26" s="74">
        <v>3</v>
      </c>
      <c r="X26" s="75">
        <v>4</v>
      </c>
      <c r="Y26" s="74">
        <v>0</v>
      </c>
      <c r="Z26" s="75">
        <v>6</v>
      </c>
      <c r="AA26" s="74">
        <v>1</v>
      </c>
      <c r="AB26" s="75">
        <v>0</v>
      </c>
      <c r="AC26" s="74">
        <v>0</v>
      </c>
      <c r="AD26" s="75">
        <v>0</v>
      </c>
    </row>
    <row r="27" spans="1:30" ht="15" customHeight="1" x14ac:dyDescent="0.25">
      <c r="A27" s="412"/>
      <c r="B27" s="413"/>
      <c r="C27" s="78" t="s">
        <v>31</v>
      </c>
      <c r="D27" s="58">
        <f t="shared" si="2"/>
        <v>3</v>
      </c>
      <c r="E27" s="59">
        <f t="shared" si="3"/>
        <v>1</v>
      </c>
      <c r="F27" s="60">
        <f t="shared" si="3"/>
        <v>2</v>
      </c>
      <c r="G27" s="71">
        <v>0</v>
      </c>
      <c r="H27" s="62">
        <v>0</v>
      </c>
      <c r="I27" s="71">
        <v>0</v>
      </c>
      <c r="J27" s="62">
        <v>0</v>
      </c>
      <c r="K27" s="61">
        <v>0</v>
      </c>
      <c r="L27" s="70">
        <v>0</v>
      </c>
      <c r="M27" s="71">
        <v>0</v>
      </c>
      <c r="N27" s="62">
        <v>0</v>
      </c>
      <c r="O27" s="71">
        <v>0</v>
      </c>
      <c r="P27" s="62">
        <v>0</v>
      </c>
      <c r="Q27" s="71">
        <v>0</v>
      </c>
      <c r="R27" s="62">
        <v>0</v>
      </c>
      <c r="S27" s="71">
        <v>0</v>
      </c>
      <c r="T27" s="62">
        <v>0</v>
      </c>
      <c r="U27" s="71">
        <v>0</v>
      </c>
      <c r="V27" s="62">
        <v>2</v>
      </c>
      <c r="W27" s="71">
        <v>0</v>
      </c>
      <c r="X27" s="62">
        <v>0</v>
      </c>
      <c r="Y27" s="71">
        <v>0</v>
      </c>
      <c r="Z27" s="62">
        <v>0</v>
      </c>
      <c r="AA27" s="71">
        <v>1</v>
      </c>
      <c r="AB27" s="62">
        <v>0</v>
      </c>
      <c r="AC27" s="71">
        <v>0</v>
      </c>
      <c r="AD27" s="62">
        <v>0</v>
      </c>
    </row>
    <row r="28" spans="1:30" ht="15" customHeight="1" x14ac:dyDescent="0.25">
      <c r="A28" s="414" t="s">
        <v>5</v>
      </c>
      <c r="B28" s="415"/>
      <c r="C28" s="416"/>
      <c r="D28" s="79">
        <f t="shared" ref="D28:AD28" si="4">SUM(D22:D27)</f>
        <v>67</v>
      </c>
      <c r="E28" s="80">
        <f t="shared" si="4"/>
        <v>18</v>
      </c>
      <c r="F28" s="81">
        <f t="shared" si="4"/>
        <v>49</v>
      </c>
      <c r="G28" s="82">
        <f t="shared" si="4"/>
        <v>0</v>
      </c>
      <c r="H28" s="83">
        <f t="shared" si="4"/>
        <v>0</v>
      </c>
      <c r="I28" s="82">
        <f t="shared" si="4"/>
        <v>1</v>
      </c>
      <c r="J28" s="83">
        <f t="shared" si="4"/>
        <v>1</v>
      </c>
      <c r="K28" s="84">
        <f t="shared" si="4"/>
        <v>2</v>
      </c>
      <c r="L28" s="85">
        <f t="shared" si="4"/>
        <v>7</v>
      </c>
      <c r="M28" s="82">
        <f t="shared" si="4"/>
        <v>5</v>
      </c>
      <c r="N28" s="83">
        <f t="shared" si="4"/>
        <v>4</v>
      </c>
      <c r="O28" s="82">
        <f t="shared" si="4"/>
        <v>0</v>
      </c>
      <c r="P28" s="83">
        <f t="shared" si="4"/>
        <v>5</v>
      </c>
      <c r="Q28" s="82">
        <f t="shared" si="4"/>
        <v>3</v>
      </c>
      <c r="R28" s="83">
        <f t="shared" si="4"/>
        <v>4</v>
      </c>
      <c r="S28" s="82">
        <f t="shared" si="4"/>
        <v>1</v>
      </c>
      <c r="T28" s="83">
        <f t="shared" si="4"/>
        <v>6</v>
      </c>
      <c r="U28" s="82">
        <f t="shared" si="4"/>
        <v>1</v>
      </c>
      <c r="V28" s="83">
        <f t="shared" si="4"/>
        <v>10</v>
      </c>
      <c r="W28" s="82">
        <f t="shared" si="4"/>
        <v>3</v>
      </c>
      <c r="X28" s="83">
        <f t="shared" si="4"/>
        <v>5</v>
      </c>
      <c r="Y28" s="82">
        <f t="shared" si="4"/>
        <v>0</v>
      </c>
      <c r="Z28" s="83">
        <f t="shared" si="4"/>
        <v>6</v>
      </c>
      <c r="AA28" s="82">
        <f t="shared" si="4"/>
        <v>2</v>
      </c>
      <c r="AB28" s="83">
        <f t="shared" si="4"/>
        <v>0</v>
      </c>
      <c r="AC28" s="82">
        <f t="shared" si="4"/>
        <v>0</v>
      </c>
      <c r="AD28" s="83">
        <f t="shared" si="4"/>
        <v>1</v>
      </c>
    </row>
    <row r="29" spans="1:30" s="2" customFormat="1" ht="18" customHeight="1" x14ac:dyDescent="0.2">
      <c r="A29" s="398" t="s">
        <v>32</v>
      </c>
      <c r="B29" s="398"/>
      <c r="C29" s="398"/>
      <c r="D29" s="398"/>
      <c r="E29" s="398"/>
      <c r="F29" s="398"/>
    </row>
    <row r="30" spans="1:30" ht="15" customHeight="1" x14ac:dyDescent="0.25">
      <c r="A30" s="86" t="s">
        <v>33</v>
      </c>
      <c r="B30" s="86" t="s">
        <v>34</v>
      </c>
      <c r="C30" s="399" t="s">
        <v>35</v>
      </c>
      <c r="D30" s="400"/>
      <c r="E30" s="87" t="s">
        <v>5</v>
      </c>
      <c r="F30" s="88" t="s">
        <v>36</v>
      </c>
      <c r="G30" s="89" t="s">
        <v>25</v>
      </c>
    </row>
    <row r="31" spans="1:30" ht="15" customHeight="1" x14ac:dyDescent="0.25">
      <c r="A31" s="369" t="s">
        <v>37</v>
      </c>
      <c r="B31" s="401" t="s">
        <v>38</v>
      </c>
      <c r="C31" s="402" t="s">
        <v>39</v>
      </c>
      <c r="D31" s="403"/>
      <c r="E31" s="90">
        <f t="shared" ref="E31:E61" si="5">SUM(F31:G31)</f>
        <v>0</v>
      </c>
      <c r="F31" s="91"/>
      <c r="G31" s="92"/>
    </row>
    <row r="32" spans="1:30" ht="15" customHeight="1" x14ac:dyDescent="0.25">
      <c r="A32" s="370"/>
      <c r="B32" s="401"/>
      <c r="C32" s="404" t="s">
        <v>40</v>
      </c>
      <c r="D32" s="405"/>
      <c r="E32" s="93">
        <f t="shared" si="5"/>
        <v>0</v>
      </c>
      <c r="F32" s="94"/>
      <c r="G32" s="95"/>
    </row>
    <row r="33" spans="1:7" x14ac:dyDescent="0.25">
      <c r="A33" s="370"/>
      <c r="B33" s="401"/>
      <c r="C33" s="406" t="s">
        <v>41</v>
      </c>
      <c r="D33" s="407"/>
      <c r="E33" s="96">
        <f t="shared" si="5"/>
        <v>0</v>
      </c>
      <c r="F33" s="97"/>
      <c r="G33" s="98"/>
    </row>
    <row r="34" spans="1:7" ht="15" customHeight="1" x14ac:dyDescent="0.25">
      <c r="A34" s="370"/>
      <c r="B34" s="369" t="s">
        <v>42</v>
      </c>
      <c r="C34" s="389" t="s">
        <v>43</v>
      </c>
      <c r="D34" s="390"/>
      <c r="E34" s="99">
        <f t="shared" si="5"/>
        <v>0</v>
      </c>
      <c r="F34" s="100"/>
      <c r="G34" s="101"/>
    </row>
    <row r="35" spans="1:7" x14ac:dyDescent="0.25">
      <c r="A35" s="370"/>
      <c r="B35" s="371"/>
      <c r="C35" s="406" t="s">
        <v>44</v>
      </c>
      <c r="D35" s="407"/>
      <c r="E35" s="96">
        <f t="shared" si="5"/>
        <v>1</v>
      </c>
      <c r="F35" s="97">
        <v>1</v>
      </c>
      <c r="G35" s="98">
        <v>0</v>
      </c>
    </row>
    <row r="36" spans="1:7" ht="15" customHeight="1" x14ac:dyDescent="0.25">
      <c r="A36" s="370"/>
      <c r="B36" s="387" t="s">
        <v>45</v>
      </c>
      <c r="C36" s="389" t="s">
        <v>46</v>
      </c>
      <c r="D36" s="390"/>
      <c r="E36" s="99">
        <f t="shared" si="5"/>
        <v>0</v>
      </c>
      <c r="F36" s="100"/>
      <c r="G36" s="101"/>
    </row>
    <row r="37" spans="1:7" x14ac:dyDescent="0.25">
      <c r="A37" s="370"/>
      <c r="B37" s="388"/>
      <c r="C37" s="391" t="s">
        <v>47</v>
      </c>
      <c r="D37" s="392"/>
      <c r="E37" s="96">
        <f t="shared" si="5"/>
        <v>0</v>
      </c>
      <c r="F37" s="97"/>
      <c r="G37" s="98"/>
    </row>
    <row r="38" spans="1:7" ht="15" customHeight="1" x14ac:dyDescent="0.25">
      <c r="A38" s="370"/>
      <c r="B38" s="387" t="s">
        <v>48</v>
      </c>
      <c r="C38" s="394" t="s">
        <v>49</v>
      </c>
      <c r="D38" s="395"/>
      <c r="E38" s="99">
        <f t="shared" si="5"/>
        <v>0</v>
      </c>
      <c r="F38" s="100"/>
      <c r="G38" s="101"/>
    </row>
    <row r="39" spans="1:7" x14ac:dyDescent="0.25">
      <c r="A39" s="370"/>
      <c r="B39" s="393"/>
      <c r="C39" s="396" t="s">
        <v>50</v>
      </c>
      <c r="D39" s="397"/>
      <c r="E39" s="93">
        <f t="shared" si="5"/>
        <v>0</v>
      </c>
      <c r="F39" s="94"/>
      <c r="G39" s="95"/>
    </row>
    <row r="40" spans="1:7" x14ac:dyDescent="0.25">
      <c r="A40" s="370"/>
      <c r="B40" s="393"/>
      <c r="C40" s="396" t="s">
        <v>51</v>
      </c>
      <c r="D40" s="397"/>
      <c r="E40" s="93">
        <f t="shared" si="5"/>
        <v>0</v>
      </c>
      <c r="F40" s="94"/>
      <c r="G40" s="95"/>
    </row>
    <row r="41" spans="1:7" ht="15" customHeight="1" x14ac:dyDescent="0.25">
      <c r="A41" s="371"/>
      <c r="B41" s="388"/>
      <c r="C41" s="391" t="s">
        <v>52</v>
      </c>
      <c r="D41" s="392"/>
      <c r="E41" s="96">
        <f t="shared" si="5"/>
        <v>0</v>
      </c>
      <c r="F41" s="97"/>
      <c r="G41" s="98"/>
    </row>
    <row r="42" spans="1:7" ht="15" customHeight="1" x14ac:dyDescent="0.25">
      <c r="A42" s="369" t="s">
        <v>53</v>
      </c>
      <c r="B42" s="369" t="s">
        <v>54</v>
      </c>
      <c r="C42" s="378" t="s">
        <v>55</v>
      </c>
      <c r="D42" s="380"/>
      <c r="E42" s="102">
        <f t="shared" si="5"/>
        <v>3</v>
      </c>
      <c r="F42" s="103">
        <v>0</v>
      </c>
      <c r="G42" s="104">
        <v>3</v>
      </c>
    </row>
    <row r="43" spans="1:7" ht="21" x14ac:dyDescent="0.25">
      <c r="A43" s="370"/>
      <c r="B43" s="370"/>
      <c r="C43" s="369" t="s">
        <v>56</v>
      </c>
      <c r="D43" s="105" t="s">
        <v>57</v>
      </c>
      <c r="E43" s="106">
        <f t="shared" si="5"/>
        <v>0</v>
      </c>
      <c r="F43" s="107"/>
      <c r="G43" s="108"/>
    </row>
    <row r="44" spans="1:7" ht="31.5" x14ac:dyDescent="0.25">
      <c r="A44" s="370"/>
      <c r="B44" s="370"/>
      <c r="C44" s="371"/>
      <c r="D44" s="109" t="s">
        <v>58</v>
      </c>
      <c r="E44" s="106">
        <f t="shared" si="5"/>
        <v>0</v>
      </c>
      <c r="F44" s="107"/>
      <c r="G44" s="108"/>
    </row>
    <row r="45" spans="1:7" x14ac:dyDescent="0.25">
      <c r="A45" s="370"/>
      <c r="B45" s="370"/>
      <c r="C45" s="372" t="s">
        <v>59</v>
      </c>
      <c r="D45" s="374"/>
      <c r="E45" s="99">
        <f t="shared" si="5"/>
        <v>0</v>
      </c>
      <c r="F45" s="100"/>
      <c r="G45" s="101"/>
    </row>
    <row r="46" spans="1:7" x14ac:dyDescent="0.25">
      <c r="A46" s="370"/>
      <c r="B46" s="370"/>
      <c r="C46" s="375" t="s">
        <v>60</v>
      </c>
      <c r="D46" s="377"/>
      <c r="E46" s="93">
        <f t="shared" si="5"/>
        <v>3</v>
      </c>
      <c r="F46" s="94">
        <v>0</v>
      </c>
      <c r="G46" s="95">
        <v>3</v>
      </c>
    </row>
    <row r="47" spans="1:7" x14ac:dyDescent="0.25">
      <c r="A47" s="370"/>
      <c r="B47" s="370"/>
      <c r="C47" s="375" t="s">
        <v>61</v>
      </c>
      <c r="D47" s="377"/>
      <c r="E47" s="93">
        <f t="shared" si="5"/>
        <v>0</v>
      </c>
      <c r="F47" s="94"/>
      <c r="G47" s="95"/>
    </row>
    <row r="48" spans="1:7" ht="15" customHeight="1" x14ac:dyDescent="0.25">
      <c r="A48" s="371"/>
      <c r="B48" s="371"/>
      <c r="C48" s="378" t="s">
        <v>62</v>
      </c>
      <c r="D48" s="380"/>
      <c r="E48" s="96">
        <f t="shared" si="5"/>
        <v>0</v>
      </c>
      <c r="F48" s="97"/>
      <c r="G48" s="98"/>
    </row>
    <row r="49" spans="1:8" x14ac:dyDescent="0.25">
      <c r="A49" s="369" t="s">
        <v>63</v>
      </c>
      <c r="B49" s="372" t="s">
        <v>64</v>
      </c>
      <c r="C49" s="373"/>
      <c r="D49" s="374"/>
      <c r="E49" s="90">
        <f t="shared" si="5"/>
        <v>0</v>
      </c>
      <c r="F49" s="91"/>
      <c r="G49" s="92"/>
    </row>
    <row r="50" spans="1:8" x14ac:dyDescent="0.25">
      <c r="A50" s="370"/>
      <c r="B50" s="375" t="s">
        <v>65</v>
      </c>
      <c r="C50" s="376"/>
      <c r="D50" s="377"/>
      <c r="E50" s="93">
        <f t="shared" si="5"/>
        <v>0</v>
      </c>
      <c r="F50" s="94"/>
      <c r="G50" s="95"/>
    </row>
    <row r="51" spans="1:8" x14ac:dyDescent="0.25">
      <c r="A51" s="370"/>
      <c r="B51" s="375" t="s">
        <v>66</v>
      </c>
      <c r="C51" s="376"/>
      <c r="D51" s="377"/>
      <c r="E51" s="93">
        <f t="shared" si="5"/>
        <v>0</v>
      </c>
      <c r="F51" s="94"/>
      <c r="G51" s="95"/>
    </row>
    <row r="52" spans="1:8" x14ac:dyDescent="0.25">
      <c r="A52" s="371"/>
      <c r="B52" s="381" t="s">
        <v>67</v>
      </c>
      <c r="C52" s="382"/>
      <c r="D52" s="383"/>
      <c r="E52" s="96">
        <f t="shared" si="5"/>
        <v>0</v>
      </c>
      <c r="F52" s="97"/>
      <c r="G52" s="98"/>
    </row>
    <row r="53" spans="1:8" x14ac:dyDescent="0.25">
      <c r="A53" s="370" t="s">
        <v>68</v>
      </c>
      <c r="B53" s="384" t="s">
        <v>69</v>
      </c>
      <c r="C53" s="385"/>
      <c r="D53" s="386"/>
      <c r="E53" s="99">
        <f t="shared" si="5"/>
        <v>0</v>
      </c>
      <c r="F53" s="100"/>
      <c r="G53" s="101"/>
    </row>
    <row r="54" spans="1:8" ht="15" customHeight="1" x14ac:dyDescent="0.25">
      <c r="A54" s="371"/>
      <c r="B54" s="381" t="s">
        <v>70</v>
      </c>
      <c r="C54" s="382"/>
      <c r="D54" s="383"/>
      <c r="E54" s="96">
        <f t="shared" si="5"/>
        <v>0</v>
      </c>
      <c r="F54" s="97"/>
      <c r="G54" s="98"/>
    </row>
    <row r="55" spans="1:8" ht="15" customHeight="1" x14ac:dyDescent="0.25">
      <c r="A55" s="369" t="s">
        <v>71</v>
      </c>
      <c r="B55" s="372" t="s">
        <v>72</v>
      </c>
      <c r="C55" s="373"/>
      <c r="D55" s="374"/>
      <c r="E55" s="99">
        <f t="shared" si="5"/>
        <v>0</v>
      </c>
      <c r="F55" s="100"/>
      <c r="G55" s="101"/>
    </row>
    <row r="56" spans="1:8" x14ac:dyDescent="0.25">
      <c r="A56" s="370"/>
      <c r="B56" s="375" t="s">
        <v>73</v>
      </c>
      <c r="C56" s="376"/>
      <c r="D56" s="377"/>
      <c r="E56" s="93">
        <f t="shared" si="5"/>
        <v>0</v>
      </c>
      <c r="F56" s="94"/>
      <c r="G56" s="95"/>
    </row>
    <row r="57" spans="1:8" x14ac:dyDescent="0.25">
      <c r="A57" s="370"/>
      <c r="B57" s="375" t="s">
        <v>74</v>
      </c>
      <c r="C57" s="376"/>
      <c r="D57" s="377"/>
      <c r="E57" s="93">
        <f t="shared" si="5"/>
        <v>0</v>
      </c>
      <c r="F57" s="94"/>
      <c r="G57" s="95"/>
    </row>
    <row r="58" spans="1:8" ht="15" customHeight="1" x14ac:dyDescent="0.25">
      <c r="A58" s="370"/>
      <c r="B58" s="375" t="s">
        <v>75</v>
      </c>
      <c r="C58" s="376"/>
      <c r="D58" s="377"/>
      <c r="E58" s="93">
        <f t="shared" si="5"/>
        <v>0</v>
      </c>
      <c r="F58" s="94"/>
      <c r="G58" s="95"/>
    </row>
    <row r="59" spans="1:8" ht="15" customHeight="1" x14ac:dyDescent="0.25">
      <c r="A59" s="370"/>
      <c r="B59" s="375" t="s">
        <v>76</v>
      </c>
      <c r="C59" s="376"/>
      <c r="D59" s="377"/>
      <c r="E59" s="93">
        <f t="shared" si="5"/>
        <v>0</v>
      </c>
      <c r="F59" s="94"/>
      <c r="G59" s="95"/>
    </row>
    <row r="60" spans="1:8" x14ac:dyDescent="0.25">
      <c r="A60" s="371"/>
      <c r="B60" s="378" t="s">
        <v>77</v>
      </c>
      <c r="C60" s="379"/>
      <c r="D60" s="380"/>
      <c r="E60" s="96">
        <f t="shared" si="5"/>
        <v>0</v>
      </c>
      <c r="F60" s="97"/>
      <c r="G60" s="98"/>
    </row>
    <row r="61" spans="1:8" ht="15" customHeight="1" x14ac:dyDescent="0.25">
      <c r="A61" s="110" t="s">
        <v>78</v>
      </c>
      <c r="B61" s="365" t="s">
        <v>79</v>
      </c>
      <c r="C61" s="366"/>
      <c r="D61" s="367"/>
      <c r="E61" s="102">
        <f t="shared" si="5"/>
        <v>0</v>
      </c>
      <c r="F61" s="103"/>
      <c r="G61" s="104"/>
    </row>
    <row r="62" spans="1:8" s="2" customFormat="1" ht="12" customHeight="1" x14ac:dyDescent="0.2">
      <c r="A62" s="368" t="s">
        <v>80</v>
      </c>
      <c r="B62" s="368"/>
      <c r="C62" s="368"/>
      <c r="D62" s="368"/>
      <c r="E62" s="111"/>
      <c r="F62" s="111"/>
      <c r="G62" s="111"/>
      <c r="H62" s="111"/>
    </row>
    <row r="63" spans="1:8" x14ac:dyDescent="0.25">
      <c r="A63" s="112" t="s">
        <v>81</v>
      </c>
      <c r="B63" s="113" t="s">
        <v>5</v>
      </c>
    </row>
    <row r="64" spans="1:8" x14ac:dyDescent="0.25">
      <c r="A64" s="11" t="s">
        <v>82</v>
      </c>
      <c r="B64" s="114"/>
    </row>
    <row r="65" spans="1:3" x14ac:dyDescent="0.25">
      <c r="A65" s="115" t="s">
        <v>83</v>
      </c>
      <c r="B65" s="116"/>
    </row>
    <row r="66" spans="1:3" x14ac:dyDescent="0.25">
      <c r="A66" s="117" t="s">
        <v>5</v>
      </c>
      <c r="B66" s="118">
        <f>SUM(B64+B65)</f>
        <v>0</v>
      </c>
    </row>
    <row r="67" spans="1:3" s="2" customFormat="1" ht="12" x14ac:dyDescent="0.2">
      <c r="A67" s="318" t="s">
        <v>84</v>
      </c>
      <c r="B67" s="318"/>
      <c r="C67" s="318"/>
    </row>
    <row r="68" spans="1:3" s="3" customFormat="1" ht="10.5" x14ac:dyDescent="0.15">
      <c r="A68" s="119" t="s">
        <v>85</v>
      </c>
      <c r="B68" s="120" t="s">
        <v>4</v>
      </c>
      <c r="C68" s="119" t="s">
        <v>5</v>
      </c>
    </row>
    <row r="69" spans="1:3" s="3" customFormat="1" ht="10.5" x14ac:dyDescent="0.15">
      <c r="A69" s="315" t="s">
        <v>86</v>
      </c>
      <c r="B69" s="11" t="s">
        <v>87</v>
      </c>
      <c r="C69" s="114"/>
    </row>
    <row r="70" spans="1:3" s="3" customFormat="1" ht="10.5" x14ac:dyDescent="0.15">
      <c r="A70" s="322"/>
      <c r="B70" s="121" t="s">
        <v>88</v>
      </c>
      <c r="C70" s="122"/>
    </row>
    <row r="71" spans="1:3" s="3" customFormat="1" ht="10.5" x14ac:dyDescent="0.15">
      <c r="A71" s="322"/>
      <c r="B71" s="123" t="s">
        <v>89</v>
      </c>
      <c r="C71" s="124"/>
    </row>
    <row r="72" spans="1:3" s="3" customFormat="1" ht="10.5" x14ac:dyDescent="0.15">
      <c r="A72" s="322"/>
      <c r="B72" s="123" t="s">
        <v>90</v>
      </c>
      <c r="C72" s="124"/>
    </row>
    <row r="73" spans="1:3" s="3" customFormat="1" ht="10.5" x14ac:dyDescent="0.15">
      <c r="A73" s="315" t="s">
        <v>91</v>
      </c>
      <c r="B73" s="11" t="s">
        <v>92</v>
      </c>
      <c r="C73" s="114"/>
    </row>
    <row r="74" spans="1:3" s="3" customFormat="1" ht="10.5" x14ac:dyDescent="0.15">
      <c r="A74" s="322"/>
      <c r="B74" s="121" t="s">
        <v>93</v>
      </c>
      <c r="C74" s="122"/>
    </row>
    <row r="75" spans="1:3" s="3" customFormat="1" ht="10.5" x14ac:dyDescent="0.15">
      <c r="A75" s="322"/>
      <c r="B75" s="123" t="s">
        <v>94</v>
      </c>
      <c r="C75" s="122"/>
    </row>
    <row r="76" spans="1:3" s="3" customFormat="1" ht="10.5" x14ac:dyDescent="0.15">
      <c r="A76" s="322"/>
      <c r="B76" s="123" t="s">
        <v>90</v>
      </c>
      <c r="C76" s="124"/>
    </row>
    <row r="77" spans="1:3" s="3" customFormat="1" ht="10.5" x14ac:dyDescent="0.15">
      <c r="A77" s="316"/>
      <c r="B77" s="123" t="s">
        <v>89</v>
      </c>
      <c r="C77" s="124"/>
    </row>
    <row r="78" spans="1:3" ht="31.5" x14ac:dyDescent="0.25">
      <c r="A78" s="315" t="s">
        <v>95</v>
      </c>
      <c r="B78" s="125" t="s">
        <v>96</v>
      </c>
      <c r="C78" s="114"/>
    </row>
    <row r="79" spans="1:3" ht="21" x14ac:dyDescent="0.25">
      <c r="A79" s="322"/>
      <c r="B79" s="123" t="s">
        <v>97</v>
      </c>
      <c r="C79" s="122"/>
    </row>
    <row r="80" spans="1:3" s="3" customFormat="1" ht="10.5" x14ac:dyDescent="0.15">
      <c r="A80" s="316"/>
      <c r="B80" s="126" t="s">
        <v>90</v>
      </c>
      <c r="C80" s="127"/>
    </row>
    <row r="81" spans="1:12" s="3" customFormat="1" ht="10.5" x14ac:dyDescent="0.15">
      <c r="A81" s="363" t="s">
        <v>98</v>
      </c>
      <c r="B81" s="364"/>
      <c r="C81" s="127"/>
    </row>
    <row r="82" spans="1:12" s="2" customFormat="1" ht="12" customHeight="1" x14ac:dyDescent="0.2">
      <c r="A82" s="346" t="s">
        <v>99</v>
      </c>
      <c r="B82" s="346"/>
      <c r="C82" s="346"/>
      <c r="D82" s="346"/>
      <c r="E82" s="346"/>
      <c r="F82" s="346"/>
      <c r="G82" s="346"/>
      <c r="H82" s="346"/>
      <c r="I82" s="111"/>
    </row>
    <row r="83" spans="1:12" x14ac:dyDescent="0.25">
      <c r="A83" s="354" t="s">
        <v>100</v>
      </c>
      <c r="B83" s="354"/>
      <c r="C83" s="355" t="s">
        <v>101</v>
      </c>
      <c r="D83" s="357" t="s">
        <v>102</v>
      </c>
      <c r="E83" s="359" t="s">
        <v>91</v>
      </c>
      <c r="F83" s="360"/>
      <c r="G83" s="360"/>
      <c r="H83" s="360" t="s">
        <v>98</v>
      </c>
    </row>
    <row r="84" spans="1:12" x14ac:dyDescent="0.25">
      <c r="A84" s="354"/>
      <c r="B84" s="354"/>
      <c r="C84" s="356"/>
      <c r="D84" s="358"/>
      <c r="E84" s="128" t="s">
        <v>92</v>
      </c>
      <c r="F84" s="129" t="s">
        <v>103</v>
      </c>
      <c r="G84" s="130" t="s">
        <v>90</v>
      </c>
      <c r="H84" s="359"/>
    </row>
    <row r="85" spans="1:12" x14ac:dyDescent="0.25">
      <c r="A85" s="323" t="s">
        <v>104</v>
      </c>
      <c r="B85" s="324"/>
      <c r="C85" s="131"/>
      <c r="D85" s="132"/>
      <c r="E85" s="131"/>
      <c r="F85" s="133"/>
      <c r="G85" s="132"/>
      <c r="H85" s="132"/>
    </row>
    <row r="86" spans="1:12" x14ac:dyDescent="0.25">
      <c r="A86" s="347" t="s">
        <v>105</v>
      </c>
      <c r="B86" s="348"/>
      <c r="C86" s="134"/>
      <c r="D86" s="135"/>
      <c r="E86" s="134"/>
      <c r="F86" s="136"/>
      <c r="G86" s="135"/>
      <c r="H86" s="135"/>
    </row>
    <row r="87" spans="1:12" x14ac:dyDescent="0.25">
      <c r="A87" s="347" t="s">
        <v>106</v>
      </c>
      <c r="B87" s="348"/>
      <c r="C87" s="137"/>
      <c r="D87" s="138"/>
      <c r="E87" s="137"/>
      <c r="F87" s="139"/>
      <c r="G87" s="138"/>
      <c r="H87" s="138"/>
    </row>
    <row r="88" spans="1:12" x14ac:dyDescent="0.25">
      <c r="A88" s="347" t="s">
        <v>107</v>
      </c>
      <c r="B88" s="348"/>
      <c r="C88" s="137"/>
      <c r="D88" s="138"/>
      <c r="E88" s="137"/>
      <c r="F88" s="139"/>
      <c r="G88" s="138"/>
      <c r="H88" s="138"/>
    </row>
    <row r="89" spans="1:12" x14ac:dyDescent="0.25">
      <c r="A89" s="361" t="s">
        <v>108</v>
      </c>
      <c r="B89" s="362"/>
      <c r="C89" s="140"/>
      <c r="D89" s="141"/>
      <c r="E89" s="61"/>
      <c r="F89" s="142"/>
      <c r="G89" s="141"/>
      <c r="H89" s="141"/>
    </row>
    <row r="90" spans="1:12" x14ac:dyDescent="0.25">
      <c r="A90" s="353" t="s">
        <v>5</v>
      </c>
      <c r="B90" s="353"/>
      <c r="C90" s="34">
        <f t="shared" ref="C90:H90" si="6">SUM(C85:C89)</f>
        <v>0</v>
      </c>
      <c r="D90" s="143">
        <f t="shared" si="6"/>
        <v>0</v>
      </c>
      <c r="E90" s="34">
        <f t="shared" si="6"/>
        <v>0</v>
      </c>
      <c r="F90" s="144">
        <f t="shared" si="6"/>
        <v>0</v>
      </c>
      <c r="G90" s="143">
        <f t="shared" si="6"/>
        <v>0</v>
      </c>
      <c r="H90" s="145">
        <f t="shared" si="6"/>
        <v>0</v>
      </c>
    </row>
    <row r="91" spans="1:12" x14ac:dyDescent="0.25">
      <c r="A91" s="146" t="s">
        <v>109</v>
      </c>
    </row>
    <row r="92" spans="1:12" s="2" customFormat="1" ht="12" customHeight="1" x14ac:dyDescent="0.2">
      <c r="A92" s="346" t="s">
        <v>110</v>
      </c>
      <c r="B92" s="346"/>
      <c r="C92" s="346"/>
      <c r="D92" s="346"/>
      <c r="E92" s="346"/>
      <c r="F92" s="346"/>
      <c r="G92" s="346"/>
      <c r="H92" s="346"/>
      <c r="I92" s="111"/>
      <c r="J92" s="111"/>
      <c r="K92" s="111"/>
      <c r="L92" s="111"/>
    </row>
    <row r="93" spans="1:12" x14ac:dyDescent="0.25">
      <c r="A93" s="354" t="s">
        <v>100</v>
      </c>
      <c r="B93" s="354"/>
      <c r="C93" s="355" t="s">
        <v>101</v>
      </c>
      <c r="D93" s="357" t="s">
        <v>102</v>
      </c>
      <c r="E93" s="359" t="s">
        <v>91</v>
      </c>
      <c r="F93" s="360"/>
      <c r="G93" s="360"/>
      <c r="H93" s="360" t="s">
        <v>98</v>
      </c>
    </row>
    <row r="94" spans="1:12" x14ac:dyDescent="0.25">
      <c r="A94" s="354"/>
      <c r="B94" s="354"/>
      <c r="C94" s="356"/>
      <c r="D94" s="358"/>
      <c r="E94" s="128" t="s">
        <v>92</v>
      </c>
      <c r="F94" s="129" t="s">
        <v>103</v>
      </c>
      <c r="G94" s="130" t="s">
        <v>90</v>
      </c>
      <c r="H94" s="359"/>
    </row>
    <row r="95" spans="1:12" x14ac:dyDescent="0.25">
      <c r="A95" s="323" t="s">
        <v>105</v>
      </c>
      <c r="B95" s="324"/>
      <c r="C95" s="131">
        <v>10</v>
      </c>
      <c r="D95" s="132">
        <v>2</v>
      </c>
      <c r="E95" s="147">
        <v>126</v>
      </c>
      <c r="F95" s="133"/>
      <c r="G95" s="148"/>
      <c r="H95" s="132">
        <v>0</v>
      </c>
    </row>
    <row r="96" spans="1:12" x14ac:dyDescent="0.25">
      <c r="A96" s="347" t="s">
        <v>111</v>
      </c>
      <c r="B96" s="348"/>
      <c r="C96" s="66"/>
      <c r="D96" s="68"/>
      <c r="E96" s="149"/>
      <c r="F96" s="150"/>
      <c r="G96" s="67"/>
      <c r="H96" s="68"/>
    </row>
    <row r="97" spans="1:9" x14ac:dyDescent="0.25">
      <c r="A97" s="349" t="s">
        <v>112</v>
      </c>
      <c r="B97" s="350"/>
      <c r="C97" s="66"/>
      <c r="D97" s="68"/>
      <c r="E97" s="149"/>
      <c r="F97" s="150"/>
      <c r="G97" s="67"/>
      <c r="H97" s="68"/>
    </row>
    <row r="98" spans="1:9" x14ac:dyDescent="0.25">
      <c r="A98" s="347" t="s">
        <v>113</v>
      </c>
      <c r="B98" s="348"/>
      <c r="C98" s="66"/>
      <c r="D98" s="68">
        <v>2</v>
      </c>
      <c r="E98" s="149"/>
      <c r="F98" s="150"/>
      <c r="G98" s="67"/>
      <c r="H98" s="68"/>
    </row>
    <row r="99" spans="1:9" x14ac:dyDescent="0.25">
      <c r="A99" s="351" t="s">
        <v>108</v>
      </c>
      <c r="B99" s="352"/>
      <c r="C99" s="140"/>
      <c r="D99" s="70"/>
      <c r="E99" s="151">
        <v>1</v>
      </c>
      <c r="F99" s="142"/>
      <c r="G99" s="62"/>
      <c r="H99" s="141"/>
    </row>
    <row r="100" spans="1:9" x14ac:dyDescent="0.25">
      <c r="A100" s="353" t="s">
        <v>5</v>
      </c>
      <c r="B100" s="353"/>
      <c r="C100" s="34">
        <f t="shared" ref="C100:H100" si="7">SUM(C95:C99)</f>
        <v>10</v>
      </c>
      <c r="D100" s="37">
        <f t="shared" si="7"/>
        <v>4</v>
      </c>
      <c r="E100" s="34">
        <f t="shared" si="7"/>
        <v>127</v>
      </c>
      <c r="F100" s="36">
        <f t="shared" si="7"/>
        <v>0</v>
      </c>
      <c r="G100" s="37">
        <f t="shared" si="7"/>
        <v>0</v>
      </c>
      <c r="H100" s="37">
        <f t="shared" si="7"/>
        <v>0</v>
      </c>
    </row>
    <row r="101" spans="1:9" x14ac:dyDescent="0.25">
      <c r="A101" s="146" t="s">
        <v>109</v>
      </c>
    </row>
    <row r="102" spans="1:9" ht="15" customHeight="1" x14ac:dyDescent="0.25">
      <c r="A102" s="346" t="s">
        <v>114</v>
      </c>
      <c r="B102" s="346"/>
      <c r="C102" s="346"/>
      <c r="D102" s="346"/>
      <c r="E102" s="346"/>
      <c r="F102" s="346"/>
      <c r="G102" s="346"/>
      <c r="H102" s="346"/>
      <c r="I102" s="346"/>
    </row>
    <row r="103" spans="1:9" ht="42" x14ac:dyDescent="0.25">
      <c r="A103" s="343" t="s">
        <v>115</v>
      </c>
      <c r="B103" s="344"/>
      <c r="C103" s="152" t="s">
        <v>5</v>
      </c>
      <c r="D103" s="128" t="s">
        <v>116</v>
      </c>
      <c r="E103" s="129" t="s">
        <v>117</v>
      </c>
      <c r="F103" s="129" t="s">
        <v>118</v>
      </c>
      <c r="G103" s="129" t="s">
        <v>119</v>
      </c>
      <c r="H103" s="153" t="s">
        <v>120</v>
      </c>
      <c r="I103" s="89" t="s">
        <v>121</v>
      </c>
    </row>
    <row r="104" spans="1:9" s="3" customFormat="1" ht="10.5" x14ac:dyDescent="0.15">
      <c r="A104" s="339" t="s">
        <v>122</v>
      </c>
      <c r="B104" s="340"/>
      <c r="C104" s="154">
        <f>SUM(D104:I104)</f>
        <v>1</v>
      </c>
      <c r="D104" s="155">
        <v>1</v>
      </c>
      <c r="E104" s="156"/>
      <c r="F104" s="156"/>
      <c r="G104" s="156"/>
      <c r="H104" s="156"/>
      <c r="I104" s="157"/>
    </row>
    <row r="105" spans="1:9" s="3" customFormat="1" ht="10.5" x14ac:dyDescent="0.15">
      <c r="A105" s="315" t="s">
        <v>91</v>
      </c>
      <c r="B105" s="158" t="s">
        <v>92</v>
      </c>
      <c r="C105" s="159">
        <f>SUM(D105:I105)</f>
        <v>0</v>
      </c>
      <c r="D105" s="160"/>
      <c r="E105" s="161"/>
      <c r="F105" s="161"/>
      <c r="G105" s="161"/>
      <c r="H105" s="161"/>
      <c r="I105" s="162"/>
    </row>
    <row r="106" spans="1:9" s="3" customFormat="1" ht="10.5" x14ac:dyDescent="0.15">
      <c r="A106" s="322"/>
      <c r="B106" s="163" t="s">
        <v>103</v>
      </c>
      <c r="C106" s="164">
        <f>SUM(D106:I106)</f>
        <v>0</v>
      </c>
      <c r="D106" s="134"/>
      <c r="E106" s="136"/>
      <c r="F106" s="136"/>
      <c r="G106" s="136"/>
      <c r="H106" s="136"/>
      <c r="I106" s="162"/>
    </row>
    <row r="107" spans="1:9" s="3" customFormat="1" ht="10.5" x14ac:dyDescent="0.15">
      <c r="A107" s="316"/>
      <c r="B107" s="165" t="s">
        <v>90</v>
      </c>
      <c r="C107" s="166">
        <f>SUM(D107:I107)</f>
        <v>0</v>
      </c>
      <c r="D107" s="167"/>
      <c r="E107" s="168"/>
      <c r="F107" s="168"/>
      <c r="G107" s="168"/>
      <c r="H107" s="168"/>
      <c r="I107" s="169"/>
    </row>
    <row r="108" spans="1:9" s="3" customFormat="1" ht="10.5" x14ac:dyDescent="0.15">
      <c r="A108" s="323" t="s">
        <v>102</v>
      </c>
      <c r="B108" s="324"/>
      <c r="C108" s="159">
        <f>SUM(D108:H108)</f>
        <v>0</v>
      </c>
      <c r="D108" s="160"/>
      <c r="E108" s="161"/>
      <c r="F108" s="161"/>
      <c r="G108" s="161"/>
      <c r="H108" s="161"/>
      <c r="I108" s="170"/>
    </row>
    <row r="109" spans="1:9" s="3" customFormat="1" ht="10.5" x14ac:dyDescent="0.15">
      <c r="A109" s="325" t="s">
        <v>98</v>
      </c>
      <c r="B109" s="326"/>
      <c r="C109" s="171">
        <f>SUM(D109:H109)</f>
        <v>0</v>
      </c>
      <c r="D109" s="61"/>
      <c r="E109" s="142"/>
      <c r="F109" s="142"/>
      <c r="G109" s="142"/>
      <c r="H109" s="142"/>
      <c r="I109" s="172"/>
    </row>
    <row r="110" spans="1:9" x14ac:dyDescent="0.25">
      <c r="A110" s="146" t="s">
        <v>109</v>
      </c>
    </row>
    <row r="111" spans="1:9" s="2" customFormat="1" ht="12" customHeight="1" x14ac:dyDescent="0.2">
      <c r="A111" s="345" t="s">
        <v>123</v>
      </c>
      <c r="B111" s="345"/>
      <c r="C111" s="345"/>
      <c r="D111" s="345"/>
      <c r="E111" s="345"/>
      <c r="F111" s="345"/>
      <c r="G111" s="345"/>
      <c r="H111" s="345"/>
      <c r="I111" s="345"/>
    </row>
    <row r="112" spans="1:9" ht="42" x14ac:dyDescent="0.25">
      <c r="A112" s="343" t="s">
        <v>115</v>
      </c>
      <c r="B112" s="344"/>
      <c r="C112" s="152" t="s">
        <v>5</v>
      </c>
      <c r="D112" s="128" t="s">
        <v>116</v>
      </c>
      <c r="E112" s="129" t="s">
        <v>117</v>
      </c>
      <c r="F112" s="129" t="s">
        <v>118</v>
      </c>
      <c r="G112" s="129" t="s">
        <v>119</v>
      </c>
      <c r="H112" s="153" t="s">
        <v>120</v>
      </c>
      <c r="I112" s="89" t="s">
        <v>124</v>
      </c>
    </row>
    <row r="113" spans="1:9" x14ac:dyDescent="0.25">
      <c r="A113" s="339" t="s">
        <v>122</v>
      </c>
      <c r="B113" s="340"/>
      <c r="C113" s="154">
        <f t="shared" ref="C113:C118" si="8">SUM(D113:I113)</f>
        <v>0</v>
      </c>
      <c r="D113" s="155"/>
      <c r="E113" s="156"/>
      <c r="F113" s="156"/>
      <c r="G113" s="156"/>
      <c r="H113" s="156"/>
      <c r="I113" s="173"/>
    </row>
    <row r="114" spans="1:9" x14ac:dyDescent="0.25">
      <c r="A114" s="315" t="s">
        <v>91</v>
      </c>
      <c r="B114" s="158" t="s">
        <v>92</v>
      </c>
      <c r="C114" s="159">
        <f t="shared" si="8"/>
        <v>0</v>
      </c>
      <c r="D114" s="160"/>
      <c r="E114" s="161"/>
      <c r="F114" s="161"/>
      <c r="G114" s="161"/>
      <c r="H114" s="161"/>
      <c r="I114" s="162"/>
    </row>
    <row r="115" spans="1:9" x14ac:dyDescent="0.25">
      <c r="A115" s="322"/>
      <c r="B115" s="163" t="s">
        <v>103</v>
      </c>
      <c r="C115" s="164">
        <f t="shared" si="8"/>
        <v>0</v>
      </c>
      <c r="D115" s="160"/>
      <c r="E115" s="161"/>
      <c r="F115" s="161"/>
      <c r="G115" s="161"/>
      <c r="H115" s="161"/>
      <c r="I115" s="162"/>
    </row>
    <row r="116" spans="1:9" x14ac:dyDescent="0.25">
      <c r="A116" s="316"/>
      <c r="B116" s="165" t="s">
        <v>90</v>
      </c>
      <c r="C116" s="166">
        <f t="shared" si="8"/>
        <v>0</v>
      </c>
      <c r="D116" s="167"/>
      <c r="E116" s="168"/>
      <c r="F116" s="168"/>
      <c r="G116" s="168"/>
      <c r="H116" s="168"/>
      <c r="I116" s="169"/>
    </row>
    <row r="117" spans="1:9" x14ac:dyDescent="0.25">
      <c r="A117" s="323" t="s">
        <v>102</v>
      </c>
      <c r="B117" s="324"/>
      <c r="C117" s="159">
        <f t="shared" si="8"/>
        <v>0</v>
      </c>
      <c r="D117" s="160"/>
      <c r="E117" s="161"/>
      <c r="F117" s="161"/>
      <c r="G117" s="161"/>
      <c r="H117" s="161"/>
      <c r="I117" s="162"/>
    </row>
    <row r="118" spans="1:9" x14ac:dyDescent="0.25">
      <c r="A118" s="325" t="s">
        <v>98</v>
      </c>
      <c r="B118" s="326"/>
      <c r="C118" s="171">
        <f t="shared" si="8"/>
        <v>0</v>
      </c>
      <c r="D118" s="167"/>
      <c r="E118" s="168"/>
      <c r="F118" s="168"/>
      <c r="G118" s="168"/>
      <c r="H118" s="168"/>
      <c r="I118" s="169"/>
    </row>
    <row r="119" spans="1:9" x14ac:dyDescent="0.25">
      <c r="A119" s="146" t="s">
        <v>109</v>
      </c>
    </row>
    <row r="120" spans="1:9" s="2" customFormat="1" ht="12" customHeight="1" x14ac:dyDescent="0.2">
      <c r="A120" s="341" t="s">
        <v>125</v>
      </c>
      <c r="B120" s="341"/>
      <c r="C120" s="174"/>
      <c r="D120" s="174"/>
      <c r="E120" s="174"/>
    </row>
    <row r="121" spans="1:9" ht="21" x14ac:dyDescent="0.25">
      <c r="A121" s="175" t="s">
        <v>126</v>
      </c>
      <c r="B121" s="175" t="s">
        <v>127</v>
      </c>
    </row>
    <row r="122" spans="1:9" x14ac:dyDescent="0.25">
      <c r="A122" s="163" t="s">
        <v>128</v>
      </c>
      <c r="B122" s="176"/>
    </row>
    <row r="123" spans="1:9" x14ac:dyDescent="0.25">
      <c r="A123" s="163" t="s">
        <v>129</v>
      </c>
      <c r="B123" s="177"/>
    </row>
    <row r="124" spans="1:9" x14ac:dyDescent="0.25">
      <c r="A124" s="163" t="s">
        <v>130</v>
      </c>
      <c r="B124" s="177"/>
    </row>
    <row r="125" spans="1:9" x14ac:dyDescent="0.25">
      <c r="A125" s="163" t="s">
        <v>131</v>
      </c>
      <c r="B125" s="177"/>
    </row>
    <row r="126" spans="1:9" x14ac:dyDescent="0.25">
      <c r="A126" s="165" t="s">
        <v>132</v>
      </c>
      <c r="B126" s="178"/>
    </row>
    <row r="127" spans="1:9" s="2" customFormat="1" ht="12" customHeight="1" x14ac:dyDescent="0.2">
      <c r="A127" s="342" t="s">
        <v>133</v>
      </c>
      <c r="B127" s="342"/>
      <c r="C127" s="179"/>
      <c r="D127" s="179"/>
    </row>
    <row r="128" spans="1:9" ht="21" x14ac:dyDescent="0.25">
      <c r="A128" s="175" t="s">
        <v>126</v>
      </c>
      <c r="B128" s="175" t="s">
        <v>134</v>
      </c>
    </row>
    <row r="129" spans="1:9" x14ac:dyDescent="0.25">
      <c r="A129" s="163" t="s">
        <v>128</v>
      </c>
      <c r="B129" s="176"/>
    </row>
    <row r="130" spans="1:9" x14ac:dyDescent="0.25">
      <c r="A130" s="163" t="s">
        <v>129</v>
      </c>
      <c r="B130" s="177"/>
    </row>
    <row r="131" spans="1:9" x14ac:dyDescent="0.25">
      <c r="A131" s="163" t="s">
        <v>130</v>
      </c>
      <c r="B131" s="177"/>
    </row>
    <row r="132" spans="1:9" x14ac:dyDescent="0.25">
      <c r="A132" s="163" t="s">
        <v>131</v>
      </c>
      <c r="B132" s="177"/>
    </row>
    <row r="133" spans="1:9" x14ac:dyDescent="0.25">
      <c r="A133" s="165" t="s">
        <v>132</v>
      </c>
      <c r="B133" s="178"/>
    </row>
    <row r="134" spans="1:9" s="2" customFormat="1" ht="12" x14ac:dyDescent="0.2">
      <c r="A134" s="180" t="s">
        <v>135</v>
      </c>
    </row>
    <row r="135" spans="1:9" x14ac:dyDescent="0.25">
      <c r="A135" s="343" t="s">
        <v>4</v>
      </c>
      <c r="B135" s="344"/>
      <c r="C135" s="152" t="s">
        <v>5</v>
      </c>
      <c r="D135" s="128" t="s">
        <v>136</v>
      </c>
      <c r="E135" s="129" t="s">
        <v>137</v>
      </c>
      <c r="F135" s="130" t="s">
        <v>138</v>
      </c>
    </row>
    <row r="136" spans="1:9" x14ac:dyDescent="0.25">
      <c r="A136" s="339" t="s">
        <v>122</v>
      </c>
      <c r="B136" s="340"/>
      <c r="C136" s="181">
        <f t="shared" ref="C136:C141" si="9">SUM(D136:F136)</f>
        <v>96</v>
      </c>
      <c r="D136" s="182">
        <v>96</v>
      </c>
      <c r="E136" s="183"/>
      <c r="F136" s="184"/>
    </row>
    <row r="137" spans="1:9" x14ac:dyDescent="0.25">
      <c r="A137" s="315" t="s">
        <v>91</v>
      </c>
      <c r="B137" s="158" t="s">
        <v>92</v>
      </c>
      <c r="C137" s="185">
        <f t="shared" si="9"/>
        <v>77</v>
      </c>
      <c r="D137" s="131">
        <v>77</v>
      </c>
      <c r="E137" s="133"/>
      <c r="F137" s="132"/>
    </row>
    <row r="138" spans="1:9" x14ac:dyDescent="0.25">
      <c r="A138" s="322"/>
      <c r="B138" s="163" t="s">
        <v>103</v>
      </c>
      <c r="C138" s="186">
        <f t="shared" si="9"/>
        <v>0</v>
      </c>
      <c r="D138" s="66"/>
      <c r="E138" s="150"/>
      <c r="F138" s="68"/>
    </row>
    <row r="139" spans="1:9" x14ac:dyDescent="0.25">
      <c r="A139" s="316"/>
      <c r="B139" s="165" t="s">
        <v>90</v>
      </c>
      <c r="C139" s="187">
        <f t="shared" si="9"/>
        <v>0</v>
      </c>
      <c r="D139" s="61"/>
      <c r="E139" s="142"/>
      <c r="F139" s="70"/>
    </row>
    <row r="140" spans="1:9" x14ac:dyDescent="0.25">
      <c r="A140" s="323" t="s">
        <v>102</v>
      </c>
      <c r="B140" s="324"/>
      <c r="C140" s="188">
        <f t="shared" si="9"/>
        <v>0</v>
      </c>
      <c r="D140" s="25"/>
      <c r="E140" s="189"/>
      <c r="F140" s="26"/>
    </row>
    <row r="141" spans="1:9" x14ac:dyDescent="0.25">
      <c r="A141" s="325" t="s">
        <v>98</v>
      </c>
      <c r="B141" s="326"/>
      <c r="C141" s="187">
        <f t="shared" si="9"/>
        <v>0</v>
      </c>
      <c r="D141" s="61"/>
      <c r="E141" s="142"/>
      <c r="F141" s="70"/>
    </row>
    <row r="142" spans="1:9" x14ac:dyDescent="0.25">
      <c r="A142" s="146" t="s">
        <v>109</v>
      </c>
      <c r="B142" s="190"/>
      <c r="C142" s="191"/>
      <c r="D142" s="191"/>
      <c r="E142" s="192"/>
      <c r="F142" s="193"/>
    </row>
    <row r="143" spans="1:9" x14ac:dyDescent="0.25">
      <c r="A143" s="146" t="s">
        <v>139</v>
      </c>
      <c r="B143" s="194"/>
      <c r="C143" s="191"/>
      <c r="D143" s="191"/>
      <c r="E143" s="191"/>
      <c r="F143" s="191"/>
    </row>
    <row r="144" spans="1:9" s="2" customFormat="1" ht="12" x14ac:dyDescent="0.2">
      <c r="A144" s="332" t="s">
        <v>140</v>
      </c>
      <c r="B144" s="332"/>
      <c r="C144" s="332"/>
      <c r="D144" s="332"/>
      <c r="E144" s="332"/>
      <c r="F144" s="332"/>
      <c r="G144" s="332"/>
      <c r="H144" s="332"/>
      <c r="I144" s="195"/>
    </row>
    <row r="145" spans="1:9" ht="15" customHeight="1" x14ac:dyDescent="0.25">
      <c r="A145" s="330" t="s">
        <v>141</v>
      </c>
      <c r="B145" s="333"/>
      <c r="C145" s="336" t="s">
        <v>142</v>
      </c>
      <c r="D145" s="337"/>
      <c r="E145" s="338"/>
      <c r="F145" s="336" t="s">
        <v>143</v>
      </c>
      <c r="G145" s="337"/>
      <c r="H145" s="338"/>
    </row>
    <row r="146" spans="1:9" x14ac:dyDescent="0.25">
      <c r="A146" s="334"/>
      <c r="B146" s="335"/>
      <c r="C146" s="4" t="s">
        <v>92</v>
      </c>
      <c r="D146" s="5" t="s">
        <v>144</v>
      </c>
      <c r="E146" s="6" t="s">
        <v>124</v>
      </c>
      <c r="F146" s="4" t="s">
        <v>92</v>
      </c>
      <c r="G146" s="5" t="s">
        <v>144</v>
      </c>
      <c r="H146" s="6" t="s">
        <v>124</v>
      </c>
    </row>
    <row r="147" spans="1:9" x14ac:dyDescent="0.25">
      <c r="A147" s="339" t="s">
        <v>86</v>
      </c>
      <c r="B147" s="340"/>
      <c r="C147" s="196"/>
      <c r="D147" s="197"/>
      <c r="E147" s="198">
        <v>5</v>
      </c>
      <c r="F147" s="196"/>
      <c r="G147" s="197"/>
      <c r="H147" s="198">
        <v>218</v>
      </c>
    </row>
    <row r="148" spans="1:9" x14ac:dyDescent="0.25">
      <c r="A148" s="315" t="s">
        <v>91</v>
      </c>
      <c r="B148" s="158" t="s">
        <v>92</v>
      </c>
      <c r="C148" s="196"/>
      <c r="D148" s="197"/>
      <c r="E148" s="198"/>
      <c r="F148" s="196">
        <v>51</v>
      </c>
      <c r="G148" s="197"/>
      <c r="H148" s="198"/>
    </row>
    <row r="149" spans="1:9" x14ac:dyDescent="0.25">
      <c r="A149" s="322"/>
      <c r="B149" s="163" t="s">
        <v>145</v>
      </c>
      <c r="C149" s="199"/>
      <c r="D149" s="200"/>
      <c r="E149" s="201"/>
      <c r="F149" s="199"/>
      <c r="G149" s="200"/>
      <c r="H149" s="201"/>
    </row>
    <row r="150" spans="1:9" x14ac:dyDescent="0.25">
      <c r="A150" s="316"/>
      <c r="B150" s="165" t="s">
        <v>90</v>
      </c>
      <c r="C150" s="202"/>
      <c r="D150" s="203"/>
      <c r="E150" s="204"/>
      <c r="F150" s="202"/>
      <c r="G150" s="203"/>
      <c r="H150" s="204"/>
    </row>
    <row r="151" spans="1:9" x14ac:dyDescent="0.25">
      <c r="A151" s="323" t="s">
        <v>95</v>
      </c>
      <c r="B151" s="324"/>
      <c r="C151" s="16"/>
      <c r="D151" s="205"/>
      <c r="E151" s="206"/>
      <c r="F151" s="16">
        <v>22</v>
      </c>
      <c r="G151" s="205"/>
      <c r="H151" s="206"/>
    </row>
    <row r="152" spans="1:9" x14ac:dyDescent="0.25">
      <c r="A152" s="325" t="s">
        <v>98</v>
      </c>
      <c r="B152" s="326"/>
      <c r="C152" s="23"/>
      <c r="D152" s="207"/>
      <c r="E152" s="208"/>
      <c r="F152" s="23">
        <v>5</v>
      </c>
      <c r="G152" s="207"/>
      <c r="H152" s="208"/>
    </row>
    <row r="153" spans="1:9" x14ac:dyDescent="0.25">
      <c r="A153" s="327" t="s">
        <v>5</v>
      </c>
      <c r="B153" s="328"/>
      <c r="C153" s="34">
        <f>SUM(C147:C152)</f>
        <v>0</v>
      </c>
      <c r="D153" s="144">
        <f>SUM(D147:D150)</f>
        <v>0</v>
      </c>
      <c r="E153" s="37">
        <f>SUM(E147:E150)</f>
        <v>5</v>
      </c>
      <c r="F153" s="28">
        <f>SUM(F147:F152)</f>
        <v>78</v>
      </c>
      <c r="G153" s="29">
        <f>SUM(G147:G150)</f>
        <v>0</v>
      </c>
      <c r="H153" s="33">
        <f>SUM(H147:H150)</f>
        <v>218</v>
      </c>
    </row>
    <row r="154" spans="1:9" s="2" customFormat="1" ht="12" x14ac:dyDescent="0.2">
      <c r="A154" s="329" t="s">
        <v>146</v>
      </c>
      <c r="B154" s="329"/>
      <c r="C154" s="329"/>
    </row>
    <row r="155" spans="1:9" x14ac:dyDescent="0.25">
      <c r="A155" s="330" t="s">
        <v>34</v>
      </c>
      <c r="B155" s="331"/>
      <c r="C155" s="119" t="s">
        <v>5</v>
      </c>
    </row>
    <row r="156" spans="1:9" x14ac:dyDescent="0.25">
      <c r="A156" s="315" t="s">
        <v>147</v>
      </c>
      <c r="B156" s="209" t="s">
        <v>148</v>
      </c>
      <c r="C156" s="210">
        <v>318</v>
      </c>
    </row>
    <row r="157" spans="1:9" x14ac:dyDescent="0.25">
      <c r="A157" s="316"/>
      <c r="B157" s="211" t="s">
        <v>149</v>
      </c>
      <c r="C157" s="212">
        <v>223</v>
      </c>
    </row>
    <row r="158" spans="1:9" s="2" customFormat="1" ht="12" x14ac:dyDescent="0.2">
      <c r="A158" s="317" t="s">
        <v>150</v>
      </c>
      <c r="B158" s="317"/>
      <c r="C158" s="317"/>
      <c r="D158" s="317"/>
      <c r="E158" s="317"/>
      <c r="F158" s="317"/>
      <c r="G158" s="318"/>
      <c r="H158" s="318"/>
      <c r="I158" s="318"/>
    </row>
    <row r="159" spans="1:9" x14ac:dyDescent="0.25">
      <c r="A159" s="213" t="s">
        <v>151</v>
      </c>
      <c r="B159" s="213" t="s">
        <v>152</v>
      </c>
      <c r="C159" s="319" t="s">
        <v>34</v>
      </c>
      <c r="D159" s="320"/>
      <c r="E159" s="321"/>
      <c r="F159" s="214" t="s">
        <v>5</v>
      </c>
      <c r="G159" s="215" t="s">
        <v>86</v>
      </c>
      <c r="H159" s="216" t="s">
        <v>153</v>
      </c>
      <c r="I159" s="217" t="s">
        <v>91</v>
      </c>
    </row>
    <row r="160" spans="1:9" x14ac:dyDescent="0.25">
      <c r="A160" s="304" t="s">
        <v>154</v>
      </c>
      <c r="B160" s="304" t="s">
        <v>155</v>
      </c>
      <c r="C160" s="306" t="s">
        <v>156</v>
      </c>
      <c r="D160" s="307"/>
      <c r="E160" s="308"/>
      <c r="F160" s="218">
        <f t="shared" ref="F160:F184" si="10">SUM(G160:I160)</f>
        <v>0</v>
      </c>
      <c r="G160" s="219"/>
      <c r="H160" s="220"/>
      <c r="I160" s="221"/>
    </row>
    <row r="161" spans="1:9" x14ac:dyDescent="0.25">
      <c r="A161" s="304"/>
      <c r="B161" s="304"/>
      <c r="C161" s="301" t="s">
        <v>157</v>
      </c>
      <c r="D161" s="302"/>
      <c r="E161" s="303"/>
      <c r="F161" s="222">
        <f t="shared" si="10"/>
        <v>2</v>
      </c>
      <c r="G161" s="199">
        <v>2</v>
      </c>
      <c r="H161" s="200"/>
      <c r="I161" s="201"/>
    </row>
    <row r="162" spans="1:9" x14ac:dyDescent="0.25">
      <c r="A162" s="304"/>
      <c r="B162" s="304"/>
      <c r="C162" s="301" t="s">
        <v>68</v>
      </c>
      <c r="D162" s="302"/>
      <c r="E162" s="303"/>
      <c r="F162" s="222">
        <f t="shared" si="10"/>
        <v>0</v>
      </c>
      <c r="G162" s="199"/>
      <c r="H162" s="200"/>
      <c r="I162" s="201"/>
    </row>
    <row r="163" spans="1:9" x14ac:dyDescent="0.25">
      <c r="A163" s="304"/>
      <c r="B163" s="304"/>
      <c r="C163" s="301" t="s">
        <v>158</v>
      </c>
      <c r="D163" s="302"/>
      <c r="E163" s="303"/>
      <c r="F163" s="222">
        <f t="shared" si="10"/>
        <v>2</v>
      </c>
      <c r="G163" s="199"/>
      <c r="H163" s="200"/>
      <c r="I163" s="201">
        <v>2</v>
      </c>
    </row>
    <row r="164" spans="1:9" x14ac:dyDescent="0.25">
      <c r="A164" s="304"/>
      <c r="B164" s="304"/>
      <c r="C164" s="301" t="s">
        <v>159</v>
      </c>
      <c r="D164" s="302"/>
      <c r="E164" s="303"/>
      <c r="F164" s="222">
        <f t="shared" si="10"/>
        <v>0</v>
      </c>
      <c r="G164" s="199"/>
      <c r="H164" s="200"/>
      <c r="I164" s="201"/>
    </row>
    <row r="165" spans="1:9" x14ac:dyDescent="0.25">
      <c r="A165" s="304"/>
      <c r="B165" s="304"/>
      <c r="C165" s="301" t="s">
        <v>160</v>
      </c>
      <c r="D165" s="302"/>
      <c r="E165" s="303"/>
      <c r="F165" s="222">
        <f t="shared" si="10"/>
        <v>0</v>
      </c>
      <c r="G165" s="199"/>
      <c r="H165" s="200"/>
      <c r="I165" s="201"/>
    </row>
    <row r="166" spans="1:9" x14ac:dyDescent="0.25">
      <c r="A166" s="304"/>
      <c r="B166" s="304"/>
      <c r="C166" s="301" t="s">
        <v>161</v>
      </c>
      <c r="D166" s="302"/>
      <c r="E166" s="303"/>
      <c r="F166" s="222">
        <f t="shared" si="10"/>
        <v>0</v>
      </c>
      <c r="G166" s="199"/>
      <c r="H166" s="200"/>
      <c r="I166" s="201"/>
    </row>
    <row r="167" spans="1:9" x14ac:dyDescent="0.25">
      <c r="A167" s="304"/>
      <c r="B167" s="304"/>
      <c r="C167" s="312" t="s">
        <v>162</v>
      </c>
      <c r="D167" s="313"/>
      <c r="E167" s="314"/>
      <c r="F167" s="223">
        <f t="shared" si="10"/>
        <v>0</v>
      </c>
      <c r="G167" s="202"/>
      <c r="H167" s="203"/>
      <c r="I167" s="204"/>
    </row>
    <row r="168" spans="1:9" x14ac:dyDescent="0.25">
      <c r="A168" s="304"/>
      <c r="B168" s="305" t="s">
        <v>163</v>
      </c>
      <c r="C168" s="306" t="s">
        <v>164</v>
      </c>
      <c r="D168" s="307"/>
      <c r="E168" s="308"/>
      <c r="F168" s="218">
        <f t="shared" si="10"/>
        <v>0</v>
      </c>
      <c r="G168" s="219"/>
      <c r="H168" s="220"/>
      <c r="I168" s="221"/>
    </row>
    <row r="169" spans="1:9" x14ac:dyDescent="0.25">
      <c r="A169" s="304"/>
      <c r="B169" s="305"/>
      <c r="C169" s="301" t="s">
        <v>165</v>
      </c>
      <c r="D169" s="302"/>
      <c r="E169" s="303"/>
      <c r="F169" s="218">
        <f t="shared" si="10"/>
        <v>0</v>
      </c>
      <c r="G169" s="199"/>
      <c r="H169" s="200"/>
      <c r="I169" s="201"/>
    </row>
    <row r="170" spans="1:9" x14ac:dyDescent="0.25">
      <c r="A170" s="304"/>
      <c r="B170" s="305"/>
      <c r="C170" s="312" t="s">
        <v>166</v>
      </c>
      <c r="D170" s="313"/>
      <c r="E170" s="314"/>
      <c r="F170" s="224">
        <f t="shared" si="10"/>
        <v>0</v>
      </c>
      <c r="G170" s="202"/>
      <c r="H170" s="203"/>
      <c r="I170" s="204"/>
    </row>
    <row r="171" spans="1:9" x14ac:dyDescent="0.25">
      <c r="A171" s="304" t="s">
        <v>167</v>
      </c>
      <c r="B171" s="305" t="s">
        <v>155</v>
      </c>
      <c r="C171" s="306" t="s">
        <v>168</v>
      </c>
      <c r="D171" s="307"/>
      <c r="E171" s="308"/>
      <c r="F171" s="225">
        <f t="shared" si="10"/>
        <v>0</v>
      </c>
      <c r="G171" s="219"/>
      <c r="H171" s="220"/>
      <c r="I171" s="221"/>
    </row>
    <row r="172" spans="1:9" x14ac:dyDescent="0.25">
      <c r="A172" s="304"/>
      <c r="B172" s="305"/>
      <c r="C172" s="301" t="s">
        <v>169</v>
      </c>
      <c r="D172" s="302"/>
      <c r="E172" s="303"/>
      <c r="F172" s="218">
        <f t="shared" si="10"/>
        <v>0</v>
      </c>
      <c r="G172" s="199"/>
      <c r="H172" s="200"/>
      <c r="I172" s="201"/>
    </row>
    <row r="173" spans="1:9" x14ac:dyDescent="0.25">
      <c r="A173" s="304"/>
      <c r="B173" s="305"/>
      <c r="C173" s="301" t="s">
        <v>170</v>
      </c>
      <c r="D173" s="302"/>
      <c r="E173" s="303"/>
      <c r="F173" s="218">
        <f t="shared" si="10"/>
        <v>0</v>
      </c>
      <c r="G173" s="199"/>
      <c r="H173" s="200"/>
      <c r="I173" s="201"/>
    </row>
    <row r="174" spans="1:9" x14ac:dyDescent="0.25">
      <c r="A174" s="304"/>
      <c r="B174" s="305"/>
      <c r="C174" s="297" t="s">
        <v>171</v>
      </c>
      <c r="D174" s="298"/>
      <c r="E174" s="299"/>
      <c r="F174" s="226">
        <f t="shared" si="10"/>
        <v>0</v>
      </c>
      <c r="G174" s="202"/>
      <c r="H174" s="203"/>
      <c r="I174" s="204"/>
    </row>
    <row r="175" spans="1:9" x14ac:dyDescent="0.25">
      <c r="A175" s="304"/>
      <c r="B175" s="305" t="s">
        <v>163</v>
      </c>
      <c r="C175" s="309" t="s">
        <v>172</v>
      </c>
      <c r="D175" s="310"/>
      <c r="E175" s="311"/>
      <c r="F175" s="218">
        <f t="shared" si="10"/>
        <v>0</v>
      </c>
      <c r="G175" s="219"/>
      <c r="H175" s="220"/>
      <c r="I175" s="221"/>
    </row>
    <row r="176" spans="1:9" x14ac:dyDescent="0.25">
      <c r="A176" s="304"/>
      <c r="B176" s="305"/>
      <c r="C176" s="301" t="s">
        <v>173</v>
      </c>
      <c r="D176" s="302"/>
      <c r="E176" s="303"/>
      <c r="F176" s="218">
        <f t="shared" si="10"/>
        <v>0</v>
      </c>
      <c r="G176" s="199"/>
      <c r="H176" s="200"/>
      <c r="I176" s="201"/>
    </row>
    <row r="177" spans="1:9" x14ac:dyDescent="0.25">
      <c r="A177" s="304"/>
      <c r="B177" s="305"/>
      <c r="C177" s="301" t="s">
        <v>174</v>
      </c>
      <c r="D177" s="302"/>
      <c r="E177" s="303"/>
      <c r="F177" s="218">
        <f t="shared" si="10"/>
        <v>0</v>
      </c>
      <c r="G177" s="199"/>
      <c r="H177" s="200"/>
      <c r="I177" s="201"/>
    </row>
    <row r="178" spans="1:9" x14ac:dyDescent="0.25">
      <c r="A178" s="304"/>
      <c r="B178" s="305"/>
      <c r="C178" s="301" t="s">
        <v>175</v>
      </c>
      <c r="D178" s="302"/>
      <c r="E178" s="303"/>
      <c r="F178" s="218">
        <f t="shared" si="10"/>
        <v>0</v>
      </c>
      <c r="G178" s="199"/>
      <c r="H178" s="200"/>
      <c r="I178" s="201"/>
    </row>
    <row r="179" spans="1:9" x14ac:dyDescent="0.25">
      <c r="A179" s="304"/>
      <c r="B179" s="305"/>
      <c r="C179" s="301" t="s">
        <v>176</v>
      </c>
      <c r="D179" s="302"/>
      <c r="E179" s="303"/>
      <c r="F179" s="218">
        <f t="shared" si="10"/>
        <v>0</v>
      </c>
      <c r="G179" s="199"/>
      <c r="H179" s="200"/>
      <c r="I179" s="201"/>
    </row>
    <row r="180" spans="1:9" x14ac:dyDescent="0.25">
      <c r="A180" s="304"/>
      <c r="B180" s="305"/>
      <c r="C180" s="301" t="s">
        <v>177</v>
      </c>
      <c r="D180" s="302"/>
      <c r="E180" s="303"/>
      <c r="F180" s="218">
        <f t="shared" si="10"/>
        <v>0</v>
      </c>
      <c r="G180" s="199"/>
      <c r="H180" s="200"/>
      <c r="I180" s="201"/>
    </row>
    <row r="181" spans="1:9" x14ac:dyDescent="0.25">
      <c r="A181" s="304"/>
      <c r="B181" s="305"/>
      <c r="C181" s="301" t="s">
        <v>178</v>
      </c>
      <c r="D181" s="302"/>
      <c r="E181" s="303"/>
      <c r="F181" s="218">
        <f t="shared" si="10"/>
        <v>0</v>
      </c>
      <c r="G181" s="199"/>
      <c r="H181" s="200"/>
      <c r="I181" s="201"/>
    </row>
    <row r="182" spans="1:9" x14ac:dyDescent="0.25">
      <c r="A182" s="304"/>
      <c r="B182" s="305"/>
      <c r="C182" s="301" t="s">
        <v>179</v>
      </c>
      <c r="D182" s="302"/>
      <c r="E182" s="303"/>
      <c r="F182" s="218">
        <f t="shared" si="10"/>
        <v>0</v>
      </c>
      <c r="G182" s="199"/>
      <c r="H182" s="200"/>
      <c r="I182" s="201"/>
    </row>
    <row r="183" spans="1:9" x14ac:dyDescent="0.25">
      <c r="A183" s="304"/>
      <c r="B183" s="305"/>
      <c r="C183" s="301" t="s">
        <v>180</v>
      </c>
      <c r="D183" s="302"/>
      <c r="E183" s="303"/>
      <c r="F183" s="218">
        <f t="shared" si="10"/>
        <v>0</v>
      </c>
      <c r="G183" s="199"/>
      <c r="H183" s="200"/>
      <c r="I183" s="201"/>
    </row>
    <row r="184" spans="1:9" x14ac:dyDescent="0.25">
      <c r="A184" s="304"/>
      <c r="B184" s="305"/>
      <c r="C184" s="297" t="s">
        <v>181</v>
      </c>
      <c r="D184" s="298"/>
      <c r="E184" s="299"/>
      <c r="F184" s="218">
        <f t="shared" si="10"/>
        <v>0</v>
      </c>
      <c r="G184" s="199"/>
      <c r="H184" s="200"/>
      <c r="I184" s="201"/>
    </row>
    <row r="185" spans="1:9" x14ac:dyDescent="0.25">
      <c r="A185" s="227"/>
      <c r="B185" s="228"/>
      <c r="C185" s="229" t="s">
        <v>5</v>
      </c>
      <c r="D185" s="230"/>
      <c r="E185" s="231"/>
      <c r="F185" s="232">
        <f>+SUM(F160:F184)</f>
        <v>4</v>
      </c>
      <c r="G185" s="233">
        <f>+SUM(G160:G184)</f>
        <v>2</v>
      </c>
      <c r="H185" s="234">
        <f>+SUM(H160:H184)</f>
        <v>0</v>
      </c>
      <c r="I185" s="235">
        <f>+SUM(I160:I184)</f>
        <v>2</v>
      </c>
    </row>
    <row r="186" spans="1:9" x14ac:dyDescent="0.25">
      <c r="A186" s="1" t="s">
        <v>182</v>
      </c>
      <c r="B186" s="1"/>
      <c r="C186" s="193"/>
      <c r="D186" s="193"/>
      <c r="E186" s="193"/>
      <c r="F186" s="193"/>
      <c r="G186" s="193"/>
      <c r="H186" s="193"/>
      <c r="I186" s="193"/>
    </row>
    <row r="187" spans="1:9" s="2" customFormat="1" ht="12" x14ac:dyDescent="0.2">
      <c r="A187" s="236" t="s">
        <v>183</v>
      </c>
    </row>
    <row r="188" spans="1:9" s="2" customFormat="1" ht="12" x14ac:dyDescent="0.2">
      <c r="A188" s="281" t="s">
        <v>184</v>
      </c>
      <c r="B188" s="281"/>
      <c r="C188" s="300"/>
      <c r="D188" s="300"/>
    </row>
    <row r="189" spans="1:9" x14ac:dyDescent="0.25">
      <c r="A189" s="237" t="s">
        <v>185</v>
      </c>
      <c r="B189" s="238" t="s">
        <v>5</v>
      </c>
      <c r="C189" s="239" t="s">
        <v>186</v>
      </c>
      <c r="D189" s="240" t="s">
        <v>187</v>
      </c>
    </row>
    <row r="190" spans="1:9" x14ac:dyDescent="0.25">
      <c r="A190" s="241" t="s">
        <v>188</v>
      </c>
      <c r="B190" s="222">
        <f t="shared" ref="B190:B199" si="11">SUM(C190:D190)</f>
        <v>413</v>
      </c>
      <c r="C190" s="219"/>
      <c r="D190" s="221">
        <v>413</v>
      </c>
    </row>
    <row r="191" spans="1:9" x14ac:dyDescent="0.25">
      <c r="A191" s="242" t="s">
        <v>189</v>
      </c>
      <c r="B191" s="222">
        <f t="shared" si="11"/>
        <v>18</v>
      </c>
      <c r="C191" s="199"/>
      <c r="D191" s="201">
        <v>18</v>
      </c>
    </row>
    <row r="192" spans="1:9" x14ac:dyDescent="0.25">
      <c r="A192" s="242" t="s">
        <v>190</v>
      </c>
      <c r="B192" s="222">
        <f t="shared" si="11"/>
        <v>164</v>
      </c>
      <c r="C192" s="199"/>
      <c r="D192" s="201">
        <v>164</v>
      </c>
    </row>
    <row r="193" spans="1:5" x14ac:dyDescent="0.25">
      <c r="A193" s="242" t="s">
        <v>191</v>
      </c>
      <c r="B193" s="222">
        <f t="shared" si="11"/>
        <v>15</v>
      </c>
      <c r="C193" s="199"/>
      <c r="D193" s="201">
        <v>15</v>
      </c>
    </row>
    <row r="194" spans="1:5" x14ac:dyDescent="0.25">
      <c r="A194" s="242" t="s">
        <v>192</v>
      </c>
      <c r="B194" s="222">
        <f t="shared" si="11"/>
        <v>79</v>
      </c>
      <c r="C194" s="199"/>
      <c r="D194" s="201">
        <v>79</v>
      </c>
    </row>
    <row r="195" spans="1:5" x14ac:dyDescent="0.25">
      <c r="A195" s="242" t="s">
        <v>193</v>
      </c>
      <c r="B195" s="222">
        <f t="shared" si="11"/>
        <v>6</v>
      </c>
      <c r="C195" s="199"/>
      <c r="D195" s="201">
        <v>6</v>
      </c>
    </row>
    <row r="196" spans="1:5" x14ac:dyDescent="0.25">
      <c r="A196" s="242" t="s">
        <v>194</v>
      </c>
      <c r="B196" s="222">
        <f t="shared" si="11"/>
        <v>14</v>
      </c>
      <c r="C196" s="199"/>
      <c r="D196" s="201">
        <v>14</v>
      </c>
    </row>
    <row r="197" spans="1:5" x14ac:dyDescent="0.25">
      <c r="A197" s="242" t="s">
        <v>195</v>
      </c>
      <c r="B197" s="222">
        <f t="shared" si="11"/>
        <v>0</v>
      </c>
      <c r="C197" s="199"/>
      <c r="D197" s="201">
        <v>0</v>
      </c>
    </row>
    <row r="198" spans="1:5" x14ac:dyDescent="0.25">
      <c r="A198" s="242" t="s">
        <v>196</v>
      </c>
      <c r="B198" s="222">
        <f t="shared" si="11"/>
        <v>0</v>
      </c>
      <c r="C198" s="199"/>
      <c r="D198" s="201">
        <v>0</v>
      </c>
    </row>
    <row r="199" spans="1:5" x14ac:dyDescent="0.25">
      <c r="A199" s="243" t="s">
        <v>197</v>
      </c>
      <c r="B199" s="222">
        <f t="shared" si="11"/>
        <v>0</v>
      </c>
      <c r="C199" s="199"/>
      <c r="D199" s="201">
        <v>0</v>
      </c>
    </row>
    <row r="200" spans="1:5" x14ac:dyDescent="0.25">
      <c r="A200" s="244" t="s">
        <v>5</v>
      </c>
      <c r="B200" s="145">
        <f>+SUM(B190:B199)</f>
        <v>709</v>
      </c>
      <c r="C200" s="34">
        <f>+SUM(C190:C199)</f>
        <v>0</v>
      </c>
      <c r="D200" s="37">
        <f>+SUM(D190:D199)</f>
        <v>709</v>
      </c>
    </row>
    <row r="201" spans="1:5" s="2" customFormat="1" ht="12" x14ac:dyDescent="0.2">
      <c r="A201" s="236" t="s">
        <v>198</v>
      </c>
    </row>
    <row r="202" spans="1:5" x14ac:dyDescent="0.25">
      <c r="A202" s="237" t="s">
        <v>199</v>
      </c>
      <c r="B202" s="239" t="s">
        <v>186</v>
      </c>
      <c r="C202" s="245" t="s">
        <v>187</v>
      </c>
      <c r="D202" s="240" t="s">
        <v>200</v>
      </c>
    </row>
    <row r="203" spans="1:5" x14ac:dyDescent="0.25">
      <c r="A203" s="246" t="s">
        <v>201</v>
      </c>
      <c r="B203" s="199"/>
      <c r="C203" s="200">
        <v>11</v>
      </c>
      <c r="D203" s="201">
        <v>1</v>
      </c>
    </row>
    <row r="204" spans="1:5" x14ac:dyDescent="0.25">
      <c r="A204" s="247" t="s">
        <v>202</v>
      </c>
      <c r="B204" s="199"/>
      <c r="C204" s="200">
        <v>524</v>
      </c>
      <c r="D204" s="201">
        <v>37</v>
      </c>
    </row>
    <row r="205" spans="1:5" x14ac:dyDescent="0.25">
      <c r="A205" s="248" t="s">
        <v>203</v>
      </c>
      <c r="B205" s="199"/>
      <c r="C205" s="200"/>
      <c r="D205" s="204"/>
    </row>
    <row r="206" spans="1:5" x14ac:dyDescent="0.25">
      <c r="A206" s="237" t="s">
        <v>5</v>
      </c>
      <c r="B206" s="34">
        <f>+SUM(B203:B205)</f>
        <v>0</v>
      </c>
      <c r="C206" s="144">
        <f>+SUM(C203:C205)</f>
        <v>535</v>
      </c>
      <c r="D206" s="37">
        <f>+SUM(D203:D205)</f>
        <v>38</v>
      </c>
    </row>
    <row r="207" spans="1:5" s="2" customFormat="1" ht="12" x14ac:dyDescent="0.2">
      <c r="A207" s="281" t="s">
        <v>204</v>
      </c>
      <c r="B207" s="281"/>
      <c r="C207" s="281"/>
      <c r="D207" s="281"/>
      <c r="E207" s="281"/>
    </row>
    <row r="208" spans="1:5" s="3" customFormat="1" ht="10.5" x14ac:dyDescent="0.15">
      <c r="A208" s="244" t="s">
        <v>205</v>
      </c>
      <c r="B208" s="244" t="s">
        <v>206</v>
      </c>
      <c r="C208" s="239" t="s">
        <v>186</v>
      </c>
      <c r="D208" s="245" t="s">
        <v>187</v>
      </c>
      <c r="E208" s="240" t="s">
        <v>200</v>
      </c>
    </row>
    <row r="209" spans="1:5" s="3" customFormat="1" ht="10.5" x14ac:dyDescent="0.15">
      <c r="A209" s="287" t="s">
        <v>207</v>
      </c>
      <c r="B209" s="249" t="s">
        <v>208</v>
      </c>
      <c r="C209" s="199"/>
      <c r="D209" s="200">
        <v>1</v>
      </c>
      <c r="E209" s="198"/>
    </row>
    <row r="210" spans="1:5" s="3" customFormat="1" ht="10.5" x14ac:dyDescent="0.15">
      <c r="A210" s="288"/>
      <c r="B210" s="250" t="s">
        <v>209</v>
      </c>
      <c r="C210" s="199"/>
      <c r="D210" s="200">
        <v>0</v>
      </c>
      <c r="E210" s="221"/>
    </row>
    <row r="211" spans="1:5" s="3" customFormat="1" ht="10.5" x14ac:dyDescent="0.15">
      <c r="A211" s="288"/>
      <c r="B211" s="251" t="s">
        <v>210</v>
      </c>
      <c r="C211" s="219"/>
      <c r="D211" s="220">
        <v>0</v>
      </c>
      <c r="E211" s="201"/>
    </row>
    <row r="212" spans="1:5" s="3" customFormat="1" ht="10.5" x14ac:dyDescent="0.15">
      <c r="A212" s="289"/>
      <c r="B212" s="252" t="s">
        <v>211</v>
      </c>
      <c r="C212" s="202"/>
      <c r="D212" s="203">
        <v>0</v>
      </c>
      <c r="E212" s="204"/>
    </row>
    <row r="213" spans="1:5" s="3" customFormat="1" ht="10.5" x14ac:dyDescent="0.15">
      <c r="A213" s="253" t="s">
        <v>212</v>
      </c>
      <c r="B213" s="253" t="s">
        <v>213</v>
      </c>
      <c r="C213" s="254"/>
      <c r="D213" s="255">
        <v>0</v>
      </c>
      <c r="E213" s="256"/>
    </row>
    <row r="214" spans="1:5" s="3" customFormat="1" ht="10.5" x14ac:dyDescent="0.15">
      <c r="A214" s="287" t="s">
        <v>214</v>
      </c>
      <c r="B214" s="249" t="s">
        <v>215</v>
      </c>
      <c r="C214" s="196"/>
      <c r="D214" s="197">
        <v>1</v>
      </c>
      <c r="E214" s="198"/>
    </row>
    <row r="215" spans="1:5" s="3" customFormat="1" ht="10.5" x14ac:dyDescent="0.15">
      <c r="A215" s="288"/>
      <c r="B215" s="251" t="s">
        <v>216</v>
      </c>
      <c r="C215" s="219"/>
      <c r="D215" s="220">
        <v>0</v>
      </c>
      <c r="E215" s="221"/>
    </row>
    <row r="216" spans="1:5" s="3" customFormat="1" ht="10.5" x14ac:dyDescent="0.15">
      <c r="A216" s="288"/>
      <c r="B216" s="250" t="s">
        <v>217</v>
      </c>
      <c r="C216" s="199"/>
      <c r="D216" s="200">
        <v>0</v>
      </c>
      <c r="E216" s="201"/>
    </row>
    <row r="217" spans="1:5" s="3" customFormat="1" ht="10.5" x14ac:dyDescent="0.15">
      <c r="A217" s="288"/>
      <c r="B217" s="251" t="s">
        <v>218</v>
      </c>
      <c r="C217" s="219"/>
      <c r="D217" s="220">
        <v>0</v>
      </c>
      <c r="E217" s="221"/>
    </row>
    <row r="218" spans="1:5" s="3" customFormat="1" ht="10.5" x14ac:dyDescent="0.15">
      <c r="A218" s="289"/>
      <c r="B218" s="252" t="s">
        <v>219</v>
      </c>
      <c r="C218" s="202"/>
      <c r="D218" s="203">
        <v>0</v>
      </c>
      <c r="E218" s="204">
        <v>1</v>
      </c>
    </row>
    <row r="219" spans="1:5" s="3" customFormat="1" ht="11.25" x14ac:dyDescent="0.15">
      <c r="A219" s="287" t="s">
        <v>220</v>
      </c>
      <c r="B219" s="249" t="s">
        <v>221</v>
      </c>
      <c r="C219" s="219"/>
      <c r="D219" s="220">
        <v>0</v>
      </c>
      <c r="E219" s="221"/>
    </row>
    <row r="220" spans="1:5" s="3" customFormat="1" ht="11.25" x14ac:dyDescent="0.15">
      <c r="A220" s="289"/>
      <c r="B220" s="252" t="s">
        <v>222</v>
      </c>
      <c r="C220" s="202"/>
      <c r="D220" s="203">
        <v>0</v>
      </c>
      <c r="E220" s="204"/>
    </row>
    <row r="221" spans="1:5" s="3" customFormat="1" ht="10.5" x14ac:dyDescent="0.15">
      <c r="A221" s="287" t="s">
        <v>223</v>
      </c>
      <c r="B221" s="249" t="s">
        <v>224</v>
      </c>
      <c r="C221" s="196"/>
      <c r="D221" s="197">
        <v>1</v>
      </c>
      <c r="E221" s="198"/>
    </row>
    <row r="222" spans="1:5" s="3" customFormat="1" ht="10.5" x14ac:dyDescent="0.15">
      <c r="A222" s="288"/>
      <c r="B222" s="250" t="s">
        <v>225</v>
      </c>
      <c r="C222" s="219"/>
      <c r="D222" s="220">
        <v>0</v>
      </c>
      <c r="E222" s="221"/>
    </row>
    <row r="223" spans="1:5" s="3" customFormat="1" ht="11.25" x14ac:dyDescent="0.15">
      <c r="A223" s="289"/>
      <c r="B223" s="251" t="s">
        <v>226</v>
      </c>
      <c r="C223" s="257"/>
      <c r="D223" s="258">
        <v>0</v>
      </c>
      <c r="E223" s="256"/>
    </row>
    <row r="224" spans="1:5" s="3" customFormat="1" ht="11.25" x14ac:dyDescent="0.15">
      <c r="A224" s="287" t="s">
        <v>227</v>
      </c>
      <c r="B224" s="249" t="s">
        <v>228</v>
      </c>
      <c r="C224" s="219"/>
      <c r="D224" s="220">
        <v>2</v>
      </c>
      <c r="E224" s="221"/>
    </row>
    <row r="225" spans="1:5" s="3" customFormat="1" ht="11.25" x14ac:dyDescent="0.15">
      <c r="A225" s="289"/>
      <c r="B225" s="252" t="s">
        <v>229</v>
      </c>
      <c r="C225" s="202"/>
      <c r="D225" s="203">
        <v>0</v>
      </c>
      <c r="E225" s="204"/>
    </row>
    <row r="226" spans="1:5" s="3" customFormat="1" ht="11.25" x14ac:dyDescent="0.15">
      <c r="A226" s="287" t="s">
        <v>230</v>
      </c>
      <c r="B226" s="249" t="s">
        <v>231</v>
      </c>
      <c r="C226" s="219"/>
      <c r="D226" s="220">
        <v>0</v>
      </c>
      <c r="E226" s="221"/>
    </row>
    <row r="227" spans="1:5" s="3" customFormat="1" ht="11.25" x14ac:dyDescent="0.15">
      <c r="A227" s="289"/>
      <c r="B227" s="252" t="s">
        <v>232</v>
      </c>
      <c r="C227" s="202"/>
      <c r="D227" s="203">
        <v>0</v>
      </c>
      <c r="E227" s="204"/>
    </row>
    <row r="228" spans="1:5" s="3" customFormat="1" ht="11.25" x14ac:dyDescent="0.15">
      <c r="A228" s="287" t="s">
        <v>233</v>
      </c>
      <c r="B228" s="249" t="s">
        <v>234</v>
      </c>
      <c r="C228" s="219"/>
      <c r="D228" s="220">
        <v>0</v>
      </c>
      <c r="E228" s="221"/>
    </row>
    <row r="229" spans="1:5" s="3" customFormat="1" ht="11.25" x14ac:dyDescent="0.15">
      <c r="A229" s="289"/>
      <c r="B229" s="252" t="s">
        <v>235</v>
      </c>
      <c r="C229" s="202"/>
      <c r="D229" s="203">
        <v>0</v>
      </c>
      <c r="E229" s="204"/>
    </row>
    <row r="230" spans="1:5" s="3" customFormat="1" ht="11.25" x14ac:dyDescent="0.15">
      <c r="A230" s="287" t="s">
        <v>236</v>
      </c>
      <c r="B230" s="249" t="s">
        <v>237</v>
      </c>
      <c r="C230" s="219"/>
      <c r="D230" s="220">
        <v>0</v>
      </c>
      <c r="E230" s="221"/>
    </row>
    <row r="231" spans="1:5" s="3" customFormat="1" ht="11.25" x14ac:dyDescent="0.15">
      <c r="A231" s="289"/>
      <c r="B231" s="259" t="s">
        <v>238</v>
      </c>
      <c r="C231" s="202"/>
      <c r="D231" s="203">
        <v>0</v>
      </c>
      <c r="E231" s="204"/>
    </row>
    <row r="232" spans="1:5" s="3" customFormat="1" ht="10.5" x14ac:dyDescent="0.15">
      <c r="A232" s="284" t="s">
        <v>239</v>
      </c>
      <c r="B232" s="296"/>
      <c r="C232" s="219"/>
      <c r="D232" s="220">
        <v>6</v>
      </c>
      <c r="E232" s="221"/>
    </row>
    <row r="233" spans="1:5" s="3" customFormat="1" ht="10.5" x14ac:dyDescent="0.15">
      <c r="A233" s="291" t="s">
        <v>108</v>
      </c>
      <c r="B233" s="292"/>
      <c r="C233" s="199"/>
      <c r="D233" s="200"/>
      <c r="E233" s="201"/>
    </row>
    <row r="234" spans="1:5" s="3" customFormat="1" ht="10.5" x14ac:dyDescent="0.15">
      <c r="A234" s="278" t="s">
        <v>5</v>
      </c>
      <c r="B234" s="279"/>
      <c r="C234" s="34">
        <f>+SUM(C209:C233)</f>
        <v>0</v>
      </c>
      <c r="D234" s="144">
        <f>+SUM(D209:D233)</f>
        <v>11</v>
      </c>
      <c r="E234" s="37">
        <f>+SUM(E209:E233)</f>
        <v>1</v>
      </c>
    </row>
    <row r="235" spans="1:5" s="2" customFormat="1" ht="12" x14ac:dyDescent="0.2">
      <c r="A235" s="280" t="s">
        <v>240</v>
      </c>
      <c r="B235" s="280"/>
      <c r="C235" s="280"/>
      <c r="D235" s="280"/>
      <c r="E235" s="280"/>
    </row>
    <row r="236" spans="1:5" s="3" customFormat="1" ht="21" x14ac:dyDescent="0.15">
      <c r="A236" s="293" t="s">
        <v>241</v>
      </c>
      <c r="B236" s="293"/>
      <c r="C236" s="239" t="s">
        <v>5</v>
      </c>
      <c r="D236" s="216" t="s">
        <v>142</v>
      </c>
      <c r="E236" s="217" t="s">
        <v>242</v>
      </c>
    </row>
    <row r="237" spans="1:5" s="3" customFormat="1" ht="10.5" x14ac:dyDescent="0.15">
      <c r="A237" s="294" t="s">
        <v>243</v>
      </c>
      <c r="B237" s="294"/>
      <c r="C237" s="260">
        <f>SUM(D237:E237)</f>
        <v>318</v>
      </c>
      <c r="D237" s="261">
        <v>5</v>
      </c>
      <c r="E237" s="201">
        <v>313</v>
      </c>
    </row>
    <row r="238" spans="1:5" s="3" customFormat="1" ht="10.5" x14ac:dyDescent="0.15">
      <c r="A238" s="295" t="s">
        <v>244</v>
      </c>
      <c r="B238" s="295"/>
      <c r="C238" s="260">
        <f>SUM(D238:E238)</f>
        <v>48</v>
      </c>
      <c r="D238" s="261">
        <v>0</v>
      </c>
      <c r="E238" s="201">
        <v>48</v>
      </c>
    </row>
    <row r="239" spans="1:5" s="3" customFormat="1" ht="10.5" x14ac:dyDescent="0.15">
      <c r="A239" s="286" t="s">
        <v>5</v>
      </c>
      <c r="B239" s="286"/>
      <c r="C239" s="34">
        <f>+SUM(C237:C238)</f>
        <v>366</v>
      </c>
      <c r="D239" s="36">
        <f>+SUM(D237:D238)</f>
        <v>5</v>
      </c>
      <c r="E239" s="37">
        <f>+SUM(E237:E238)</f>
        <v>361</v>
      </c>
    </row>
    <row r="240" spans="1:5" s="2" customFormat="1" ht="12" x14ac:dyDescent="0.2">
      <c r="A240" s="280" t="s">
        <v>245</v>
      </c>
      <c r="B240" s="280"/>
      <c r="C240" s="280"/>
      <c r="D240" s="280"/>
    </row>
    <row r="241" spans="1:4" x14ac:dyDescent="0.25">
      <c r="A241" s="244" t="s">
        <v>205</v>
      </c>
      <c r="B241" s="244" t="s">
        <v>185</v>
      </c>
      <c r="C241" s="239" t="s">
        <v>186</v>
      </c>
      <c r="D241" s="240" t="s">
        <v>187</v>
      </c>
    </row>
    <row r="242" spans="1:4" x14ac:dyDescent="0.25">
      <c r="A242" s="287" t="s">
        <v>214</v>
      </c>
      <c r="B242" s="249" t="s">
        <v>246</v>
      </c>
      <c r="C242" s="199"/>
      <c r="D242" s="198">
        <v>1</v>
      </c>
    </row>
    <row r="243" spans="1:4" x14ac:dyDescent="0.25">
      <c r="A243" s="288"/>
      <c r="B243" s="250" t="s">
        <v>247</v>
      </c>
      <c r="C243" s="199"/>
      <c r="D243" s="201">
        <v>1</v>
      </c>
    </row>
    <row r="244" spans="1:4" x14ac:dyDescent="0.25">
      <c r="A244" s="288"/>
      <c r="B244" s="250" t="s">
        <v>248</v>
      </c>
      <c r="C244" s="199"/>
      <c r="D244" s="201">
        <v>1</v>
      </c>
    </row>
    <row r="245" spans="1:4" x14ac:dyDescent="0.25">
      <c r="A245" s="288"/>
      <c r="B245" s="250" t="s">
        <v>249</v>
      </c>
      <c r="C245" s="199"/>
      <c r="D245" s="201"/>
    </row>
    <row r="246" spans="1:4" x14ac:dyDescent="0.25">
      <c r="A246" s="288"/>
      <c r="B246" s="250" t="s">
        <v>250</v>
      </c>
      <c r="C246" s="199"/>
      <c r="D246" s="201"/>
    </row>
    <row r="247" spans="1:4" x14ac:dyDescent="0.25">
      <c r="A247" s="288"/>
      <c r="B247" s="250" t="s">
        <v>251</v>
      </c>
      <c r="C247" s="199"/>
      <c r="D247" s="201"/>
    </row>
    <row r="248" spans="1:4" x14ac:dyDescent="0.25">
      <c r="A248" s="288"/>
      <c r="B248" s="250" t="s">
        <v>252</v>
      </c>
      <c r="C248" s="199"/>
      <c r="D248" s="201"/>
    </row>
    <row r="249" spans="1:4" x14ac:dyDescent="0.25">
      <c r="A249" s="288"/>
      <c r="B249" s="250" t="s">
        <v>253</v>
      </c>
      <c r="C249" s="199"/>
      <c r="D249" s="201"/>
    </row>
    <row r="250" spans="1:4" x14ac:dyDescent="0.25">
      <c r="A250" s="288"/>
      <c r="B250" s="250" t="s">
        <v>254</v>
      </c>
      <c r="C250" s="199"/>
      <c r="D250" s="201"/>
    </row>
    <row r="251" spans="1:4" x14ac:dyDescent="0.25">
      <c r="A251" s="288"/>
      <c r="B251" s="250" t="s">
        <v>255</v>
      </c>
      <c r="C251" s="199"/>
      <c r="D251" s="201">
        <v>1</v>
      </c>
    </row>
    <row r="252" spans="1:4" x14ac:dyDescent="0.25">
      <c r="A252" s="288"/>
      <c r="B252" s="250" t="s">
        <v>256</v>
      </c>
      <c r="C252" s="199"/>
      <c r="D252" s="201"/>
    </row>
    <row r="253" spans="1:4" x14ac:dyDescent="0.25">
      <c r="A253" s="288"/>
      <c r="B253" s="250" t="s">
        <v>257</v>
      </c>
      <c r="C253" s="199"/>
      <c r="D253" s="201"/>
    </row>
    <row r="254" spans="1:4" x14ac:dyDescent="0.25">
      <c r="A254" s="288"/>
      <c r="B254" s="259" t="s">
        <v>258</v>
      </c>
      <c r="C254" s="202"/>
      <c r="D254" s="204"/>
    </row>
    <row r="255" spans="1:4" x14ac:dyDescent="0.25">
      <c r="A255" s="289"/>
      <c r="B255" s="252" t="s">
        <v>259</v>
      </c>
      <c r="C255" s="262">
        <f>SUM(C242:C254)</f>
        <v>0</v>
      </c>
      <c r="D255" s="263">
        <f>SUM(D242:D254)</f>
        <v>4</v>
      </c>
    </row>
    <row r="256" spans="1:4" x14ac:dyDescent="0.25">
      <c r="A256" s="287" t="s">
        <v>223</v>
      </c>
      <c r="B256" s="251" t="s">
        <v>260</v>
      </c>
      <c r="C256" s="219"/>
      <c r="D256" s="221"/>
    </row>
    <row r="257" spans="1:4" x14ac:dyDescent="0.25">
      <c r="A257" s="288"/>
      <c r="B257" s="250" t="s">
        <v>261</v>
      </c>
      <c r="C257" s="199"/>
      <c r="D257" s="201"/>
    </row>
    <row r="258" spans="1:4" x14ac:dyDescent="0.25">
      <c r="A258" s="288"/>
      <c r="B258" s="259" t="s">
        <v>262</v>
      </c>
      <c r="C258" s="202"/>
      <c r="D258" s="204"/>
    </row>
    <row r="259" spans="1:4" x14ac:dyDescent="0.25">
      <c r="A259" s="289"/>
      <c r="B259" s="252" t="s">
        <v>263</v>
      </c>
      <c r="C259" s="262">
        <f>SUM(C256:C258)</f>
        <v>0</v>
      </c>
      <c r="D259" s="263">
        <f>SUM(D256:D258)</f>
        <v>0</v>
      </c>
    </row>
    <row r="260" spans="1:4" x14ac:dyDescent="0.25">
      <c r="A260" s="287" t="s">
        <v>230</v>
      </c>
      <c r="B260" s="251" t="s">
        <v>264</v>
      </c>
      <c r="C260" s="219"/>
      <c r="D260" s="221">
        <v>1</v>
      </c>
    </row>
    <row r="261" spans="1:4" x14ac:dyDescent="0.25">
      <c r="A261" s="288"/>
      <c r="B261" s="250" t="s">
        <v>265</v>
      </c>
      <c r="C261" s="199"/>
      <c r="D261" s="201"/>
    </row>
    <row r="262" spans="1:4" x14ac:dyDescent="0.25">
      <c r="A262" s="288"/>
      <c r="B262" s="250" t="s">
        <v>266</v>
      </c>
      <c r="C262" s="199"/>
      <c r="D262" s="201"/>
    </row>
    <row r="263" spans="1:4" x14ac:dyDescent="0.25">
      <c r="A263" s="288"/>
      <c r="B263" s="259" t="s">
        <v>267</v>
      </c>
      <c r="C263" s="202"/>
      <c r="D263" s="204"/>
    </row>
    <row r="264" spans="1:4" x14ac:dyDescent="0.25">
      <c r="A264" s="289"/>
      <c r="B264" s="252" t="s">
        <v>268</v>
      </c>
      <c r="C264" s="262">
        <f>SUM(C260:C263)</f>
        <v>0</v>
      </c>
      <c r="D264" s="263">
        <f>SUM(D260:D263)</f>
        <v>1</v>
      </c>
    </row>
    <row r="265" spans="1:4" x14ac:dyDescent="0.25">
      <c r="A265" s="287" t="s">
        <v>233</v>
      </c>
      <c r="B265" s="251" t="s">
        <v>269</v>
      </c>
      <c r="C265" s="219"/>
      <c r="D265" s="221"/>
    </row>
    <row r="266" spans="1:4" x14ac:dyDescent="0.25">
      <c r="A266" s="288"/>
      <c r="B266" s="250" t="s">
        <v>270</v>
      </c>
      <c r="C266" s="199"/>
      <c r="D266" s="201"/>
    </row>
    <row r="267" spans="1:4" x14ac:dyDescent="0.25">
      <c r="A267" s="288"/>
      <c r="B267" s="259" t="s">
        <v>271</v>
      </c>
      <c r="C267" s="202"/>
      <c r="D267" s="204"/>
    </row>
    <row r="268" spans="1:4" x14ac:dyDescent="0.25">
      <c r="A268" s="290"/>
      <c r="B268" s="252" t="s">
        <v>272</v>
      </c>
      <c r="C268" s="264">
        <f>SUM(C265:C267)</f>
        <v>0</v>
      </c>
      <c r="D268" s="263">
        <f>SUM(D265:D267)</f>
        <v>0</v>
      </c>
    </row>
    <row r="269" spans="1:4" x14ac:dyDescent="0.25">
      <c r="A269" s="278" t="s">
        <v>5</v>
      </c>
      <c r="B269" s="279"/>
      <c r="C269" s="34">
        <f>+C255+C259+C264+C268</f>
        <v>0</v>
      </c>
      <c r="D269" s="37">
        <f>+D255+D259+D264+D268</f>
        <v>5</v>
      </c>
    </row>
    <row r="270" spans="1:4" s="2" customFormat="1" ht="12" x14ac:dyDescent="0.2">
      <c r="A270" s="280" t="s">
        <v>273</v>
      </c>
      <c r="B270" s="280"/>
      <c r="C270" s="280"/>
      <c r="D270" s="280"/>
    </row>
    <row r="271" spans="1:4" x14ac:dyDescent="0.25">
      <c r="A271" s="265" t="s">
        <v>274</v>
      </c>
      <c r="B271" s="239" t="s">
        <v>275</v>
      </c>
      <c r="C271" s="266" t="s">
        <v>276</v>
      </c>
      <c r="D271" s="217" t="s">
        <v>277</v>
      </c>
    </row>
    <row r="272" spans="1:4" x14ac:dyDescent="0.25">
      <c r="A272" s="267" t="s">
        <v>201</v>
      </c>
      <c r="B272" s="199">
        <v>12</v>
      </c>
      <c r="C272" s="200"/>
      <c r="D272" s="201"/>
    </row>
    <row r="273" spans="1:4" x14ac:dyDescent="0.25">
      <c r="A273" s="247" t="s">
        <v>202</v>
      </c>
      <c r="B273" s="199">
        <v>147</v>
      </c>
      <c r="C273" s="200"/>
      <c r="D273" s="201"/>
    </row>
    <row r="274" spans="1:4" x14ac:dyDescent="0.25">
      <c r="A274" s="248" t="s">
        <v>203</v>
      </c>
      <c r="B274" s="199"/>
      <c r="C274" s="200"/>
      <c r="D274" s="201"/>
    </row>
    <row r="275" spans="1:4" x14ac:dyDescent="0.25">
      <c r="A275" s="237" t="s">
        <v>5</v>
      </c>
      <c r="B275" s="34">
        <f>+SUM(B272:B274)</f>
        <v>159</v>
      </c>
      <c r="C275" s="144">
        <f>+SUM(C272:C274)</f>
        <v>0</v>
      </c>
      <c r="D275" s="37">
        <f>+SUM(D272:D274)</f>
        <v>0</v>
      </c>
    </row>
    <row r="276" spans="1:4" s="2" customFormat="1" ht="12" x14ac:dyDescent="0.2">
      <c r="A276" s="236" t="s">
        <v>278</v>
      </c>
    </row>
    <row r="277" spans="1:4" s="2" customFormat="1" ht="12" x14ac:dyDescent="0.2">
      <c r="A277" s="281" t="s">
        <v>279</v>
      </c>
      <c r="B277" s="281"/>
      <c r="C277" s="281"/>
    </row>
    <row r="278" spans="1:4" x14ac:dyDescent="0.25">
      <c r="A278" s="282" t="s">
        <v>280</v>
      </c>
      <c r="B278" s="283"/>
      <c r="C278" s="244" t="s">
        <v>281</v>
      </c>
    </row>
    <row r="279" spans="1:4" x14ac:dyDescent="0.25">
      <c r="A279" s="284" t="s">
        <v>282</v>
      </c>
      <c r="B279" s="285"/>
      <c r="C279" s="268"/>
    </row>
    <row r="280" spans="1:4" x14ac:dyDescent="0.25">
      <c r="A280" s="274" t="s">
        <v>283</v>
      </c>
      <c r="B280" s="275"/>
      <c r="C280" s="268"/>
    </row>
    <row r="281" spans="1:4" x14ac:dyDescent="0.25">
      <c r="A281" s="274" t="s">
        <v>284</v>
      </c>
      <c r="B281" s="275"/>
      <c r="C281" s="268"/>
    </row>
    <row r="282" spans="1:4" x14ac:dyDescent="0.25">
      <c r="A282" s="274" t="s">
        <v>285</v>
      </c>
      <c r="B282" s="275"/>
      <c r="C282" s="268"/>
    </row>
    <row r="283" spans="1:4" ht="15" customHeight="1" x14ac:dyDescent="0.25">
      <c r="A283" s="276" t="s">
        <v>286</v>
      </c>
      <c r="B283" s="277"/>
      <c r="C283" s="268"/>
    </row>
    <row r="284" spans="1:4" ht="15" customHeight="1" x14ac:dyDescent="0.25">
      <c r="A284" s="276" t="s">
        <v>287</v>
      </c>
      <c r="B284" s="277"/>
      <c r="C284" s="268"/>
    </row>
    <row r="285" spans="1:4" ht="15" customHeight="1" x14ac:dyDescent="0.25">
      <c r="A285" s="276" t="s">
        <v>288</v>
      </c>
      <c r="B285" s="277"/>
      <c r="C285" s="268"/>
    </row>
    <row r="286" spans="1:4" ht="15" customHeight="1" x14ac:dyDescent="0.25">
      <c r="A286" s="276" t="s">
        <v>289</v>
      </c>
      <c r="B286" s="277"/>
      <c r="C286" s="268"/>
    </row>
    <row r="287" spans="1:4" ht="15" customHeight="1" x14ac:dyDescent="0.25">
      <c r="A287" s="270" t="s">
        <v>290</v>
      </c>
      <c r="B287" s="271"/>
      <c r="C287" s="268"/>
    </row>
    <row r="288" spans="1:4" x14ac:dyDescent="0.25">
      <c r="A288" s="272" t="s">
        <v>5</v>
      </c>
      <c r="B288" s="273"/>
      <c r="C288" s="145">
        <f>+SUM(C279:C287)</f>
        <v>0</v>
      </c>
    </row>
    <row r="289" spans="1:2" s="2" customFormat="1" ht="12" x14ac:dyDescent="0.2">
      <c r="A289" s="236" t="s">
        <v>291</v>
      </c>
    </row>
    <row r="290" spans="1:2" x14ac:dyDescent="0.25">
      <c r="A290" s="237" t="s">
        <v>292</v>
      </c>
      <c r="B290" s="244" t="s">
        <v>293</v>
      </c>
    </row>
    <row r="291" spans="1:2" x14ac:dyDescent="0.25">
      <c r="A291" s="241" t="s">
        <v>294</v>
      </c>
      <c r="B291" s="268"/>
    </row>
    <row r="292" spans="1:2" x14ac:dyDescent="0.25">
      <c r="A292" s="242" t="s">
        <v>295</v>
      </c>
      <c r="B292" s="268"/>
    </row>
    <row r="293" spans="1:2" x14ac:dyDescent="0.25">
      <c r="A293" s="242" t="s">
        <v>296</v>
      </c>
      <c r="B293" s="268"/>
    </row>
    <row r="294" spans="1:2" x14ac:dyDescent="0.25">
      <c r="A294" s="242" t="s">
        <v>297</v>
      </c>
      <c r="B294" s="268"/>
    </row>
    <row r="295" spans="1:2" x14ac:dyDescent="0.25">
      <c r="A295" s="242" t="s">
        <v>298</v>
      </c>
      <c r="B295" s="268"/>
    </row>
    <row r="296" spans="1:2" x14ac:dyDescent="0.25">
      <c r="A296" s="243" t="s">
        <v>299</v>
      </c>
      <c r="B296" s="268"/>
    </row>
    <row r="297" spans="1:2" x14ac:dyDescent="0.25">
      <c r="A297" s="244" t="s">
        <v>5</v>
      </c>
      <c r="B297" s="145">
        <f>+SUM(B291:B296)</f>
        <v>0</v>
      </c>
    </row>
    <row r="320" spans="1:1" x14ac:dyDescent="0.25">
      <c r="A320" s="269">
        <f>SUM(D12:F15,D16:D17,D22:D28,E31:E61,B66,C69:C81,C90:H90,C100:H100,C104:C109,C113:C118,B122:B126,B129:B133,C136:C141,C153:H153,C156:C157,F160:F185,B190:B200,B206:D206,C234:E234,C237:C239,C269:D269,B275:D275,C288,B297)</f>
        <v>5747</v>
      </c>
    </row>
  </sheetData>
  <mergeCells count="217">
    <mergeCell ref="A6:V6"/>
    <mergeCell ref="A8:C8"/>
    <mergeCell ref="A9:A11"/>
    <mergeCell ref="B9:C11"/>
    <mergeCell ref="D9:F10"/>
    <mergeCell ref="G9:AB9"/>
    <mergeCell ref="G10:H10"/>
    <mergeCell ref="I10:J10"/>
    <mergeCell ref="K10:L10"/>
    <mergeCell ref="M10:N10"/>
    <mergeCell ref="AA10:AB10"/>
    <mergeCell ref="W10:X10"/>
    <mergeCell ref="Y10:Z10"/>
    <mergeCell ref="A12:A13"/>
    <mergeCell ref="A14:B14"/>
    <mergeCell ref="A15:C15"/>
    <mergeCell ref="A16:C16"/>
    <mergeCell ref="A17:C17"/>
    <mergeCell ref="O10:P10"/>
    <mergeCell ref="Q10:R10"/>
    <mergeCell ref="S10:T10"/>
    <mergeCell ref="U10:V10"/>
    <mergeCell ref="A18:C18"/>
    <mergeCell ref="A19:A21"/>
    <mergeCell ref="B19:C21"/>
    <mergeCell ref="D19:F20"/>
    <mergeCell ref="G19:AD19"/>
    <mergeCell ref="G20:H20"/>
    <mergeCell ref="I20:J20"/>
    <mergeCell ref="K20:L20"/>
    <mergeCell ref="M20:N20"/>
    <mergeCell ref="O20:P20"/>
    <mergeCell ref="AC20:AD20"/>
    <mergeCell ref="Y20:Z20"/>
    <mergeCell ref="AA20:AB20"/>
    <mergeCell ref="A22:A25"/>
    <mergeCell ref="B22:B23"/>
    <mergeCell ref="B24:B25"/>
    <mergeCell ref="A26:B27"/>
    <mergeCell ref="A28:C28"/>
    <mergeCell ref="Q20:R20"/>
    <mergeCell ref="S20:T20"/>
    <mergeCell ref="U20:V20"/>
    <mergeCell ref="W20:X20"/>
    <mergeCell ref="A29:F29"/>
    <mergeCell ref="C30:D30"/>
    <mergeCell ref="A31:A41"/>
    <mergeCell ref="B31:B33"/>
    <mergeCell ref="C31:D31"/>
    <mergeCell ref="C32:D32"/>
    <mergeCell ref="C33:D33"/>
    <mergeCell ref="B34:B35"/>
    <mergeCell ref="C34:D34"/>
    <mergeCell ref="C35:D35"/>
    <mergeCell ref="A42:A48"/>
    <mergeCell ref="B42:B48"/>
    <mergeCell ref="C42:D42"/>
    <mergeCell ref="C43:C44"/>
    <mergeCell ref="C45:D45"/>
    <mergeCell ref="C46:D46"/>
    <mergeCell ref="C47:D47"/>
    <mergeCell ref="C48:D48"/>
    <mergeCell ref="B36:B37"/>
    <mergeCell ref="C36:D36"/>
    <mergeCell ref="C37:D37"/>
    <mergeCell ref="B38:B41"/>
    <mergeCell ref="C38:D38"/>
    <mergeCell ref="C39:D39"/>
    <mergeCell ref="C40:D40"/>
    <mergeCell ref="C41:D41"/>
    <mergeCell ref="A55:A60"/>
    <mergeCell ref="B55:D55"/>
    <mergeCell ref="B56:D56"/>
    <mergeCell ref="B57:D57"/>
    <mergeCell ref="B58:D58"/>
    <mergeCell ref="B59:D59"/>
    <mergeCell ref="B60:D60"/>
    <mergeCell ref="A49:A52"/>
    <mergeCell ref="B49:D49"/>
    <mergeCell ref="B50:D50"/>
    <mergeCell ref="B51:D51"/>
    <mergeCell ref="B52:D52"/>
    <mergeCell ref="A53:A54"/>
    <mergeCell ref="B53:D53"/>
    <mergeCell ref="B54:D54"/>
    <mergeCell ref="A81:B81"/>
    <mergeCell ref="A82:H82"/>
    <mergeCell ref="A83:B84"/>
    <mergeCell ref="C83:C84"/>
    <mergeCell ref="D83:D84"/>
    <mergeCell ref="E83:G83"/>
    <mergeCell ref="H83:H84"/>
    <mergeCell ref="B61:D61"/>
    <mergeCell ref="A62:D62"/>
    <mergeCell ref="A67:C67"/>
    <mergeCell ref="A69:A72"/>
    <mergeCell ref="A73:A77"/>
    <mergeCell ref="A78:A80"/>
    <mergeCell ref="A92:H92"/>
    <mergeCell ref="A93:B94"/>
    <mergeCell ref="C93:C94"/>
    <mergeCell ref="D93:D94"/>
    <mergeCell ref="E93:G93"/>
    <mergeCell ref="H93:H94"/>
    <mergeCell ref="A85:B85"/>
    <mergeCell ref="A86:B86"/>
    <mergeCell ref="A87:B87"/>
    <mergeCell ref="A88:B88"/>
    <mergeCell ref="A89:B89"/>
    <mergeCell ref="A90:B90"/>
    <mergeCell ref="A102:I102"/>
    <mergeCell ref="A103:B103"/>
    <mergeCell ref="A104:B104"/>
    <mergeCell ref="A105:A107"/>
    <mergeCell ref="A108:B108"/>
    <mergeCell ref="A109:B109"/>
    <mergeCell ref="A95:B95"/>
    <mergeCell ref="A96:B96"/>
    <mergeCell ref="A97:B97"/>
    <mergeCell ref="A98:B98"/>
    <mergeCell ref="A99:B99"/>
    <mergeCell ref="A100:B100"/>
    <mergeCell ref="A120:B120"/>
    <mergeCell ref="A127:B127"/>
    <mergeCell ref="A135:B135"/>
    <mergeCell ref="A136:B136"/>
    <mergeCell ref="A137:A139"/>
    <mergeCell ref="A140:B140"/>
    <mergeCell ref="A111:I111"/>
    <mergeCell ref="A112:B112"/>
    <mergeCell ref="A113:B113"/>
    <mergeCell ref="A114:A116"/>
    <mergeCell ref="A117:B117"/>
    <mergeCell ref="A118:B118"/>
    <mergeCell ref="A148:A150"/>
    <mergeCell ref="A151:B151"/>
    <mergeCell ref="A152:B152"/>
    <mergeCell ref="A153:B153"/>
    <mergeCell ref="A154:C154"/>
    <mergeCell ref="A155:B155"/>
    <mergeCell ref="A141:B141"/>
    <mergeCell ref="A144:H144"/>
    <mergeCell ref="A145:B146"/>
    <mergeCell ref="C145:E145"/>
    <mergeCell ref="F145:H145"/>
    <mergeCell ref="A147:B147"/>
    <mergeCell ref="C165:E165"/>
    <mergeCell ref="C166:E166"/>
    <mergeCell ref="C167:E167"/>
    <mergeCell ref="B168:B170"/>
    <mergeCell ref="C168:E168"/>
    <mergeCell ref="C169:E169"/>
    <mergeCell ref="C170:E170"/>
    <mergeCell ref="A156:A157"/>
    <mergeCell ref="A158:I158"/>
    <mergeCell ref="C159:E159"/>
    <mergeCell ref="A160:A170"/>
    <mergeCell ref="B160:B167"/>
    <mergeCell ref="C160:E160"/>
    <mergeCell ref="C161:E161"/>
    <mergeCell ref="C162:E162"/>
    <mergeCell ref="C163:E163"/>
    <mergeCell ref="C164:E164"/>
    <mergeCell ref="C178:E178"/>
    <mergeCell ref="C179:E179"/>
    <mergeCell ref="C180:E180"/>
    <mergeCell ref="C181:E181"/>
    <mergeCell ref="C182:E182"/>
    <mergeCell ref="C183:E183"/>
    <mergeCell ref="A171:A184"/>
    <mergeCell ref="B171:B174"/>
    <mergeCell ref="C171:E171"/>
    <mergeCell ref="C172:E172"/>
    <mergeCell ref="C173:E173"/>
    <mergeCell ref="C174:E174"/>
    <mergeCell ref="B175:B184"/>
    <mergeCell ref="C175:E175"/>
    <mergeCell ref="C176:E176"/>
    <mergeCell ref="C177:E177"/>
    <mergeCell ref="A221:A223"/>
    <mergeCell ref="A224:A225"/>
    <mergeCell ref="A226:A227"/>
    <mergeCell ref="A228:A229"/>
    <mergeCell ref="A230:A231"/>
    <mergeCell ref="A232:B232"/>
    <mergeCell ref="C184:E184"/>
    <mergeCell ref="A188:D188"/>
    <mergeCell ref="A207:E207"/>
    <mergeCell ref="A209:A212"/>
    <mergeCell ref="A214:A218"/>
    <mergeCell ref="A219:A220"/>
    <mergeCell ref="A239:B239"/>
    <mergeCell ref="A240:D240"/>
    <mergeCell ref="A242:A255"/>
    <mergeCell ref="A256:A259"/>
    <mergeCell ref="A260:A264"/>
    <mergeCell ref="A265:A268"/>
    <mergeCell ref="A233:B233"/>
    <mergeCell ref="A234:B234"/>
    <mergeCell ref="A235:E235"/>
    <mergeCell ref="A236:B236"/>
    <mergeCell ref="A237:B237"/>
    <mergeCell ref="A238:B238"/>
    <mergeCell ref="A287:B287"/>
    <mergeCell ref="A288:B288"/>
    <mergeCell ref="A281:B281"/>
    <mergeCell ref="A282:B282"/>
    <mergeCell ref="A283:B283"/>
    <mergeCell ref="A284:B284"/>
    <mergeCell ref="A285:B285"/>
    <mergeCell ref="A286:B286"/>
    <mergeCell ref="A269:B269"/>
    <mergeCell ref="A270:D270"/>
    <mergeCell ref="A277:C277"/>
    <mergeCell ref="A278:B278"/>
    <mergeCell ref="A279:B279"/>
    <mergeCell ref="A280:B280"/>
  </mergeCells>
  <dataValidations count="5">
    <dataValidation type="whole" allowBlank="1" showInputMessage="1" showErrorMessage="1" sqref="C147:H152" xr:uid="{00000000-0002-0000-0300-000000000000}">
      <formula1>0</formula1>
      <formula2>9.99999999999999E+37</formula2>
    </dataValidation>
    <dataValidation type="whole" allowBlank="1" showInputMessage="1" showErrorMessage="1" sqref="D104:I109" xr:uid="{00000000-0002-0000-0300-000001000000}">
      <formula1>0</formula1>
      <formula2>9.99999999999999E+34</formula2>
    </dataValidation>
    <dataValidation type="whole" allowBlank="1" showInputMessage="1" showErrorMessage="1" sqref="D16:AB17" xr:uid="{00000000-0002-0000-0300-000002000000}">
      <formula1>0</formula1>
      <formula2>9.99999999999999E+28</formula2>
    </dataValidation>
    <dataValidation type="whole" operator="greaterThanOrEqual" allowBlank="1" showInputMessage="1" showErrorMessage="1" sqref="C279:C287 B272:D274 G12:AB14 F31:G61 G22:AD27 C69:C81 C85:H89 B64:B65 C95:H99 D113:I118 B122:B126 B129:B133 D136:F141 C265:D267 C156:C157 G160:I184 C190:D199 B203:D205 C209:E233 D237:E238 C242:D254 C256:D258 C260:D263 B291:B296" xr:uid="{00000000-0002-0000-0300-000003000000}">
      <formula1>0</formula1>
    </dataValidation>
    <dataValidation type="whole" allowBlank="1" showInputMessage="1" showErrorMessage="1" sqref="A186" xr:uid="{00000000-0002-0000-0300-000004000000}">
      <formula1>0</formula1>
      <formula2>1E+28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320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44.85546875" customWidth="1"/>
    <col min="2" max="2" width="18.140625" customWidth="1"/>
    <col min="3" max="3" width="23.85546875" customWidth="1"/>
    <col min="4" max="4" width="18.5703125" customWidth="1"/>
    <col min="5" max="5" width="12.85546875" customWidth="1"/>
    <col min="6" max="6" width="12.7109375" customWidth="1"/>
    <col min="7" max="7" width="15.7109375" customWidth="1"/>
    <col min="8" max="8" width="16.42578125" customWidth="1"/>
  </cols>
  <sheetData>
    <row r="1" spans="1:28" x14ac:dyDescent="0.25">
      <c r="A1" s="1" t="s">
        <v>0</v>
      </c>
    </row>
    <row r="2" spans="1:28" x14ac:dyDescent="0.25">
      <c r="A2" s="1" t="str">
        <f>CONCATENATE("COMUNA: ",[5]NOMBRE!B2, " (",[5]NOMBRE!C2,[5]NOMBRE!D2,[5]NOMBRE!E2,[5]NOMBRE!F2,[5]NOMBRE!G2,")")</f>
        <v>COMUNA: LINARES (07401)</v>
      </c>
    </row>
    <row r="3" spans="1:28" x14ac:dyDescent="0.25">
      <c r="A3" s="1" t="str">
        <f>CONCATENATE("ESTABLECIMIENTO/ESTRATEGIA: ", [5]NOMBRE!B3, " (",[5]NOMBRE!C3,[5]NOMBRE!D3,[5]NOMBRE!E3,[5]NOMBRE!F3,[5]NOMBRE!G3,[5]NOMBRE!H3,")")</f>
        <v>ESTABLECIMIENTO/ESTRATEGIA: HOSPITAL PRESIDENTE CARLOS IBAÑEZ DEL CAMPO (116108)</v>
      </c>
    </row>
    <row r="4" spans="1:28" x14ac:dyDescent="0.25">
      <c r="A4" s="1" t="str">
        <f>CONCATENATE("MES: ",[5]NOMBRE!B6, " (",[5]NOMBRE!C6,[5]NOMBRE!D6,")")</f>
        <v>MES: ABRIL (04)</v>
      </c>
    </row>
    <row r="5" spans="1:28" x14ac:dyDescent="0.25">
      <c r="A5" s="1" t="str">
        <f>CONCATENATE("AÑO: ",[5]NOMBRE!B7)</f>
        <v>AÑO: 2025</v>
      </c>
    </row>
    <row r="6" spans="1:28" ht="15.75" x14ac:dyDescent="0.25">
      <c r="A6" s="432" t="s">
        <v>1</v>
      </c>
      <c r="B6" s="432"/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2"/>
      <c r="R6" s="432"/>
      <c r="S6" s="432"/>
      <c r="T6" s="432"/>
      <c r="U6" s="432"/>
      <c r="V6" s="432"/>
    </row>
    <row r="8" spans="1:28" s="2" customFormat="1" ht="12" x14ac:dyDescent="0.2">
      <c r="A8" s="332" t="s">
        <v>2</v>
      </c>
      <c r="B8" s="332"/>
      <c r="C8" s="332"/>
    </row>
    <row r="9" spans="1:28" s="3" customFormat="1" ht="10.5" customHeight="1" x14ac:dyDescent="0.15">
      <c r="A9" s="419" t="s">
        <v>3</v>
      </c>
      <c r="B9" s="419" t="s">
        <v>4</v>
      </c>
      <c r="C9" s="419"/>
      <c r="D9" s="330" t="s">
        <v>5</v>
      </c>
      <c r="E9" s="420"/>
      <c r="F9" s="333"/>
      <c r="G9" s="336" t="s">
        <v>6</v>
      </c>
      <c r="H9" s="337"/>
      <c r="I9" s="337"/>
      <c r="J9" s="337"/>
      <c r="K9" s="337"/>
      <c r="L9" s="337"/>
      <c r="M9" s="337"/>
      <c r="N9" s="337"/>
      <c r="O9" s="337"/>
      <c r="P9" s="337"/>
      <c r="Q9" s="337"/>
      <c r="R9" s="337"/>
      <c r="S9" s="337"/>
      <c r="T9" s="337"/>
      <c r="U9" s="337"/>
      <c r="V9" s="337"/>
      <c r="W9" s="337"/>
      <c r="X9" s="337"/>
      <c r="Y9" s="337"/>
      <c r="Z9" s="337"/>
      <c r="AA9" s="337"/>
      <c r="AB9" s="338"/>
    </row>
    <row r="10" spans="1:28" s="3" customFormat="1" ht="10.5" x14ac:dyDescent="0.15">
      <c r="A10" s="419"/>
      <c r="B10" s="419"/>
      <c r="C10" s="419"/>
      <c r="D10" s="334"/>
      <c r="E10" s="421"/>
      <c r="F10" s="335"/>
      <c r="G10" s="417" t="s">
        <v>7</v>
      </c>
      <c r="H10" s="417"/>
      <c r="I10" s="417" t="s">
        <v>8</v>
      </c>
      <c r="J10" s="417"/>
      <c r="K10" s="417" t="s">
        <v>9</v>
      </c>
      <c r="L10" s="417"/>
      <c r="M10" s="417" t="s">
        <v>10</v>
      </c>
      <c r="N10" s="417"/>
      <c r="O10" s="417" t="s">
        <v>11</v>
      </c>
      <c r="P10" s="417"/>
      <c r="Q10" s="417" t="s">
        <v>12</v>
      </c>
      <c r="R10" s="417"/>
      <c r="S10" s="417" t="s">
        <v>13</v>
      </c>
      <c r="T10" s="417"/>
      <c r="U10" s="417" t="s">
        <v>14</v>
      </c>
      <c r="V10" s="417"/>
      <c r="W10" s="417" t="s">
        <v>15</v>
      </c>
      <c r="X10" s="417"/>
      <c r="Y10" s="417" t="s">
        <v>16</v>
      </c>
      <c r="Z10" s="417"/>
      <c r="AA10" s="417" t="s">
        <v>17</v>
      </c>
      <c r="AB10" s="417"/>
    </row>
    <row r="11" spans="1:28" s="3" customFormat="1" ht="10.5" x14ac:dyDescent="0.15">
      <c r="A11" s="419"/>
      <c r="B11" s="419"/>
      <c r="C11" s="419"/>
      <c r="D11" s="4" t="s">
        <v>18</v>
      </c>
      <c r="E11" s="5" t="s">
        <v>19</v>
      </c>
      <c r="F11" s="6" t="s">
        <v>20</v>
      </c>
      <c r="G11" s="7" t="s">
        <v>19</v>
      </c>
      <c r="H11" s="8" t="s">
        <v>20</v>
      </c>
      <c r="I11" s="9" t="s">
        <v>19</v>
      </c>
      <c r="J11" s="10" t="s">
        <v>20</v>
      </c>
      <c r="K11" s="9" t="s">
        <v>19</v>
      </c>
      <c r="L11" s="10" t="s">
        <v>20</v>
      </c>
      <c r="M11" s="9" t="s">
        <v>19</v>
      </c>
      <c r="N11" s="10" t="s">
        <v>20</v>
      </c>
      <c r="O11" s="9" t="s">
        <v>19</v>
      </c>
      <c r="P11" s="10" t="s">
        <v>20</v>
      </c>
      <c r="Q11" s="9" t="s">
        <v>19</v>
      </c>
      <c r="R11" s="10" t="s">
        <v>20</v>
      </c>
      <c r="S11" s="9" t="s">
        <v>19</v>
      </c>
      <c r="T11" s="10" t="s">
        <v>20</v>
      </c>
      <c r="U11" s="9" t="s">
        <v>19</v>
      </c>
      <c r="V11" s="10" t="s">
        <v>20</v>
      </c>
      <c r="W11" s="9" t="s">
        <v>19</v>
      </c>
      <c r="X11" s="10" t="s">
        <v>20</v>
      </c>
      <c r="Y11" s="9" t="s">
        <v>19</v>
      </c>
      <c r="Z11" s="10" t="s">
        <v>20</v>
      </c>
      <c r="AA11" s="9" t="s">
        <v>19</v>
      </c>
      <c r="AB11" s="10" t="s">
        <v>20</v>
      </c>
    </row>
    <row r="12" spans="1:28" s="3" customFormat="1" ht="10.5" x14ac:dyDescent="0.15">
      <c r="A12" s="424" t="s">
        <v>21</v>
      </c>
      <c r="B12" s="11" t="s">
        <v>22</v>
      </c>
      <c r="C12" s="12" t="s">
        <v>23</v>
      </c>
      <c r="D12" s="13">
        <f>SUM(E12+F12)</f>
        <v>9</v>
      </c>
      <c r="E12" s="14">
        <f t="shared" ref="E12:F15" si="0">SUM(G12+I12+K12+M12+O12+Q12+S12+U12+W12+Y12+AA12)</f>
        <v>4</v>
      </c>
      <c r="F12" s="15">
        <f t="shared" si="0"/>
        <v>5</v>
      </c>
      <c r="G12" s="16">
        <v>0</v>
      </c>
      <c r="H12" s="17">
        <v>0</v>
      </c>
      <c r="I12" s="16">
        <v>0</v>
      </c>
      <c r="J12" s="17">
        <v>0</v>
      </c>
      <c r="K12" s="16">
        <v>0</v>
      </c>
      <c r="L12" s="17">
        <v>2</v>
      </c>
      <c r="M12" s="16">
        <v>1</v>
      </c>
      <c r="N12" s="17">
        <v>2</v>
      </c>
      <c r="O12" s="16">
        <v>2</v>
      </c>
      <c r="P12" s="17">
        <v>0</v>
      </c>
      <c r="Q12" s="16">
        <v>1</v>
      </c>
      <c r="R12" s="17">
        <v>0</v>
      </c>
      <c r="S12" s="16">
        <v>0</v>
      </c>
      <c r="T12" s="17">
        <v>0</v>
      </c>
      <c r="U12" s="16">
        <v>0</v>
      </c>
      <c r="V12" s="17">
        <v>0</v>
      </c>
      <c r="W12" s="16">
        <v>0</v>
      </c>
      <c r="X12" s="17">
        <v>1</v>
      </c>
      <c r="Y12" s="16">
        <v>0</v>
      </c>
      <c r="Z12" s="17">
        <v>0</v>
      </c>
      <c r="AA12" s="16">
        <v>0</v>
      </c>
      <c r="AB12" s="17">
        <v>0</v>
      </c>
    </row>
    <row r="13" spans="1:28" s="3" customFormat="1" ht="10.5" x14ac:dyDescent="0.15">
      <c r="A13" s="408"/>
      <c r="B13" s="18" t="s">
        <v>24</v>
      </c>
      <c r="C13" s="19" t="s">
        <v>23</v>
      </c>
      <c r="D13" s="20">
        <f>SUM(E13+F13)</f>
        <v>84</v>
      </c>
      <c r="E13" s="21">
        <f t="shared" si="0"/>
        <v>44</v>
      </c>
      <c r="F13" s="22">
        <f t="shared" si="0"/>
        <v>40</v>
      </c>
      <c r="G13" s="23">
        <v>0</v>
      </c>
      <c r="H13" s="24">
        <v>0</v>
      </c>
      <c r="I13" s="25">
        <v>2</v>
      </c>
      <c r="J13" s="26">
        <v>4</v>
      </c>
      <c r="K13" s="25">
        <v>8</v>
      </c>
      <c r="L13" s="26">
        <v>11</v>
      </c>
      <c r="M13" s="25">
        <v>4</v>
      </c>
      <c r="N13" s="26">
        <v>7</v>
      </c>
      <c r="O13" s="25">
        <v>5</v>
      </c>
      <c r="P13" s="26">
        <v>3</v>
      </c>
      <c r="Q13" s="25">
        <v>4</v>
      </c>
      <c r="R13" s="26">
        <v>3</v>
      </c>
      <c r="S13" s="25">
        <v>8</v>
      </c>
      <c r="T13" s="26">
        <v>6</v>
      </c>
      <c r="U13" s="25">
        <v>6</v>
      </c>
      <c r="V13" s="26">
        <v>3</v>
      </c>
      <c r="W13" s="25">
        <v>2</v>
      </c>
      <c r="X13" s="26">
        <v>1</v>
      </c>
      <c r="Y13" s="25">
        <v>5</v>
      </c>
      <c r="Z13" s="26">
        <v>1</v>
      </c>
      <c r="AA13" s="25">
        <v>0</v>
      </c>
      <c r="AB13" s="26">
        <v>1</v>
      </c>
    </row>
    <row r="14" spans="1:28" s="3" customFormat="1" ht="10.5" x14ac:dyDescent="0.15">
      <c r="A14" s="425" t="s">
        <v>25</v>
      </c>
      <c r="B14" s="426"/>
      <c r="C14" s="27" t="s">
        <v>23</v>
      </c>
      <c r="D14" s="28">
        <f>SUM(E14+F14)</f>
        <v>262</v>
      </c>
      <c r="E14" s="29">
        <f t="shared" si="0"/>
        <v>149</v>
      </c>
      <c r="F14" s="30">
        <f t="shared" si="0"/>
        <v>113</v>
      </c>
      <c r="G14" s="31">
        <v>2</v>
      </c>
      <c r="H14" s="32">
        <v>4</v>
      </c>
      <c r="I14" s="31">
        <v>12</v>
      </c>
      <c r="J14" s="32">
        <v>9</v>
      </c>
      <c r="K14" s="31">
        <v>19</v>
      </c>
      <c r="L14" s="32">
        <v>25</v>
      </c>
      <c r="M14" s="31">
        <v>25</v>
      </c>
      <c r="N14" s="32">
        <v>17</v>
      </c>
      <c r="O14" s="31">
        <v>23</v>
      </c>
      <c r="P14" s="32">
        <v>19</v>
      </c>
      <c r="Q14" s="31">
        <v>17</v>
      </c>
      <c r="R14" s="32">
        <v>7</v>
      </c>
      <c r="S14" s="31">
        <v>14</v>
      </c>
      <c r="T14" s="32">
        <v>14</v>
      </c>
      <c r="U14" s="31">
        <v>19</v>
      </c>
      <c r="V14" s="32">
        <v>8</v>
      </c>
      <c r="W14" s="31">
        <v>11</v>
      </c>
      <c r="X14" s="32">
        <v>7</v>
      </c>
      <c r="Y14" s="31">
        <v>7</v>
      </c>
      <c r="Z14" s="32">
        <v>3</v>
      </c>
      <c r="AA14" s="31">
        <v>0</v>
      </c>
      <c r="AB14" s="32">
        <v>0</v>
      </c>
    </row>
    <row r="15" spans="1:28" s="3" customFormat="1" ht="10.5" x14ac:dyDescent="0.15">
      <c r="A15" s="327" t="s">
        <v>5</v>
      </c>
      <c r="B15" s="328"/>
      <c r="C15" s="427"/>
      <c r="D15" s="28">
        <f>SUM(E15+F15)</f>
        <v>355</v>
      </c>
      <c r="E15" s="29">
        <f t="shared" si="0"/>
        <v>197</v>
      </c>
      <c r="F15" s="33">
        <f t="shared" si="0"/>
        <v>158</v>
      </c>
      <c r="G15" s="34">
        <f t="shared" ref="G15:AB15" si="1">SUM(G12:G14)</f>
        <v>2</v>
      </c>
      <c r="H15" s="35">
        <f t="shared" si="1"/>
        <v>4</v>
      </c>
      <c r="I15" s="36">
        <f t="shared" si="1"/>
        <v>14</v>
      </c>
      <c r="J15" s="37">
        <f t="shared" si="1"/>
        <v>13</v>
      </c>
      <c r="K15" s="34">
        <f t="shared" si="1"/>
        <v>27</v>
      </c>
      <c r="L15" s="37">
        <f t="shared" si="1"/>
        <v>38</v>
      </c>
      <c r="M15" s="34">
        <f t="shared" si="1"/>
        <v>30</v>
      </c>
      <c r="N15" s="37">
        <f t="shared" si="1"/>
        <v>26</v>
      </c>
      <c r="O15" s="34">
        <f t="shared" si="1"/>
        <v>30</v>
      </c>
      <c r="P15" s="37">
        <f t="shared" si="1"/>
        <v>22</v>
      </c>
      <c r="Q15" s="34">
        <f t="shared" si="1"/>
        <v>22</v>
      </c>
      <c r="R15" s="37">
        <f t="shared" si="1"/>
        <v>10</v>
      </c>
      <c r="S15" s="34">
        <f t="shared" si="1"/>
        <v>22</v>
      </c>
      <c r="T15" s="37">
        <f t="shared" si="1"/>
        <v>20</v>
      </c>
      <c r="U15" s="34">
        <f t="shared" si="1"/>
        <v>25</v>
      </c>
      <c r="V15" s="37">
        <f t="shared" si="1"/>
        <v>11</v>
      </c>
      <c r="W15" s="34">
        <f t="shared" si="1"/>
        <v>13</v>
      </c>
      <c r="X15" s="37">
        <f t="shared" si="1"/>
        <v>9</v>
      </c>
      <c r="Y15" s="34">
        <f t="shared" si="1"/>
        <v>12</v>
      </c>
      <c r="Z15" s="37">
        <f t="shared" si="1"/>
        <v>4</v>
      </c>
      <c r="AA15" s="34">
        <f t="shared" si="1"/>
        <v>0</v>
      </c>
      <c r="AB15" s="37">
        <f t="shared" si="1"/>
        <v>1</v>
      </c>
    </row>
    <row r="16" spans="1:28" s="3" customFormat="1" ht="10.5" x14ac:dyDescent="0.15">
      <c r="A16" s="428" t="s">
        <v>26</v>
      </c>
      <c r="B16" s="429"/>
      <c r="C16" s="430"/>
      <c r="D16" s="16">
        <v>21</v>
      </c>
      <c r="E16" s="38"/>
      <c r="F16" s="39"/>
      <c r="G16" s="40"/>
      <c r="H16" s="39"/>
      <c r="I16" s="40"/>
      <c r="J16" s="39"/>
      <c r="K16" s="40"/>
      <c r="L16" s="39"/>
      <c r="M16" s="40"/>
      <c r="N16" s="39"/>
      <c r="O16" s="40"/>
      <c r="P16" s="39"/>
      <c r="Q16" s="40"/>
      <c r="R16" s="39"/>
      <c r="S16" s="40"/>
      <c r="T16" s="39"/>
      <c r="U16" s="40"/>
      <c r="V16" s="39"/>
      <c r="W16" s="40"/>
      <c r="X16" s="39"/>
      <c r="Y16" s="40"/>
      <c r="Z16" s="41"/>
      <c r="AA16" s="42"/>
      <c r="AB16" s="43"/>
    </row>
    <row r="17" spans="1:30" s="3" customFormat="1" ht="15" customHeight="1" x14ac:dyDescent="0.15">
      <c r="A17" s="361" t="s">
        <v>27</v>
      </c>
      <c r="B17" s="431"/>
      <c r="C17" s="362"/>
      <c r="D17" s="23"/>
      <c r="E17" s="44"/>
      <c r="F17" s="45"/>
      <c r="G17" s="46"/>
      <c r="H17" s="45"/>
      <c r="I17" s="46"/>
      <c r="J17" s="45"/>
      <c r="K17" s="46"/>
      <c r="L17" s="45"/>
      <c r="M17" s="46"/>
      <c r="N17" s="45"/>
      <c r="O17" s="46"/>
      <c r="P17" s="45"/>
      <c r="Q17" s="46"/>
      <c r="R17" s="45"/>
      <c r="S17" s="46"/>
      <c r="T17" s="45"/>
      <c r="U17" s="46"/>
      <c r="V17" s="45"/>
      <c r="W17" s="46"/>
      <c r="X17" s="45"/>
      <c r="Y17" s="46"/>
      <c r="Z17" s="47"/>
      <c r="AA17" s="44"/>
      <c r="AB17" s="47"/>
    </row>
    <row r="18" spans="1:30" s="2" customFormat="1" ht="18" customHeight="1" x14ac:dyDescent="0.2">
      <c r="A18" s="418" t="s">
        <v>28</v>
      </c>
      <c r="B18" s="418"/>
      <c r="C18" s="418"/>
    </row>
    <row r="19" spans="1:30" ht="15" customHeight="1" x14ac:dyDescent="0.25">
      <c r="A19" s="419" t="s">
        <v>3</v>
      </c>
      <c r="B19" s="419" t="s">
        <v>4</v>
      </c>
      <c r="C19" s="419"/>
      <c r="D19" s="330" t="s">
        <v>5</v>
      </c>
      <c r="E19" s="420"/>
      <c r="F19" s="333"/>
      <c r="G19" s="336" t="s">
        <v>6</v>
      </c>
      <c r="H19" s="337"/>
      <c r="I19" s="337"/>
      <c r="J19" s="337"/>
      <c r="K19" s="337"/>
      <c r="L19" s="337"/>
      <c r="M19" s="337"/>
      <c r="N19" s="337"/>
      <c r="O19" s="337"/>
      <c r="P19" s="337"/>
      <c r="Q19" s="337"/>
      <c r="R19" s="337"/>
      <c r="S19" s="337"/>
      <c r="T19" s="337"/>
      <c r="U19" s="337"/>
      <c r="V19" s="337"/>
      <c r="W19" s="337"/>
      <c r="X19" s="337"/>
      <c r="Y19" s="337"/>
      <c r="Z19" s="337"/>
      <c r="AA19" s="337"/>
      <c r="AB19" s="337"/>
      <c r="AC19" s="337"/>
      <c r="AD19" s="338"/>
    </row>
    <row r="20" spans="1:30" ht="15" customHeight="1" x14ac:dyDescent="0.25">
      <c r="A20" s="419"/>
      <c r="B20" s="419"/>
      <c r="C20" s="419"/>
      <c r="D20" s="334"/>
      <c r="E20" s="421"/>
      <c r="F20" s="421"/>
      <c r="G20" s="422" t="s">
        <v>29</v>
      </c>
      <c r="H20" s="423"/>
      <c r="I20" s="417" t="s">
        <v>7</v>
      </c>
      <c r="J20" s="417"/>
      <c r="K20" s="417" t="s">
        <v>8</v>
      </c>
      <c r="L20" s="417"/>
      <c r="M20" s="417" t="s">
        <v>9</v>
      </c>
      <c r="N20" s="417"/>
      <c r="O20" s="417" t="s">
        <v>10</v>
      </c>
      <c r="P20" s="417"/>
      <c r="Q20" s="417" t="s">
        <v>11</v>
      </c>
      <c r="R20" s="417"/>
      <c r="S20" s="417" t="s">
        <v>12</v>
      </c>
      <c r="T20" s="417"/>
      <c r="U20" s="417" t="s">
        <v>13</v>
      </c>
      <c r="V20" s="417"/>
      <c r="W20" s="417" t="s">
        <v>14</v>
      </c>
      <c r="X20" s="417"/>
      <c r="Y20" s="417" t="s">
        <v>15</v>
      </c>
      <c r="Z20" s="417"/>
      <c r="AA20" s="417" t="s">
        <v>16</v>
      </c>
      <c r="AB20" s="417"/>
      <c r="AC20" s="417" t="s">
        <v>17</v>
      </c>
      <c r="AD20" s="417"/>
    </row>
    <row r="21" spans="1:30" ht="15" customHeight="1" x14ac:dyDescent="0.25">
      <c r="A21" s="419"/>
      <c r="B21" s="419"/>
      <c r="C21" s="419"/>
      <c r="D21" s="4" t="s">
        <v>18</v>
      </c>
      <c r="E21" s="5" t="s">
        <v>19</v>
      </c>
      <c r="F21" s="48" t="s">
        <v>20</v>
      </c>
      <c r="G21" s="7" t="s">
        <v>19</v>
      </c>
      <c r="H21" s="8" t="s">
        <v>20</v>
      </c>
      <c r="I21" s="7" t="s">
        <v>19</v>
      </c>
      <c r="J21" s="8" t="s">
        <v>20</v>
      </c>
      <c r="K21" s="7" t="s">
        <v>19</v>
      </c>
      <c r="L21" s="49" t="s">
        <v>20</v>
      </c>
      <c r="M21" s="7" t="s">
        <v>19</v>
      </c>
      <c r="N21" s="8" t="s">
        <v>20</v>
      </c>
      <c r="O21" s="7" t="s">
        <v>19</v>
      </c>
      <c r="P21" s="8" t="s">
        <v>20</v>
      </c>
      <c r="Q21" s="7" t="s">
        <v>19</v>
      </c>
      <c r="R21" s="8" t="s">
        <v>20</v>
      </c>
      <c r="S21" s="7" t="s">
        <v>19</v>
      </c>
      <c r="T21" s="8" t="s">
        <v>20</v>
      </c>
      <c r="U21" s="7" t="s">
        <v>19</v>
      </c>
      <c r="V21" s="8" t="s">
        <v>20</v>
      </c>
      <c r="W21" s="7" t="s">
        <v>19</v>
      </c>
      <c r="X21" s="8" t="s">
        <v>20</v>
      </c>
      <c r="Y21" s="7" t="s">
        <v>19</v>
      </c>
      <c r="Z21" s="8" t="s">
        <v>20</v>
      </c>
      <c r="AA21" s="7" t="s">
        <v>19</v>
      </c>
      <c r="AB21" s="8" t="s">
        <v>20</v>
      </c>
      <c r="AC21" s="7" t="s">
        <v>19</v>
      </c>
      <c r="AD21" s="8" t="s">
        <v>20</v>
      </c>
    </row>
    <row r="22" spans="1:30" ht="15" customHeight="1" x14ac:dyDescent="0.25">
      <c r="A22" s="408" t="s">
        <v>21</v>
      </c>
      <c r="B22" s="315" t="s">
        <v>22</v>
      </c>
      <c r="C22" s="50" t="s">
        <v>30</v>
      </c>
      <c r="D22" s="51">
        <f t="shared" ref="D22:D27" si="2">SUM(E22+F22)</f>
        <v>3</v>
      </c>
      <c r="E22" s="52">
        <f t="shared" ref="E22:F27" si="3">SUM(G22+I22+K22+M22+O22+Q22+S22+U22+W22+Y22+AA22+AC22)</f>
        <v>0</v>
      </c>
      <c r="F22" s="53">
        <f t="shared" si="3"/>
        <v>3</v>
      </c>
      <c r="G22" s="25">
        <v>0</v>
      </c>
      <c r="H22" s="54">
        <v>0</v>
      </c>
      <c r="I22" s="25">
        <v>0</v>
      </c>
      <c r="J22" s="54">
        <v>0</v>
      </c>
      <c r="K22" s="16">
        <v>0</v>
      </c>
      <c r="L22" s="17">
        <v>0</v>
      </c>
      <c r="M22" s="55">
        <v>0</v>
      </c>
      <c r="N22" s="56">
        <v>0</v>
      </c>
      <c r="O22" s="55">
        <v>0</v>
      </c>
      <c r="P22" s="56">
        <v>0</v>
      </c>
      <c r="Q22" s="55">
        <v>0</v>
      </c>
      <c r="R22" s="56">
        <v>1</v>
      </c>
      <c r="S22" s="55">
        <v>0</v>
      </c>
      <c r="T22" s="56">
        <v>1</v>
      </c>
      <c r="U22" s="55">
        <v>0</v>
      </c>
      <c r="V22" s="56">
        <v>0</v>
      </c>
      <c r="W22" s="55">
        <v>0</v>
      </c>
      <c r="X22" s="56">
        <v>0</v>
      </c>
      <c r="Y22" s="55">
        <v>0</v>
      </c>
      <c r="Z22" s="56">
        <v>0</v>
      </c>
      <c r="AA22" s="16">
        <v>0</v>
      </c>
      <c r="AB22" s="56">
        <v>1</v>
      </c>
      <c r="AC22" s="16">
        <v>0</v>
      </c>
      <c r="AD22" s="56">
        <v>0</v>
      </c>
    </row>
    <row r="23" spans="1:30" ht="15" customHeight="1" x14ac:dyDescent="0.25">
      <c r="A23" s="408"/>
      <c r="B23" s="316"/>
      <c r="C23" s="57" t="s">
        <v>31</v>
      </c>
      <c r="D23" s="58">
        <f t="shared" si="2"/>
        <v>0</v>
      </c>
      <c r="E23" s="59">
        <f t="shared" si="3"/>
        <v>0</v>
      </c>
      <c r="F23" s="60">
        <f t="shared" si="3"/>
        <v>0</v>
      </c>
      <c r="G23" s="61">
        <v>0</v>
      </c>
      <c r="H23" s="62">
        <v>0</v>
      </c>
      <c r="I23" s="61">
        <v>0</v>
      </c>
      <c r="J23" s="62">
        <v>0</v>
      </c>
      <c r="K23" s="23">
        <v>0</v>
      </c>
      <c r="L23" s="24">
        <v>0</v>
      </c>
      <c r="M23" s="63">
        <v>0</v>
      </c>
      <c r="N23" s="64">
        <v>0</v>
      </c>
      <c r="O23" s="63">
        <v>0</v>
      </c>
      <c r="P23" s="64">
        <v>0</v>
      </c>
      <c r="Q23" s="63">
        <v>0</v>
      </c>
      <c r="R23" s="64">
        <v>0</v>
      </c>
      <c r="S23" s="63">
        <v>0</v>
      </c>
      <c r="T23" s="64">
        <v>0</v>
      </c>
      <c r="U23" s="63">
        <v>0</v>
      </c>
      <c r="V23" s="64">
        <v>0</v>
      </c>
      <c r="W23" s="63">
        <v>0</v>
      </c>
      <c r="X23" s="64">
        <v>0</v>
      </c>
      <c r="Y23" s="63">
        <v>0</v>
      </c>
      <c r="Z23" s="64">
        <v>0</v>
      </c>
      <c r="AA23" s="63">
        <v>0</v>
      </c>
      <c r="AB23" s="64">
        <v>0</v>
      </c>
      <c r="AC23" s="63">
        <v>0</v>
      </c>
      <c r="AD23" s="64">
        <v>0</v>
      </c>
    </row>
    <row r="24" spans="1:30" ht="15" customHeight="1" x14ac:dyDescent="0.25">
      <c r="A24" s="408"/>
      <c r="B24" s="315" t="s">
        <v>24</v>
      </c>
      <c r="C24" s="50" t="s">
        <v>30</v>
      </c>
      <c r="D24" s="65">
        <f t="shared" si="2"/>
        <v>8</v>
      </c>
      <c r="E24" s="52">
        <f t="shared" si="3"/>
        <v>2</v>
      </c>
      <c r="F24" s="53">
        <f t="shared" si="3"/>
        <v>6</v>
      </c>
      <c r="G24" s="66">
        <v>0</v>
      </c>
      <c r="H24" s="67">
        <v>0</v>
      </c>
      <c r="I24" s="66">
        <v>1</v>
      </c>
      <c r="J24" s="67">
        <v>0</v>
      </c>
      <c r="K24" s="66">
        <v>0</v>
      </c>
      <c r="L24" s="68">
        <v>0</v>
      </c>
      <c r="M24" s="69">
        <v>0</v>
      </c>
      <c r="N24" s="67">
        <v>0</v>
      </c>
      <c r="O24" s="69">
        <v>0</v>
      </c>
      <c r="P24" s="67">
        <v>1</v>
      </c>
      <c r="Q24" s="69">
        <v>0</v>
      </c>
      <c r="R24" s="67">
        <v>1</v>
      </c>
      <c r="S24" s="69">
        <v>1</v>
      </c>
      <c r="T24" s="67">
        <v>0</v>
      </c>
      <c r="U24" s="69">
        <v>0</v>
      </c>
      <c r="V24" s="67">
        <v>0</v>
      </c>
      <c r="W24" s="69">
        <v>0</v>
      </c>
      <c r="X24" s="67">
        <v>1</v>
      </c>
      <c r="Y24" s="69">
        <v>0</v>
      </c>
      <c r="Z24" s="67">
        <v>3</v>
      </c>
      <c r="AA24" s="69">
        <v>0</v>
      </c>
      <c r="AB24" s="67">
        <v>0</v>
      </c>
      <c r="AC24" s="69">
        <v>0</v>
      </c>
      <c r="AD24" s="67">
        <v>0</v>
      </c>
    </row>
    <row r="25" spans="1:30" ht="15" customHeight="1" x14ac:dyDescent="0.25">
      <c r="A25" s="409"/>
      <c r="B25" s="316"/>
      <c r="C25" s="57" t="s">
        <v>31</v>
      </c>
      <c r="D25" s="58">
        <f t="shared" si="2"/>
        <v>1</v>
      </c>
      <c r="E25" s="59">
        <f t="shared" si="3"/>
        <v>1</v>
      </c>
      <c r="F25" s="60">
        <f t="shared" si="3"/>
        <v>0</v>
      </c>
      <c r="G25" s="61">
        <v>0</v>
      </c>
      <c r="H25" s="62">
        <v>0</v>
      </c>
      <c r="I25" s="61">
        <v>0</v>
      </c>
      <c r="J25" s="62">
        <v>0</v>
      </c>
      <c r="K25" s="61">
        <v>0</v>
      </c>
      <c r="L25" s="70">
        <v>0</v>
      </c>
      <c r="M25" s="71">
        <v>0</v>
      </c>
      <c r="N25" s="62">
        <v>0</v>
      </c>
      <c r="O25" s="71">
        <v>0</v>
      </c>
      <c r="P25" s="62">
        <v>0</v>
      </c>
      <c r="Q25" s="71">
        <v>0</v>
      </c>
      <c r="R25" s="62">
        <v>0</v>
      </c>
      <c r="S25" s="71">
        <v>0</v>
      </c>
      <c r="T25" s="62">
        <v>0</v>
      </c>
      <c r="U25" s="71">
        <v>0</v>
      </c>
      <c r="V25" s="62">
        <v>0</v>
      </c>
      <c r="W25" s="71">
        <v>0</v>
      </c>
      <c r="X25" s="62">
        <v>0</v>
      </c>
      <c r="Y25" s="71">
        <v>0</v>
      </c>
      <c r="Z25" s="62">
        <v>0</v>
      </c>
      <c r="AA25" s="71">
        <v>0</v>
      </c>
      <c r="AB25" s="62">
        <v>0</v>
      </c>
      <c r="AC25" s="71">
        <v>1</v>
      </c>
      <c r="AD25" s="62">
        <v>0</v>
      </c>
    </row>
    <row r="26" spans="1:30" ht="15" customHeight="1" x14ac:dyDescent="0.25">
      <c r="A26" s="410" t="s">
        <v>25</v>
      </c>
      <c r="B26" s="411"/>
      <c r="C26" s="72" t="s">
        <v>30</v>
      </c>
      <c r="D26" s="73">
        <f t="shared" si="2"/>
        <v>46</v>
      </c>
      <c r="E26" s="52">
        <f t="shared" si="3"/>
        <v>20</v>
      </c>
      <c r="F26" s="53">
        <f t="shared" si="3"/>
        <v>26</v>
      </c>
      <c r="G26" s="74">
        <v>0</v>
      </c>
      <c r="H26" s="75">
        <v>0</v>
      </c>
      <c r="I26" s="74">
        <v>0</v>
      </c>
      <c r="J26" s="75">
        <v>0</v>
      </c>
      <c r="K26" s="76">
        <v>3</v>
      </c>
      <c r="L26" s="77">
        <v>5</v>
      </c>
      <c r="M26" s="74">
        <v>5</v>
      </c>
      <c r="N26" s="75">
        <v>4</v>
      </c>
      <c r="O26" s="74">
        <v>1</v>
      </c>
      <c r="P26" s="75">
        <v>4</v>
      </c>
      <c r="Q26" s="74">
        <v>2</v>
      </c>
      <c r="R26" s="75">
        <v>3</v>
      </c>
      <c r="S26" s="74">
        <v>0</v>
      </c>
      <c r="T26" s="75">
        <v>2</v>
      </c>
      <c r="U26" s="74">
        <v>3</v>
      </c>
      <c r="V26" s="75">
        <v>5</v>
      </c>
      <c r="W26" s="74">
        <v>4</v>
      </c>
      <c r="X26" s="75">
        <v>1</v>
      </c>
      <c r="Y26" s="74">
        <v>1</v>
      </c>
      <c r="Z26" s="75">
        <v>0</v>
      </c>
      <c r="AA26" s="74">
        <v>1</v>
      </c>
      <c r="AB26" s="75">
        <v>2</v>
      </c>
      <c r="AC26" s="74">
        <v>0</v>
      </c>
      <c r="AD26" s="75">
        <v>0</v>
      </c>
    </row>
    <row r="27" spans="1:30" ht="15" customHeight="1" x14ac:dyDescent="0.25">
      <c r="A27" s="412"/>
      <c r="B27" s="413"/>
      <c r="C27" s="78" t="s">
        <v>31</v>
      </c>
      <c r="D27" s="58">
        <f t="shared" si="2"/>
        <v>3</v>
      </c>
      <c r="E27" s="59">
        <f t="shared" si="3"/>
        <v>3</v>
      </c>
      <c r="F27" s="60">
        <f t="shared" si="3"/>
        <v>0</v>
      </c>
      <c r="G27" s="71">
        <v>0</v>
      </c>
      <c r="H27" s="62">
        <v>0</v>
      </c>
      <c r="I27" s="71">
        <v>0</v>
      </c>
      <c r="J27" s="62">
        <v>0</v>
      </c>
      <c r="K27" s="61">
        <v>0</v>
      </c>
      <c r="L27" s="70">
        <v>0</v>
      </c>
      <c r="M27" s="71">
        <v>0</v>
      </c>
      <c r="N27" s="62">
        <v>0</v>
      </c>
      <c r="O27" s="71">
        <v>1</v>
      </c>
      <c r="P27" s="62">
        <v>0</v>
      </c>
      <c r="Q27" s="71">
        <v>0</v>
      </c>
      <c r="R27" s="62">
        <v>0</v>
      </c>
      <c r="S27" s="71">
        <v>1</v>
      </c>
      <c r="T27" s="62">
        <v>0</v>
      </c>
      <c r="U27" s="71">
        <v>0</v>
      </c>
      <c r="V27" s="62">
        <v>0</v>
      </c>
      <c r="W27" s="71">
        <v>1</v>
      </c>
      <c r="X27" s="62">
        <v>0</v>
      </c>
      <c r="Y27" s="71">
        <v>0</v>
      </c>
      <c r="Z27" s="62">
        <v>0</v>
      </c>
      <c r="AA27" s="71">
        <v>0</v>
      </c>
      <c r="AB27" s="62">
        <v>0</v>
      </c>
      <c r="AC27" s="71">
        <v>0</v>
      </c>
      <c r="AD27" s="62">
        <v>0</v>
      </c>
    </row>
    <row r="28" spans="1:30" ht="15" customHeight="1" x14ac:dyDescent="0.25">
      <c r="A28" s="414" t="s">
        <v>5</v>
      </c>
      <c r="B28" s="415"/>
      <c r="C28" s="416"/>
      <c r="D28" s="79">
        <f t="shared" ref="D28:AD28" si="4">SUM(D22:D27)</f>
        <v>61</v>
      </c>
      <c r="E28" s="80">
        <f t="shared" si="4"/>
        <v>26</v>
      </c>
      <c r="F28" s="81">
        <f t="shared" si="4"/>
        <v>35</v>
      </c>
      <c r="G28" s="82">
        <f t="shared" si="4"/>
        <v>0</v>
      </c>
      <c r="H28" s="83">
        <f t="shared" si="4"/>
        <v>0</v>
      </c>
      <c r="I28" s="82">
        <f t="shared" si="4"/>
        <v>1</v>
      </c>
      <c r="J28" s="83">
        <f t="shared" si="4"/>
        <v>0</v>
      </c>
      <c r="K28" s="84">
        <f t="shared" si="4"/>
        <v>3</v>
      </c>
      <c r="L28" s="85">
        <f t="shared" si="4"/>
        <v>5</v>
      </c>
      <c r="M28" s="82">
        <f t="shared" si="4"/>
        <v>5</v>
      </c>
      <c r="N28" s="83">
        <f t="shared" si="4"/>
        <v>4</v>
      </c>
      <c r="O28" s="82">
        <f t="shared" si="4"/>
        <v>2</v>
      </c>
      <c r="P28" s="83">
        <f t="shared" si="4"/>
        <v>5</v>
      </c>
      <c r="Q28" s="82">
        <f t="shared" si="4"/>
        <v>2</v>
      </c>
      <c r="R28" s="83">
        <f t="shared" si="4"/>
        <v>5</v>
      </c>
      <c r="S28" s="82">
        <f t="shared" si="4"/>
        <v>2</v>
      </c>
      <c r="T28" s="83">
        <f t="shared" si="4"/>
        <v>3</v>
      </c>
      <c r="U28" s="82">
        <f t="shared" si="4"/>
        <v>3</v>
      </c>
      <c r="V28" s="83">
        <f t="shared" si="4"/>
        <v>5</v>
      </c>
      <c r="W28" s="82">
        <f t="shared" si="4"/>
        <v>5</v>
      </c>
      <c r="X28" s="83">
        <f t="shared" si="4"/>
        <v>2</v>
      </c>
      <c r="Y28" s="82">
        <f t="shared" si="4"/>
        <v>1</v>
      </c>
      <c r="Z28" s="83">
        <f t="shared" si="4"/>
        <v>3</v>
      </c>
      <c r="AA28" s="82">
        <f t="shared" si="4"/>
        <v>1</v>
      </c>
      <c r="AB28" s="83">
        <f t="shared" si="4"/>
        <v>3</v>
      </c>
      <c r="AC28" s="82">
        <f t="shared" si="4"/>
        <v>1</v>
      </c>
      <c r="AD28" s="83">
        <f t="shared" si="4"/>
        <v>0</v>
      </c>
    </row>
    <row r="29" spans="1:30" s="2" customFormat="1" ht="18" customHeight="1" x14ac:dyDescent="0.2">
      <c r="A29" s="398" t="s">
        <v>32</v>
      </c>
      <c r="B29" s="398"/>
      <c r="C29" s="398"/>
      <c r="D29" s="398"/>
      <c r="E29" s="398"/>
      <c r="F29" s="398"/>
    </row>
    <row r="30" spans="1:30" ht="15" customHeight="1" x14ac:dyDescent="0.25">
      <c r="A30" s="86" t="s">
        <v>33</v>
      </c>
      <c r="B30" s="86" t="s">
        <v>34</v>
      </c>
      <c r="C30" s="399" t="s">
        <v>35</v>
      </c>
      <c r="D30" s="400"/>
      <c r="E30" s="87" t="s">
        <v>5</v>
      </c>
      <c r="F30" s="88" t="s">
        <v>36</v>
      </c>
      <c r="G30" s="89" t="s">
        <v>25</v>
      </c>
    </row>
    <row r="31" spans="1:30" ht="15" customHeight="1" x14ac:dyDescent="0.25">
      <c r="A31" s="369" t="s">
        <v>37</v>
      </c>
      <c r="B31" s="401" t="s">
        <v>38</v>
      </c>
      <c r="C31" s="402" t="s">
        <v>39</v>
      </c>
      <c r="D31" s="403"/>
      <c r="E31" s="90">
        <f t="shared" ref="E31:E61" si="5">SUM(F31:G31)</f>
        <v>1</v>
      </c>
      <c r="F31" s="91"/>
      <c r="G31" s="92">
        <v>1</v>
      </c>
    </row>
    <row r="32" spans="1:30" ht="15" customHeight="1" x14ac:dyDescent="0.25">
      <c r="A32" s="370"/>
      <c r="B32" s="401"/>
      <c r="C32" s="404" t="s">
        <v>40</v>
      </c>
      <c r="D32" s="405"/>
      <c r="E32" s="93">
        <f t="shared" si="5"/>
        <v>0</v>
      </c>
      <c r="F32" s="94"/>
      <c r="G32" s="95"/>
    </row>
    <row r="33" spans="1:7" x14ac:dyDescent="0.25">
      <c r="A33" s="370"/>
      <c r="B33" s="401"/>
      <c r="C33" s="406" t="s">
        <v>41</v>
      </c>
      <c r="D33" s="407"/>
      <c r="E33" s="96">
        <f t="shared" si="5"/>
        <v>0</v>
      </c>
      <c r="F33" s="97"/>
      <c r="G33" s="98"/>
    </row>
    <row r="34" spans="1:7" ht="15" customHeight="1" x14ac:dyDescent="0.25">
      <c r="A34" s="370"/>
      <c r="B34" s="369" t="s">
        <v>42</v>
      </c>
      <c r="C34" s="389" t="s">
        <v>43</v>
      </c>
      <c r="D34" s="390"/>
      <c r="E34" s="99">
        <f t="shared" si="5"/>
        <v>0</v>
      </c>
      <c r="F34" s="100"/>
      <c r="G34" s="101"/>
    </row>
    <row r="35" spans="1:7" x14ac:dyDescent="0.25">
      <c r="A35" s="370"/>
      <c r="B35" s="371"/>
      <c r="C35" s="406" t="s">
        <v>44</v>
      </c>
      <c r="D35" s="407"/>
      <c r="E35" s="96">
        <f t="shared" si="5"/>
        <v>0</v>
      </c>
      <c r="F35" s="97"/>
      <c r="G35" s="98"/>
    </row>
    <row r="36" spans="1:7" ht="15" customHeight="1" x14ac:dyDescent="0.25">
      <c r="A36" s="370"/>
      <c r="B36" s="387" t="s">
        <v>45</v>
      </c>
      <c r="C36" s="389" t="s">
        <v>46</v>
      </c>
      <c r="D36" s="390"/>
      <c r="E36" s="99">
        <f t="shared" si="5"/>
        <v>0</v>
      </c>
      <c r="F36" s="100"/>
      <c r="G36" s="101"/>
    </row>
    <row r="37" spans="1:7" x14ac:dyDescent="0.25">
      <c r="A37" s="370"/>
      <c r="B37" s="388"/>
      <c r="C37" s="391" t="s">
        <v>47</v>
      </c>
      <c r="D37" s="392"/>
      <c r="E37" s="96">
        <f t="shared" si="5"/>
        <v>0</v>
      </c>
      <c r="F37" s="97"/>
      <c r="G37" s="98"/>
    </row>
    <row r="38" spans="1:7" ht="15" customHeight="1" x14ac:dyDescent="0.25">
      <c r="A38" s="370"/>
      <c r="B38" s="387" t="s">
        <v>48</v>
      </c>
      <c r="C38" s="394" t="s">
        <v>49</v>
      </c>
      <c r="D38" s="395"/>
      <c r="E38" s="99">
        <f t="shared" si="5"/>
        <v>0</v>
      </c>
      <c r="F38" s="100"/>
      <c r="G38" s="101"/>
    </row>
    <row r="39" spans="1:7" x14ac:dyDescent="0.25">
      <c r="A39" s="370"/>
      <c r="B39" s="393"/>
      <c r="C39" s="396" t="s">
        <v>50</v>
      </c>
      <c r="D39" s="397"/>
      <c r="E39" s="93">
        <f t="shared" si="5"/>
        <v>0</v>
      </c>
      <c r="F39" s="94"/>
      <c r="G39" s="95"/>
    </row>
    <row r="40" spans="1:7" x14ac:dyDescent="0.25">
      <c r="A40" s="370"/>
      <c r="B40" s="393"/>
      <c r="C40" s="396" t="s">
        <v>51</v>
      </c>
      <c r="D40" s="397"/>
      <c r="E40" s="93">
        <f t="shared" si="5"/>
        <v>0</v>
      </c>
      <c r="F40" s="94"/>
      <c r="G40" s="95"/>
    </row>
    <row r="41" spans="1:7" ht="15" customHeight="1" x14ac:dyDescent="0.25">
      <c r="A41" s="371"/>
      <c r="B41" s="388"/>
      <c r="C41" s="391" t="s">
        <v>52</v>
      </c>
      <c r="D41" s="392"/>
      <c r="E41" s="96">
        <f t="shared" si="5"/>
        <v>0</v>
      </c>
      <c r="F41" s="97"/>
      <c r="G41" s="98"/>
    </row>
    <row r="42" spans="1:7" ht="15" customHeight="1" x14ac:dyDescent="0.25">
      <c r="A42" s="369" t="s">
        <v>53</v>
      </c>
      <c r="B42" s="369" t="s">
        <v>54</v>
      </c>
      <c r="C42" s="378" t="s">
        <v>55</v>
      </c>
      <c r="D42" s="380"/>
      <c r="E42" s="102">
        <f t="shared" si="5"/>
        <v>10</v>
      </c>
      <c r="F42" s="103"/>
      <c r="G42" s="104">
        <v>10</v>
      </c>
    </row>
    <row r="43" spans="1:7" ht="21" x14ac:dyDescent="0.25">
      <c r="A43" s="370"/>
      <c r="B43" s="370"/>
      <c r="C43" s="369" t="s">
        <v>56</v>
      </c>
      <c r="D43" s="105" t="s">
        <v>57</v>
      </c>
      <c r="E43" s="106">
        <f t="shared" si="5"/>
        <v>1</v>
      </c>
      <c r="F43" s="107"/>
      <c r="G43" s="108">
        <v>1</v>
      </c>
    </row>
    <row r="44" spans="1:7" ht="31.5" x14ac:dyDescent="0.25">
      <c r="A44" s="370"/>
      <c r="B44" s="370"/>
      <c r="C44" s="371"/>
      <c r="D44" s="109" t="s">
        <v>58</v>
      </c>
      <c r="E44" s="106">
        <f t="shared" si="5"/>
        <v>0</v>
      </c>
      <c r="F44" s="107"/>
      <c r="G44" s="108"/>
    </row>
    <row r="45" spans="1:7" x14ac:dyDescent="0.25">
      <c r="A45" s="370"/>
      <c r="B45" s="370"/>
      <c r="C45" s="372" t="s">
        <v>59</v>
      </c>
      <c r="D45" s="374"/>
      <c r="E45" s="99">
        <f t="shared" si="5"/>
        <v>0</v>
      </c>
      <c r="F45" s="100"/>
      <c r="G45" s="101"/>
    </row>
    <row r="46" spans="1:7" x14ac:dyDescent="0.25">
      <c r="A46" s="370"/>
      <c r="B46" s="370"/>
      <c r="C46" s="375" t="s">
        <v>60</v>
      </c>
      <c r="D46" s="377"/>
      <c r="E46" s="93">
        <f t="shared" si="5"/>
        <v>10</v>
      </c>
      <c r="F46" s="94"/>
      <c r="G46" s="95">
        <v>10</v>
      </c>
    </row>
    <row r="47" spans="1:7" x14ac:dyDescent="0.25">
      <c r="A47" s="370"/>
      <c r="B47" s="370"/>
      <c r="C47" s="375" t="s">
        <v>61</v>
      </c>
      <c r="D47" s="377"/>
      <c r="E47" s="93">
        <f t="shared" si="5"/>
        <v>6</v>
      </c>
      <c r="F47" s="94"/>
      <c r="G47" s="95">
        <v>6</v>
      </c>
    </row>
    <row r="48" spans="1:7" ht="15" customHeight="1" x14ac:dyDescent="0.25">
      <c r="A48" s="371"/>
      <c r="B48" s="371"/>
      <c r="C48" s="378" t="s">
        <v>62</v>
      </c>
      <c r="D48" s="380"/>
      <c r="E48" s="96">
        <f t="shared" si="5"/>
        <v>0</v>
      </c>
      <c r="F48" s="97"/>
      <c r="G48" s="98"/>
    </row>
    <row r="49" spans="1:8" x14ac:dyDescent="0.25">
      <c r="A49" s="369" t="s">
        <v>63</v>
      </c>
      <c r="B49" s="372" t="s">
        <v>64</v>
      </c>
      <c r="C49" s="373"/>
      <c r="D49" s="374"/>
      <c r="E49" s="90">
        <f t="shared" si="5"/>
        <v>0</v>
      </c>
      <c r="F49" s="91"/>
      <c r="G49" s="92"/>
    </row>
    <row r="50" spans="1:8" x14ac:dyDescent="0.25">
      <c r="A50" s="370"/>
      <c r="B50" s="375" t="s">
        <v>65</v>
      </c>
      <c r="C50" s="376"/>
      <c r="D50" s="377"/>
      <c r="E50" s="93">
        <f t="shared" si="5"/>
        <v>0</v>
      </c>
      <c r="F50" s="94"/>
      <c r="G50" s="95"/>
    </row>
    <row r="51" spans="1:8" x14ac:dyDescent="0.25">
      <c r="A51" s="370"/>
      <c r="B51" s="375" t="s">
        <v>66</v>
      </c>
      <c r="C51" s="376"/>
      <c r="D51" s="377"/>
      <c r="E51" s="93">
        <f t="shared" si="5"/>
        <v>0</v>
      </c>
      <c r="F51" s="94"/>
      <c r="G51" s="95"/>
    </row>
    <row r="52" spans="1:8" x14ac:dyDescent="0.25">
      <c r="A52" s="371"/>
      <c r="B52" s="381" t="s">
        <v>67</v>
      </c>
      <c r="C52" s="382"/>
      <c r="D52" s="383"/>
      <c r="E52" s="96">
        <f t="shared" si="5"/>
        <v>0</v>
      </c>
      <c r="F52" s="97"/>
      <c r="G52" s="98"/>
    </row>
    <row r="53" spans="1:8" x14ac:dyDescent="0.25">
      <c r="A53" s="370" t="s">
        <v>68</v>
      </c>
      <c r="B53" s="384" t="s">
        <v>69</v>
      </c>
      <c r="C53" s="385"/>
      <c r="D53" s="386"/>
      <c r="E53" s="99">
        <f t="shared" si="5"/>
        <v>0</v>
      </c>
      <c r="F53" s="100"/>
      <c r="G53" s="101"/>
    </row>
    <row r="54" spans="1:8" ht="15" customHeight="1" x14ac:dyDescent="0.25">
      <c r="A54" s="371"/>
      <c r="B54" s="381" t="s">
        <v>70</v>
      </c>
      <c r="C54" s="382"/>
      <c r="D54" s="383"/>
      <c r="E54" s="96">
        <f t="shared" si="5"/>
        <v>0</v>
      </c>
      <c r="F54" s="97"/>
      <c r="G54" s="98"/>
    </row>
    <row r="55" spans="1:8" ht="15" customHeight="1" x14ac:dyDescent="0.25">
      <c r="A55" s="369" t="s">
        <v>71</v>
      </c>
      <c r="B55" s="372" t="s">
        <v>72</v>
      </c>
      <c r="C55" s="373"/>
      <c r="D55" s="374"/>
      <c r="E55" s="99">
        <f t="shared" si="5"/>
        <v>0</v>
      </c>
      <c r="F55" s="100"/>
      <c r="G55" s="101"/>
    </row>
    <row r="56" spans="1:8" x14ac:dyDescent="0.25">
      <c r="A56" s="370"/>
      <c r="B56" s="375" t="s">
        <v>73</v>
      </c>
      <c r="C56" s="376"/>
      <c r="D56" s="377"/>
      <c r="E56" s="93">
        <f t="shared" si="5"/>
        <v>0</v>
      </c>
      <c r="F56" s="94"/>
      <c r="G56" s="95"/>
    </row>
    <row r="57" spans="1:8" x14ac:dyDescent="0.25">
      <c r="A57" s="370"/>
      <c r="B57" s="375" t="s">
        <v>74</v>
      </c>
      <c r="C57" s="376"/>
      <c r="D57" s="377"/>
      <c r="E57" s="93">
        <f t="shared" si="5"/>
        <v>0</v>
      </c>
      <c r="F57" s="94"/>
      <c r="G57" s="95"/>
    </row>
    <row r="58" spans="1:8" ht="15" customHeight="1" x14ac:dyDescent="0.25">
      <c r="A58" s="370"/>
      <c r="B58" s="375" t="s">
        <v>75</v>
      </c>
      <c r="C58" s="376"/>
      <c r="D58" s="377"/>
      <c r="E58" s="93">
        <f t="shared" si="5"/>
        <v>0</v>
      </c>
      <c r="F58" s="94"/>
      <c r="G58" s="95"/>
    </row>
    <row r="59" spans="1:8" ht="15" customHeight="1" x14ac:dyDescent="0.25">
      <c r="A59" s="370"/>
      <c r="B59" s="375" t="s">
        <v>76</v>
      </c>
      <c r="C59" s="376"/>
      <c r="D59" s="377"/>
      <c r="E59" s="93">
        <f t="shared" si="5"/>
        <v>0</v>
      </c>
      <c r="F59" s="94"/>
      <c r="G59" s="95"/>
    </row>
    <row r="60" spans="1:8" x14ac:dyDescent="0.25">
      <c r="A60" s="371"/>
      <c r="B60" s="378" t="s">
        <v>77</v>
      </c>
      <c r="C60" s="379"/>
      <c r="D60" s="380"/>
      <c r="E60" s="96">
        <f t="shared" si="5"/>
        <v>0</v>
      </c>
      <c r="F60" s="97"/>
      <c r="G60" s="98"/>
    </row>
    <row r="61" spans="1:8" ht="15" customHeight="1" x14ac:dyDescent="0.25">
      <c r="A61" s="110" t="s">
        <v>78</v>
      </c>
      <c r="B61" s="365" t="s">
        <v>79</v>
      </c>
      <c r="C61" s="366"/>
      <c r="D61" s="367"/>
      <c r="E61" s="102">
        <f t="shared" si="5"/>
        <v>0</v>
      </c>
      <c r="F61" s="103"/>
      <c r="G61" s="104"/>
    </row>
    <row r="62" spans="1:8" s="2" customFormat="1" ht="12" customHeight="1" x14ac:dyDescent="0.2">
      <c r="A62" s="368" t="s">
        <v>80</v>
      </c>
      <c r="B62" s="368"/>
      <c r="C62" s="368"/>
      <c r="D62" s="368"/>
      <c r="E62" s="111"/>
      <c r="F62" s="111"/>
      <c r="G62" s="111"/>
      <c r="H62" s="111"/>
    </row>
    <row r="63" spans="1:8" x14ac:dyDescent="0.25">
      <c r="A63" s="112" t="s">
        <v>81</v>
      </c>
      <c r="B63" s="113" t="s">
        <v>5</v>
      </c>
    </row>
    <row r="64" spans="1:8" x14ac:dyDescent="0.25">
      <c r="A64" s="11" t="s">
        <v>82</v>
      </c>
      <c r="B64" s="114"/>
    </row>
    <row r="65" spans="1:3" x14ac:dyDescent="0.25">
      <c r="A65" s="115" t="s">
        <v>83</v>
      </c>
      <c r="B65" s="116"/>
    </row>
    <row r="66" spans="1:3" x14ac:dyDescent="0.25">
      <c r="A66" s="117" t="s">
        <v>5</v>
      </c>
      <c r="B66" s="118">
        <f>SUM(B64+B65)</f>
        <v>0</v>
      </c>
    </row>
    <row r="67" spans="1:3" s="2" customFormat="1" ht="12" x14ac:dyDescent="0.2">
      <c r="A67" s="318" t="s">
        <v>84</v>
      </c>
      <c r="B67" s="318"/>
      <c r="C67" s="318"/>
    </row>
    <row r="68" spans="1:3" s="3" customFormat="1" ht="10.5" x14ac:dyDescent="0.15">
      <c r="A68" s="119" t="s">
        <v>85</v>
      </c>
      <c r="B68" s="120" t="s">
        <v>4</v>
      </c>
      <c r="C68" s="119" t="s">
        <v>5</v>
      </c>
    </row>
    <row r="69" spans="1:3" s="3" customFormat="1" ht="10.5" x14ac:dyDescent="0.15">
      <c r="A69" s="315" t="s">
        <v>86</v>
      </c>
      <c r="B69" s="11" t="s">
        <v>87</v>
      </c>
      <c r="C69" s="114"/>
    </row>
    <row r="70" spans="1:3" s="3" customFormat="1" ht="10.5" x14ac:dyDescent="0.15">
      <c r="A70" s="322"/>
      <c r="B70" s="121" t="s">
        <v>88</v>
      </c>
      <c r="C70" s="122"/>
    </row>
    <row r="71" spans="1:3" s="3" customFormat="1" ht="10.5" x14ac:dyDescent="0.15">
      <c r="A71" s="322"/>
      <c r="B71" s="123" t="s">
        <v>89</v>
      </c>
      <c r="C71" s="124"/>
    </row>
    <row r="72" spans="1:3" s="3" customFormat="1" ht="10.5" x14ac:dyDescent="0.15">
      <c r="A72" s="322"/>
      <c r="B72" s="123" t="s">
        <v>90</v>
      </c>
      <c r="C72" s="124"/>
    </row>
    <row r="73" spans="1:3" s="3" customFormat="1" ht="10.5" x14ac:dyDescent="0.15">
      <c r="A73" s="315" t="s">
        <v>91</v>
      </c>
      <c r="B73" s="11" t="s">
        <v>92</v>
      </c>
      <c r="C73" s="114"/>
    </row>
    <row r="74" spans="1:3" s="3" customFormat="1" ht="10.5" x14ac:dyDescent="0.15">
      <c r="A74" s="322"/>
      <c r="B74" s="121" t="s">
        <v>93</v>
      </c>
      <c r="C74" s="122"/>
    </row>
    <row r="75" spans="1:3" s="3" customFormat="1" ht="10.5" x14ac:dyDescent="0.15">
      <c r="A75" s="322"/>
      <c r="B75" s="123" t="s">
        <v>94</v>
      </c>
      <c r="C75" s="122"/>
    </row>
    <row r="76" spans="1:3" s="3" customFormat="1" ht="10.5" x14ac:dyDescent="0.15">
      <c r="A76" s="322"/>
      <c r="B76" s="123" t="s">
        <v>90</v>
      </c>
      <c r="C76" s="124"/>
    </row>
    <row r="77" spans="1:3" s="3" customFormat="1" ht="10.5" x14ac:dyDescent="0.15">
      <c r="A77" s="316"/>
      <c r="B77" s="123" t="s">
        <v>89</v>
      </c>
      <c r="C77" s="124"/>
    </row>
    <row r="78" spans="1:3" ht="31.5" x14ac:dyDescent="0.25">
      <c r="A78" s="315" t="s">
        <v>95</v>
      </c>
      <c r="B78" s="125" t="s">
        <v>96</v>
      </c>
      <c r="C78" s="114"/>
    </row>
    <row r="79" spans="1:3" ht="21" x14ac:dyDescent="0.25">
      <c r="A79" s="322"/>
      <c r="B79" s="123" t="s">
        <v>97</v>
      </c>
      <c r="C79" s="122"/>
    </row>
    <row r="80" spans="1:3" s="3" customFormat="1" ht="10.5" x14ac:dyDescent="0.15">
      <c r="A80" s="316"/>
      <c r="B80" s="126" t="s">
        <v>90</v>
      </c>
      <c r="C80" s="127"/>
    </row>
    <row r="81" spans="1:12" s="3" customFormat="1" ht="10.5" x14ac:dyDescent="0.15">
      <c r="A81" s="363" t="s">
        <v>98</v>
      </c>
      <c r="B81" s="364"/>
      <c r="C81" s="127"/>
    </row>
    <row r="82" spans="1:12" s="2" customFormat="1" ht="12" customHeight="1" x14ac:dyDescent="0.2">
      <c r="A82" s="346" t="s">
        <v>99</v>
      </c>
      <c r="B82" s="346"/>
      <c r="C82" s="346"/>
      <c r="D82" s="346"/>
      <c r="E82" s="346"/>
      <c r="F82" s="346"/>
      <c r="G82" s="346"/>
      <c r="H82" s="346"/>
      <c r="I82" s="111"/>
    </row>
    <row r="83" spans="1:12" x14ac:dyDescent="0.25">
      <c r="A83" s="354" t="s">
        <v>100</v>
      </c>
      <c r="B83" s="354"/>
      <c r="C83" s="355" t="s">
        <v>101</v>
      </c>
      <c r="D83" s="357" t="s">
        <v>102</v>
      </c>
      <c r="E83" s="359" t="s">
        <v>91</v>
      </c>
      <c r="F83" s="360"/>
      <c r="G83" s="360"/>
      <c r="H83" s="360" t="s">
        <v>98</v>
      </c>
    </row>
    <row r="84" spans="1:12" x14ac:dyDescent="0.25">
      <c r="A84" s="354"/>
      <c r="B84" s="354"/>
      <c r="C84" s="356"/>
      <c r="D84" s="358"/>
      <c r="E84" s="128" t="s">
        <v>92</v>
      </c>
      <c r="F84" s="129" t="s">
        <v>103</v>
      </c>
      <c r="G84" s="130" t="s">
        <v>90</v>
      </c>
      <c r="H84" s="359"/>
    </row>
    <row r="85" spans="1:12" x14ac:dyDescent="0.25">
      <c r="A85" s="323" t="s">
        <v>104</v>
      </c>
      <c r="B85" s="324"/>
      <c r="C85" s="131"/>
      <c r="D85" s="132"/>
      <c r="E85" s="131"/>
      <c r="F85" s="133"/>
      <c r="G85" s="132"/>
      <c r="H85" s="132"/>
    </row>
    <row r="86" spans="1:12" x14ac:dyDescent="0.25">
      <c r="A86" s="347" t="s">
        <v>105</v>
      </c>
      <c r="B86" s="348"/>
      <c r="C86" s="134"/>
      <c r="D86" s="135"/>
      <c r="E86" s="134"/>
      <c r="F86" s="136"/>
      <c r="G86" s="135"/>
      <c r="H86" s="135"/>
    </row>
    <row r="87" spans="1:12" x14ac:dyDescent="0.25">
      <c r="A87" s="347" t="s">
        <v>106</v>
      </c>
      <c r="B87" s="348"/>
      <c r="C87" s="137"/>
      <c r="D87" s="138"/>
      <c r="E87" s="137"/>
      <c r="F87" s="139"/>
      <c r="G87" s="138"/>
      <c r="H87" s="138"/>
    </row>
    <row r="88" spans="1:12" x14ac:dyDescent="0.25">
      <c r="A88" s="347" t="s">
        <v>107</v>
      </c>
      <c r="B88" s="348"/>
      <c r="C88" s="137"/>
      <c r="D88" s="138"/>
      <c r="E88" s="137"/>
      <c r="F88" s="139"/>
      <c r="G88" s="138"/>
      <c r="H88" s="138"/>
    </row>
    <row r="89" spans="1:12" x14ac:dyDescent="0.25">
      <c r="A89" s="361" t="s">
        <v>108</v>
      </c>
      <c r="B89" s="362"/>
      <c r="C89" s="140"/>
      <c r="D89" s="141"/>
      <c r="E89" s="61"/>
      <c r="F89" s="142"/>
      <c r="G89" s="141"/>
      <c r="H89" s="141"/>
    </row>
    <row r="90" spans="1:12" x14ac:dyDescent="0.25">
      <c r="A90" s="353" t="s">
        <v>5</v>
      </c>
      <c r="B90" s="353"/>
      <c r="C90" s="34">
        <f t="shared" ref="C90:H90" si="6">SUM(C85:C89)</f>
        <v>0</v>
      </c>
      <c r="D90" s="143">
        <f t="shared" si="6"/>
        <v>0</v>
      </c>
      <c r="E90" s="34">
        <f t="shared" si="6"/>
        <v>0</v>
      </c>
      <c r="F90" s="144">
        <f t="shared" si="6"/>
        <v>0</v>
      </c>
      <c r="G90" s="143">
        <f t="shared" si="6"/>
        <v>0</v>
      </c>
      <c r="H90" s="145">
        <f t="shared" si="6"/>
        <v>0</v>
      </c>
    </row>
    <row r="91" spans="1:12" x14ac:dyDescent="0.25">
      <c r="A91" s="146" t="s">
        <v>109</v>
      </c>
    </row>
    <row r="92" spans="1:12" s="2" customFormat="1" ht="12" customHeight="1" x14ac:dyDescent="0.2">
      <c r="A92" s="346" t="s">
        <v>110</v>
      </c>
      <c r="B92" s="346"/>
      <c r="C92" s="346"/>
      <c r="D92" s="346"/>
      <c r="E92" s="346"/>
      <c r="F92" s="346"/>
      <c r="G92" s="346"/>
      <c r="H92" s="346"/>
      <c r="I92" s="111"/>
      <c r="J92" s="111"/>
      <c r="K92" s="111"/>
      <c r="L92" s="111"/>
    </row>
    <row r="93" spans="1:12" x14ac:dyDescent="0.25">
      <c r="A93" s="354" t="s">
        <v>100</v>
      </c>
      <c r="B93" s="354"/>
      <c r="C93" s="355" t="s">
        <v>101</v>
      </c>
      <c r="D93" s="357" t="s">
        <v>102</v>
      </c>
      <c r="E93" s="359" t="s">
        <v>91</v>
      </c>
      <c r="F93" s="360"/>
      <c r="G93" s="360"/>
      <c r="H93" s="360" t="s">
        <v>98</v>
      </c>
    </row>
    <row r="94" spans="1:12" x14ac:dyDescent="0.25">
      <c r="A94" s="354"/>
      <c r="B94" s="354"/>
      <c r="C94" s="356"/>
      <c r="D94" s="358"/>
      <c r="E94" s="128" t="s">
        <v>92</v>
      </c>
      <c r="F94" s="129" t="s">
        <v>103</v>
      </c>
      <c r="G94" s="130" t="s">
        <v>90</v>
      </c>
      <c r="H94" s="359"/>
    </row>
    <row r="95" spans="1:12" x14ac:dyDescent="0.25">
      <c r="A95" s="323" t="s">
        <v>105</v>
      </c>
      <c r="B95" s="324"/>
      <c r="C95" s="131">
        <v>10</v>
      </c>
      <c r="D95" s="132">
        <v>5</v>
      </c>
      <c r="E95" s="147">
        <v>87</v>
      </c>
      <c r="F95" s="133"/>
      <c r="G95" s="148"/>
      <c r="H95" s="132">
        <v>0</v>
      </c>
    </row>
    <row r="96" spans="1:12" x14ac:dyDescent="0.25">
      <c r="A96" s="347" t="s">
        <v>111</v>
      </c>
      <c r="B96" s="348"/>
      <c r="C96" s="66"/>
      <c r="D96" s="68"/>
      <c r="E96" s="149"/>
      <c r="F96" s="150"/>
      <c r="G96" s="67"/>
      <c r="H96" s="68"/>
    </row>
    <row r="97" spans="1:9" x14ac:dyDescent="0.25">
      <c r="A97" s="349" t="s">
        <v>112</v>
      </c>
      <c r="B97" s="350"/>
      <c r="C97" s="66"/>
      <c r="D97" s="68"/>
      <c r="E97" s="149"/>
      <c r="F97" s="150"/>
      <c r="G97" s="67"/>
      <c r="H97" s="68"/>
    </row>
    <row r="98" spans="1:9" x14ac:dyDescent="0.25">
      <c r="A98" s="347" t="s">
        <v>113</v>
      </c>
      <c r="B98" s="348"/>
      <c r="C98" s="66"/>
      <c r="D98" s="68">
        <v>10</v>
      </c>
      <c r="E98" s="149"/>
      <c r="F98" s="150"/>
      <c r="G98" s="67"/>
      <c r="H98" s="68"/>
    </row>
    <row r="99" spans="1:9" x14ac:dyDescent="0.25">
      <c r="A99" s="351" t="s">
        <v>108</v>
      </c>
      <c r="B99" s="352"/>
      <c r="C99" s="140">
        <v>5</v>
      </c>
      <c r="D99" s="70">
        <v>2</v>
      </c>
      <c r="E99" s="151">
        <v>2</v>
      </c>
      <c r="F99" s="142"/>
      <c r="G99" s="62"/>
      <c r="H99" s="141"/>
    </row>
    <row r="100" spans="1:9" x14ac:dyDescent="0.25">
      <c r="A100" s="353" t="s">
        <v>5</v>
      </c>
      <c r="B100" s="353"/>
      <c r="C100" s="34">
        <f t="shared" ref="C100:H100" si="7">SUM(C95:C99)</f>
        <v>15</v>
      </c>
      <c r="D100" s="37">
        <f t="shared" si="7"/>
        <v>17</v>
      </c>
      <c r="E100" s="34">
        <f t="shared" si="7"/>
        <v>89</v>
      </c>
      <c r="F100" s="36">
        <f t="shared" si="7"/>
        <v>0</v>
      </c>
      <c r="G100" s="37">
        <f t="shared" si="7"/>
        <v>0</v>
      </c>
      <c r="H100" s="37">
        <f t="shared" si="7"/>
        <v>0</v>
      </c>
    </row>
    <row r="101" spans="1:9" x14ac:dyDescent="0.25">
      <c r="A101" s="146" t="s">
        <v>109</v>
      </c>
    </row>
    <row r="102" spans="1:9" ht="15" customHeight="1" x14ac:dyDescent="0.25">
      <c r="A102" s="346" t="s">
        <v>114</v>
      </c>
      <c r="B102" s="346"/>
      <c r="C102" s="346"/>
      <c r="D102" s="346"/>
      <c r="E102" s="346"/>
      <c r="F102" s="346"/>
      <c r="G102" s="346"/>
      <c r="H102" s="346"/>
      <c r="I102" s="346"/>
    </row>
    <row r="103" spans="1:9" ht="42" x14ac:dyDescent="0.25">
      <c r="A103" s="343" t="s">
        <v>115</v>
      </c>
      <c r="B103" s="344"/>
      <c r="C103" s="152" t="s">
        <v>5</v>
      </c>
      <c r="D103" s="128" t="s">
        <v>116</v>
      </c>
      <c r="E103" s="129" t="s">
        <v>117</v>
      </c>
      <c r="F103" s="129" t="s">
        <v>118</v>
      </c>
      <c r="G103" s="129" t="s">
        <v>119</v>
      </c>
      <c r="H103" s="153" t="s">
        <v>120</v>
      </c>
      <c r="I103" s="89" t="s">
        <v>121</v>
      </c>
    </row>
    <row r="104" spans="1:9" s="3" customFormat="1" ht="10.5" x14ac:dyDescent="0.15">
      <c r="A104" s="339" t="s">
        <v>122</v>
      </c>
      <c r="B104" s="340"/>
      <c r="C104" s="154">
        <f>SUM(D104:I104)</f>
        <v>1</v>
      </c>
      <c r="D104" s="155">
        <v>1</v>
      </c>
      <c r="E104" s="156"/>
      <c r="F104" s="156"/>
      <c r="G104" s="156"/>
      <c r="H104" s="156"/>
      <c r="I104" s="157"/>
    </row>
    <row r="105" spans="1:9" s="3" customFormat="1" ht="10.5" x14ac:dyDescent="0.15">
      <c r="A105" s="315" t="s">
        <v>91</v>
      </c>
      <c r="B105" s="158" t="s">
        <v>92</v>
      </c>
      <c r="C105" s="159">
        <f>SUM(D105:I105)</f>
        <v>0</v>
      </c>
      <c r="D105" s="160"/>
      <c r="E105" s="161"/>
      <c r="F105" s="161"/>
      <c r="G105" s="161"/>
      <c r="H105" s="161"/>
      <c r="I105" s="162"/>
    </row>
    <row r="106" spans="1:9" s="3" customFormat="1" ht="10.5" x14ac:dyDescent="0.15">
      <c r="A106" s="322"/>
      <c r="B106" s="163" t="s">
        <v>103</v>
      </c>
      <c r="C106" s="164">
        <f>SUM(D106:I106)</f>
        <v>0</v>
      </c>
      <c r="D106" s="134"/>
      <c r="E106" s="136"/>
      <c r="F106" s="136"/>
      <c r="G106" s="136"/>
      <c r="H106" s="136"/>
      <c r="I106" s="162"/>
    </row>
    <row r="107" spans="1:9" s="3" customFormat="1" ht="10.5" x14ac:dyDescent="0.15">
      <c r="A107" s="316"/>
      <c r="B107" s="165" t="s">
        <v>90</v>
      </c>
      <c r="C107" s="166">
        <f>SUM(D107:I107)</f>
        <v>0</v>
      </c>
      <c r="D107" s="167"/>
      <c r="E107" s="168"/>
      <c r="F107" s="168"/>
      <c r="G107" s="168"/>
      <c r="H107" s="168"/>
      <c r="I107" s="169"/>
    </row>
    <row r="108" spans="1:9" s="3" customFormat="1" ht="10.5" x14ac:dyDescent="0.15">
      <c r="A108" s="323" t="s">
        <v>102</v>
      </c>
      <c r="B108" s="324"/>
      <c r="C108" s="159">
        <f>SUM(D108:H108)</f>
        <v>0</v>
      </c>
      <c r="D108" s="160"/>
      <c r="E108" s="161"/>
      <c r="F108" s="161"/>
      <c r="G108" s="161"/>
      <c r="H108" s="161"/>
      <c r="I108" s="170"/>
    </row>
    <row r="109" spans="1:9" s="3" customFormat="1" ht="10.5" x14ac:dyDescent="0.15">
      <c r="A109" s="325" t="s">
        <v>98</v>
      </c>
      <c r="B109" s="326"/>
      <c r="C109" s="171">
        <f>SUM(D109:H109)</f>
        <v>0</v>
      </c>
      <c r="D109" s="61"/>
      <c r="E109" s="142"/>
      <c r="F109" s="142"/>
      <c r="G109" s="142"/>
      <c r="H109" s="142"/>
      <c r="I109" s="172"/>
    </row>
    <row r="110" spans="1:9" x14ac:dyDescent="0.25">
      <c r="A110" s="146" t="s">
        <v>109</v>
      </c>
    </row>
    <row r="111" spans="1:9" s="2" customFormat="1" ht="12" customHeight="1" x14ac:dyDescent="0.2">
      <c r="A111" s="345" t="s">
        <v>123</v>
      </c>
      <c r="B111" s="345"/>
      <c r="C111" s="345"/>
      <c r="D111" s="345"/>
      <c r="E111" s="345"/>
      <c r="F111" s="345"/>
      <c r="G111" s="345"/>
      <c r="H111" s="345"/>
      <c r="I111" s="345"/>
    </row>
    <row r="112" spans="1:9" ht="42" x14ac:dyDescent="0.25">
      <c r="A112" s="343" t="s">
        <v>115</v>
      </c>
      <c r="B112" s="344"/>
      <c r="C112" s="152" t="s">
        <v>5</v>
      </c>
      <c r="D112" s="128" t="s">
        <v>116</v>
      </c>
      <c r="E112" s="129" t="s">
        <v>117</v>
      </c>
      <c r="F112" s="129" t="s">
        <v>118</v>
      </c>
      <c r="G112" s="129" t="s">
        <v>119</v>
      </c>
      <c r="H112" s="153" t="s">
        <v>120</v>
      </c>
      <c r="I112" s="89" t="s">
        <v>124</v>
      </c>
    </row>
    <row r="113" spans="1:9" x14ac:dyDescent="0.25">
      <c r="A113" s="339" t="s">
        <v>122</v>
      </c>
      <c r="B113" s="340"/>
      <c r="C113" s="154">
        <f t="shared" ref="C113:C118" si="8">SUM(D113:I113)</f>
        <v>0</v>
      </c>
      <c r="D113" s="155"/>
      <c r="E113" s="156"/>
      <c r="F113" s="156"/>
      <c r="G113" s="156"/>
      <c r="H113" s="156"/>
      <c r="I113" s="173"/>
    </row>
    <row r="114" spans="1:9" x14ac:dyDescent="0.25">
      <c r="A114" s="315" t="s">
        <v>91</v>
      </c>
      <c r="B114" s="158" t="s">
        <v>92</v>
      </c>
      <c r="C114" s="159">
        <f t="shared" si="8"/>
        <v>0</v>
      </c>
      <c r="D114" s="160"/>
      <c r="E114" s="161"/>
      <c r="F114" s="161"/>
      <c r="G114" s="161"/>
      <c r="H114" s="161"/>
      <c r="I114" s="162"/>
    </row>
    <row r="115" spans="1:9" x14ac:dyDescent="0.25">
      <c r="A115" s="322"/>
      <c r="B115" s="163" t="s">
        <v>103</v>
      </c>
      <c r="C115" s="164">
        <f t="shared" si="8"/>
        <v>0</v>
      </c>
      <c r="D115" s="160"/>
      <c r="E115" s="161"/>
      <c r="F115" s="161"/>
      <c r="G115" s="161"/>
      <c r="H115" s="161"/>
      <c r="I115" s="162"/>
    </row>
    <row r="116" spans="1:9" x14ac:dyDescent="0.25">
      <c r="A116" s="316"/>
      <c r="B116" s="165" t="s">
        <v>90</v>
      </c>
      <c r="C116" s="166">
        <f t="shared" si="8"/>
        <v>0</v>
      </c>
      <c r="D116" s="167"/>
      <c r="E116" s="168"/>
      <c r="F116" s="168"/>
      <c r="G116" s="168"/>
      <c r="H116" s="168"/>
      <c r="I116" s="169"/>
    </row>
    <row r="117" spans="1:9" x14ac:dyDescent="0.25">
      <c r="A117" s="323" t="s">
        <v>102</v>
      </c>
      <c r="B117" s="324"/>
      <c r="C117" s="159">
        <f t="shared" si="8"/>
        <v>0</v>
      </c>
      <c r="D117" s="160"/>
      <c r="E117" s="161"/>
      <c r="F117" s="161"/>
      <c r="G117" s="161"/>
      <c r="H117" s="161"/>
      <c r="I117" s="162"/>
    </row>
    <row r="118" spans="1:9" x14ac:dyDescent="0.25">
      <c r="A118" s="325" t="s">
        <v>98</v>
      </c>
      <c r="B118" s="326"/>
      <c r="C118" s="171">
        <f t="shared" si="8"/>
        <v>0</v>
      </c>
      <c r="D118" s="167"/>
      <c r="E118" s="168"/>
      <c r="F118" s="168"/>
      <c r="G118" s="168"/>
      <c r="H118" s="168"/>
      <c r="I118" s="169"/>
    </row>
    <row r="119" spans="1:9" x14ac:dyDescent="0.25">
      <c r="A119" s="146" t="s">
        <v>109</v>
      </c>
    </row>
    <row r="120" spans="1:9" s="2" customFormat="1" ht="12" customHeight="1" x14ac:dyDescent="0.2">
      <c r="A120" s="341" t="s">
        <v>125</v>
      </c>
      <c r="B120" s="341"/>
      <c r="C120" s="174"/>
      <c r="D120" s="174"/>
      <c r="E120" s="174"/>
    </row>
    <row r="121" spans="1:9" ht="21" x14ac:dyDescent="0.25">
      <c r="A121" s="175" t="s">
        <v>126</v>
      </c>
      <c r="B121" s="175" t="s">
        <v>127</v>
      </c>
    </row>
    <row r="122" spans="1:9" x14ac:dyDescent="0.25">
      <c r="A122" s="163" t="s">
        <v>128</v>
      </c>
      <c r="B122" s="176"/>
    </row>
    <row r="123" spans="1:9" x14ac:dyDescent="0.25">
      <c r="A123" s="163" t="s">
        <v>129</v>
      </c>
      <c r="B123" s="177"/>
    </row>
    <row r="124" spans="1:9" x14ac:dyDescent="0.25">
      <c r="A124" s="163" t="s">
        <v>130</v>
      </c>
      <c r="B124" s="177"/>
    </row>
    <row r="125" spans="1:9" x14ac:dyDescent="0.25">
      <c r="A125" s="163" t="s">
        <v>131</v>
      </c>
      <c r="B125" s="177"/>
    </row>
    <row r="126" spans="1:9" x14ac:dyDescent="0.25">
      <c r="A126" s="165" t="s">
        <v>132</v>
      </c>
      <c r="B126" s="178"/>
    </row>
    <row r="127" spans="1:9" s="2" customFormat="1" ht="12" customHeight="1" x14ac:dyDescent="0.2">
      <c r="A127" s="342" t="s">
        <v>133</v>
      </c>
      <c r="B127" s="342"/>
      <c r="C127" s="179"/>
      <c r="D127" s="179"/>
    </row>
    <row r="128" spans="1:9" ht="21" x14ac:dyDescent="0.25">
      <c r="A128" s="175" t="s">
        <v>126</v>
      </c>
      <c r="B128" s="175" t="s">
        <v>134</v>
      </c>
    </row>
    <row r="129" spans="1:9" x14ac:dyDescent="0.25">
      <c r="A129" s="163" t="s">
        <v>128</v>
      </c>
      <c r="B129" s="176"/>
    </row>
    <row r="130" spans="1:9" x14ac:dyDescent="0.25">
      <c r="A130" s="163" t="s">
        <v>129</v>
      </c>
      <c r="B130" s="177"/>
    </row>
    <row r="131" spans="1:9" x14ac:dyDescent="0.25">
      <c r="A131" s="163" t="s">
        <v>130</v>
      </c>
      <c r="B131" s="177"/>
    </row>
    <row r="132" spans="1:9" x14ac:dyDescent="0.25">
      <c r="A132" s="163" t="s">
        <v>131</v>
      </c>
      <c r="B132" s="177"/>
    </row>
    <row r="133" spans="1:9" x14ac:dyDescent="0.25">
      <c r="A133" s="165" t="s">
        <v>132</v>
      </c>
      <c r="B133" s="178"/>
    </row>
    <row r="134" spans="1:9" s="2" customFormat="1" ht="12" x14ac:dyDescent="0.2">
      <c r="A134" s="180" t="s">
        <v>135</v>
      </c>
    </row>
    <row r="135" spans="1:9" x14ac:dyDescent="0.25">
      <c r="A135" s="343" t="s">
        <v>4</v>
      </c>
      <c r="B135" s="344"/>
      <c r="C135" s="152" t="s">
        <v>5</v>
      </c>
      <c r="D135" s="128" t="s">
        <v>136</v>
      </c>
      <c r="E135" s="129" t="s">
        <v>137</v>
      </c>
      <c r="F135" s="130" t="s">
        <v>138</v>
      </c>
    </row>
    <row r="136" spans="1:9" x14ac:dyDescent="0.25">
      <c r="A136" s="339" t="s">
        <v>122</v>
      </c>
      <c r="B136" s="340"/>
      <c r="C136" s="181">
        <f t="shared" ref="C136:C141" si="9">SUM(D136:F136)</f>
        <v>89</v>
      </c>
      <c r="D136" s="182">
        <v>89</v>
      </c>
      <c r="E136" s="183"/>
      <c r="F136" s="184"/>
    </row>
    <row r="137" spans="1:9" x14ac:dyDescent="0.25">
      <c r="A137" s="315" t="s">
        <v>91</v>
      </c>
      <c r="B137" s="158" t="s">
        <v>92</v>
      </c>
      <c r="C137" s="185">
        <f t="shared" si="9"/>
        <v>32</v>
      </c>
      <c r="D137" s="131">
        <v>32</v>
      </c>
      <c r="E137" s="133"/>
      <c r="F137" s="132"/>
    </row>
    <row r="138" spans="1:9" x14ac:dyDescent="0.25">
      <c r="A138" s="322"/>
      <c r="B138" s="163" t="s">
        <v>103</v>
      </c>
      <c r="C138" s="186">
        <f t="shared" si="9"/>
        <v>0</v>
      </c>
      <c r="D138" s="66"/>
      <c r="E138" s="150"/>
      <c r="F138" s="68"/>
    </row>
    <row r="139" spans="1:9" x14ac:dyDescent="0.25">
      <c r="A139" s="316"/>
      <c r="B139" s="165" t="s">
        <v>90</v>
      </c>
      <c r="C139" s="187">
        <f t="shared" si="9"/>
        <v>0</v>
      </c>
      <c r="D139" s="61"/>
      <c r="E139" s="142"/>
      <c r="F139" s="70"/>
    </row>
    <row r="140" spans="1:9" x14ac:dyDescent="0.25">
      <c r="A140" s="323" t="s">
        <v>102</v>
      </c>
      <c r="B140" s="324"/>
      <c r="C140" s="188">
        <f t="shared" si="9"/>
        <v>10</v>
      </c>
      <c r="D140" s="25">
        <v>10</v>
      </c>
      <c r="E140" s="189"/>
      <c r="F140" s="26"/>
    </row>
    <row r="141" spans="1:9" x14ac:dyDescent="0.25">
      <c r="A141" s="325" t="s">
        <v>98</v>
      </c>
      <c r="B141" s="326"/>
      <c r="C141" s="187">
        <f t="shared" si="9"/>
        <v>0</v>
      </c>
      <c r="D141" s="61"/>
      <c r="E141" s="142"/>
      <c r="F141" s="70"/>
    </row>
    <row r="142" spans="1:9" x14ac:dyDescent="0.25">
      <c r="A142" s="146" t="s">
        <v>109</v>
      </c>
      <c r="B142" s="190"/>
      <c r="C142" s="191"/>
      <c r="D142" s="191"/>
      <c r="E142" s="192"/>
      <c r="F142" s="193"/>
    </row>
    <row r="143" spans="1:9" x14ac:dyDescent="0.25">
      <c r="A143" s="146" t="s">
        <v>139</v>
      </c>
      <c r="B143" s="194"/>
      <c r="C143" s="191"/>
      <c r="D143" s="191"/>
      <c r="E143" s="191"/>
      <c r="F143" s="191"/>
    </row>
    <row r="144" spans="1:9" s="2" customFormat="1" ht="12" x14ac:dyDescent="0.2">
      <c r="A144" s="332" t="s">
        <v>140</v>
      </c>
      <c r="B144" s="332"/>
      <c r="C144" s="332"/>
      <c r="D144" s="332"/>
      <c r="E144" s="332"/>
      <c r="F144" s="332"/>
      <c r="G144" s="332"/>
      <c r="H144" s="332"/>
      <c r="I144" s="195"/>
    </row>
    <row r="145" spans="1:9" ht="15" customHeight="1" x14ac:dyDescent="0.25">
      <c r="A145" s="330" t="s">
        <v>141</v>
      </c>
      <c r="B145" s="333"/>
      <c r="C145" s="336" t="s">
        <v>142</v>
      </c>
      <c r="D145" s="337"/>
      <c r="E145" s="338"/>
      <c r="F145" s="336" t="s">
        <v>143</v>
      </c>
      <c r="G145" s="337"/>
      <c r="H145" s="338"/>
    </row>
    <row r="146" spans="1:9" x14ac:dyDescent="0.25">
      <c r="A146" s="334"/>
      <c r="B146" s="335"/>
      <c r="C146" s="4" t="s">
        <v>92</v>
      </c>
      <c r="D146" s="5" t="s">
        <v>144</v>
      </c>
      <c r="E146" s="6" t="s">
        <v>124</v>
      </c>
      <c r="F146" s="4" t="s">
        <v>92</v>
      </c>
      <c r="G146" s="5" t="s">
        <v>144</v>
      </c>
      <c r="H146" s="6" t="s">
        <v>124</v>
      </c>
    </row>
    <row r="147" spans="1:9" x14ac:dyDescent="0.25">
      <c r="A147" s="339" t="s">
        <v>86</v>
      </c>
      <c r="B147" s="340"/>
      <c r="C147" s="196"/>
      <c r="D147" s="197"/>
      <c r="E147" s="198">
        <v>1</v>
      </c>
      <c r="F147" s="196"/>
      <c r="G147" s="197"/>
      <c r="H147" s="198">
        <v>252</v>
      </c>
    </row>
    <row r="148" spans="1:9" x14ac:dyDescent="0.25">
      <c r="A148" s="315" t="s">
        <v>91</v>
      </c>
      <c r="B148" s="158" t="s">
        <v>92</v>
      </c>
      <c r="C148" s="196"/>
      <c r="D148" s="197"/>
      <c r="E148" s="198"/>
      <c r="F148" s="196">
        <v>136</v>
      </c>
      <c r="G148" s="197"/>
      <c r="H148" s="198"/>
    </row>
    <row r="149" spans="1:9" x14ac:dyDescent="0.25">
      <c r="A149" s="322"/>
      <c r="B149" s="163" t="s">
        <v>145</v>
      </c>
      <c r="C149" s="199"/>
      <c r="D149" s="200"/>
      <c r="E149" s="201"/>
      <c r="F149" s="199"/>
      <c r="G149" s="200"/>
      <c r="H149" s="201"/>
    </row>
    <row r="150" spans="1:9" x14ac:dyDescent="0.25">
      <c r="A150" s="316"/>
      <c r="B150" s="165" t="s">
        <v>90</v>
      </c>
      <c r="C150" s="202"/>
      <c r="D150" s="203"/>
      <c r="E150" s="204"/>
      <c r="F150" s="202"/>
      <c r="G150" s="203"/>
      <c r="H150" s="204"/>
    </row>
    <row r="151" spans="1:9" x14ac:dyDescent="0.25">
      <c r="A151" s="323" t="s">
        <v>95</v>
      </c>
      <c r="B151" s="324"/>
      <c r="C151" s="16"/>
      <c r="D151" s="205"/>
      <c r="E151" s="206"/>
      <c r="F151" s="16">
        <v>57</v>
      </c>
      <c r="G151" s="205"/>
      <c r="H151" s="206"/>
    </row>
    <row r="152" spans="1:9" x14ac:dyDescent="0.25">
      <c r="A152" s="325" t="s">
        <v>98</v>
      </c>
      <c r="B152" s="326"/>
      <c r="C152" s="23"/>
      <c r="D152" s="207"/>
      <c r="E152" s="208"/>
      <c r="F152" s="23">
        <v>0</v>
      </c>
      <c r="G152" s="207"/>
      <c r="H152" s="208"/>
    </row>
    <row r="153" spans="1:9" x14ac:dyDescent="0.25">
      <c r="A153" s="327" t="s">
        <v>5</v>
      </c>
      <c r="B153" s="328"/>
      <c r="C153" s="34">
        <f>SUM(C147:C152)</f>
        <v>0</v>
      </c>
      <c r="D153" s="144">
        <f>SUM(D147:D150)</f>
        <v>0</v>
      </c>
      <c r="E153" s="37">
        <f>SUM(E147:E150)</f>
        <v>1</v>
      </c>
      <c r="F153" s="28">
        <f>SUM(F147:F152)</f>
        <v>193</v>
      </c>
      <c r="G153" s="29">
        <f>SUM(G147:G150)</f>
        <v>0</v>
      </c>
      <c r="H153" s="33">
        <f>SUM(H147:H150)</f>
        <v>252</v>
      </c>
    </row>
    <row r="154" spans="1:9" s="2" customFormat="1" ht="12" x14ac:dyDescent="0.2">
      <c r="A154" s="329" t="s">
        <v>146</v>
      </c>
      <c r="B154" s="329"/>
      <c r="C154" s="329"/>
    </row>
    <row r="155" spans="1:9" x14ac:dyDescent="0.25">
      <c r="A155" s="330" t="s">
        <v>34</v>
      </c>
      <c r="B155" s="331"/>
      <c r="C155" s="119" t="s">
        <v>5</v>
      </c>
    </row>
    <row r="156" spans="1:9" x14ac:dyDescent="0.25">
      <c r="A156" s="315" t="s">
        <v>147</v>
      </c>
      <c r="B156" s="209" t="s">
        <v>148</v>
      </c>
      <c r="C156" s="210">
        <v>375</v>
      </c>
    </row>
    <row r="157" spans="1:9" x14ac:dyDescent="0.25">
      <c r="A157" s="316"/>
      <c r="B157" s="211" t="s">
        <v>149</v>
      </c>
      <c r="C157" s="212">
        <v>253</v>
      </c>
    </row>
    <row r="158" spans="1:9" s="2" customFormat="1" ht="12" x14ac:dyDescent="0.2">
      <c r="A158" s="317" t="s">
        <v>150</v>
      </c>
      <c r="B158" s="317"/>
      <c r="C158" s="317"/>
      <c r="D158" s="317"/>
      <c r="E158" s="317"/>
      <c r="F158" s="317"/>
      <c r="G158" s="318"/>
      <c r="H158" s="318"/>
      <c r="I158" s="318"/>
    </row>
    <row r="159" spans="1:9" x14ac:dyDescent="0.25">
      <c r="A159" s="213" t="s">
        <v>151</v>
      </c>
      <c r="B159" s="213" t="s">
        <v>152</v>
      </c>
      <c r="C159" s="319" t="s">
        <v>34</v>
      </c>
      <c r="D159" s="320"/>
      <c r="E159" s="321"/>
      <c r="F159" s="214" t="s">
        <v>5</v>
      </c>
      <c r="G159" s="215" t="s">
        <v>86</v>
      </c>
      <c r="H159" s="216" t="s">
        <v>153</v>
      </c>
      <c r="I159" s="217" t="s">
        <v>91</v>
      </c>
    </row>
    <row r="160" spans="1:9" x14ac:dyDescent="0.25">
      <c r="A160" s="304" t="s">
        <v>154</v>
      </c>
      <c r="B160" s="304" t="s">
        <v>155</v>
      </c>
      <c r="C160" s="306" t="s">
        <v>156</v>
      </c>
      <c r="D160" s="307"/>
      <c r="E160" s="308"/>
      <c r="F160" s="218">
        <f t="shared" ref="F160:F184" si="10">SUM(G160:I160)</f>
        <v>0</v>
      </c>
      <c r="G160" s="219"/>
      <c r="H160" s="220"/>
      <c r="I160" s="221"/>
    </row>
    <row r="161" spans="1:9" x14ac:dyDescent="0.25">
      <c r="A161" s="304"/>
      <c r="B161" s="304"/>
      <c r="C161" s="301" t="s">
        <v>157</v>
      </c>
      <c r="D161" s="302"/>
      <c r="E161" s="303"/>
      <c r="F161" s="222">
        <f t="shared" si="10"/>
        <v>1</v>
      </c>
      <c r="G161" s="199">
        <v>1</v>
      </c>
      <c r="H161" s="200"/>
      <c r="I161" s="201"/>
    </row>
    <row r="162" spans="1:9" x14ac:dyDescent="0.25">
      <c r="A162" s="304"/>
      <c r="B162" s="304"/>
      <c r="C162" s="301" t="s">
        <v>68</v>
      </c>
      <c r="D162" s="302"/>
      <c r="E162" s="303"/>
      <c r="F162" s="222">
        <f t="shared" si="10"/>
        <v>0</v>
      </c>
      <c r="G162" s="199"/>
      <c r="H162" s="200"/>
      <c r="I162" s="201"/>
    </row>
    <row r="163" spans="1:9" x14ac:dyDescent="0.25">
      <c r="A163" s="304"/>
      <c r="B163" s="304"/>
      <c r="C163" s="301" t="s">
        <v>158</v>
      </c>
      <c r="D163" s="302"/>
      <c r="E163" s="303"/>
      <c r="F163" s="222">
        <f t="shared" si="10"/>
        <v>0</v>
      </c>
      <c r="G163" s="199"/>
      <c r="H163" s="200"/>
      <c r="I163" s="201"/>
    </row>
    <row r="164" spans="1:9" x14ac:dyDescent="0.25">
      <c r="A164" s="304"/>
      <c r="B164" s="304"/>
      <c r="C164" s="301" t="s">
        <v>159</v>
      </c>
      <c r="D164" s="302"/>
      <c r="E164" s="303"/>
      <c r="F164" s="222">
        <f t="shared" si="10"/>
        <v>0</v>
      </c>
      <c r="G164" s="199"/>
      <c r="H164" s="200"/>
      <c r="I164" s="201"/>
    </row>
    <row r="165" spans="1:9" x14ac:dyDescent="0.25">
      <c r="A165" s="304"/>
      <c r="B165" s="304"/>
      <c r="C165" s="301" t="s">
        <v>160</v>
      </c>
      <c r="D165" s="302"/>
      <c r="E165" s="303"/>
      <c r="F165" s="222">
        <f t="shared" si="10"/>
        <v>0</v>
      </c>
      <c r="G165" s="199"/>
      <c r="H165" s="200"/>
      <c r="I165" s="201"/>
    </row>
    <row r="166" spans="1:9" x14ac:dyDescent="0.25">
      <c r="A166" s="304"/>
      <c r="B166" s="304"/>
      <c r="C166" s="301" t="s">
        <v>161</v>
      </c>
      <c r="D166" s="302"/>
      <c r="E166" s="303"/>
      <c r="F166" s="222">
        <f t="shared" si="10"/>
        <v>0</v>
      </c>
      <c r="G166" s="199"/>
      <c r="H166" s="200"/>
      <c r="I166" s="201"/>
    </row>
    <row r="167" spans="1:9" x14ac:dyDescent="0.25">
      <c r="A167" s="304"/>
      <c r="B167" s="304"/>
      <c r="C167" s="312" t="s">
        <v>162</v>
      </c>
      <c r="D167" s="313"/>
      <c r="E167" s="314"/>
      <c r="F167" s="223">
        <f t="shared" si="10"/>
        <v>0</v>
      </c>
      <c r="G167" s="202"/>
      <c r="H167" s="203"/>
      <c r="I167" s="204"/>
    </row>
    <row r="168" spans="1:9" x14ac:dyDescent="0.25">
      <c r="A168" s="304"/>
      <c r="B168" s="305" t="s">
        <v>163</v>
      </c>
      <c r="C168" s="306" t="s">
        <v>164</v>
      </c>
      <c r="D168" s="307"/>
      <c r="E168" s="308"/>
      <c r="F168" s="218">
        <f t="shared" si="10"/>
        <v>0</v>
      </c>
      <c r="G168" s="219"/>
      <c r="H168" s="220"/>
      <c r="I168" s="221"/>
    </row>
    <row r="169" spans="1:9" x14ac:dyDescent="0.25">
      <c r="A169" s="304"/>
      <c r="B169" s="305"/>
      <c r="C169" s="301" t="s">
        <v>165</v>
      </c>
      <c r="D169" s="302"/>
      <c r="E169" s="303"/>
      <c r="F169" s="218">
        <f t="shared" si="10"/>
        <v>0</v>
      </c>
      <c r="G169" s="199"/>
      <c r="H169" s="200"/>
      <c r="I169" s="201"/>
    </row>
    <row r="170" spans="1:9" x14ac:dyDescent="0.25">
      <c r="A170" s="304"/>
      <c r="B170" s="305"/>
      <c r="C170" s="312" t="s">
        <v>166</v>
      </c>
      <c r="D170" s="313"/>
      <c r="E170" s="314"/>
      <c r="F170" s="224">
        <f t="shared" si="10"/>
        <v>0</v>
      </c>
      <c r="G170" s="202"/>
      <c r="H170" s="203"/>
      <c r="I170" s="204"/>
    </row>
    <row r="171" spans="1:9" x14ac:dyDescent="0.25">
      <c r="A171" s="304" t="s">
        <v>167</v>
      </c>
      <c r="B171" s="305" t="s">
        <v>155</v>
      </c>
      <c r="C171" s="306" t="s">
        <v>168</v>
      </c>
      <c r="D171" s="307"/>
      <c r="E171" s="308"/>
      <c r="F171" s="225">
        <f t="shared" si="10"/>
        <v>0</v>
      </c>
      <c r="G171" s="219"/>
      <c r="H171" s="220"/>
      <c r="I171" s="221"/>
    </row>
    <row r="172" spans="1:9" x14ac:dyDescent="0.25">
      <c r="A172" s="304"/>
      <c r="B172" s="305"/>
      <c r="C172" s="301" t="s">
        <v>169</v>
      </c>
      <c r="D172" s="302"/>
      <c r="E172" s="303"/>
      <c r="F172" s="218">
        <f t="shared" si="10"/>
        <v>0</v>
      </c>
      <c r="G172" s="199"/>
      <c r="H172" s="200"/>
      <c r="I172" s="201"/>
    </row>
    <row r="173" spans="1:9" x14ac:dyDescent="0.25">
      <c r="A173" s="304"/>
      <c r="B173" s="305"/>
      <c r="C173" s="301" t="s">
        <v>170</v>
      </c>
      <c r="D173" s="302"/>
      <c r="E173" s="303"/>
      <c r="F173" s="218">
        <f t="shared" si="10"/>
        <v>0</v>
      </c>
      <c r="G173" s="199"/>
      <c r="H173" s="200"/>
      <c r="I173" s="201"/>
    </row>
    <row r="174" spans="1:9" x14ac:dyDescent="0.25">
      <c r="A174" s="304"/>
      <c r="B174" s="305"/>
      <c r="C174" s="297" t="s">
        <v>171</v>
      </c>
      <c r="D174" s="298"/>
      <c r="E174" s="299"/>
      <c r="F174" s="226">
        <f t="shared" si="10"/>
        <v>0</v>
      </c>
      <c r="G174" s="202"/>
      <c r="H174" s="203"/>
      <c r="I174" s="204"/>
    </row>
    <row r="175" spans="1:9" x14ac:dyDescent="0.25">
      <c r="A175" s="304"/>
      <c r="B175" s="305" t="s">
        <v>163</v>
      </c>
      <c r="C175" s="309" t="s">
        <v>172</v>
      </c>
      <c r="D175" s="310"/>
      <c r="E175" s="311"/>
      <c r="F175" s="218">
        <f t="shared" si="10"/>
        <v>0</v>
      </c>
      <c r="G175" s="219"/>
      <c r="H175" s="220"/>
      <c r="I175" s="221"/>
    </row>
    <row r="176" spans="1:9" x14ac:dyDescent="0.25">
      <c r="A176" s="304"/>
      <c r="B176" s="305"/>
      <c r="C176" s="301" t="s">
        <v>173</v>
      </c>
      <c r="D176" s="302"/>
      <c r="E176" s="303"/>
      <c r="F176" s="218">
        <f t="shared" si="10"/>
        <v>0</v>
      </c>
      <c r="G176" s="199"/>
      <c r="H176" s="200"/>
      <c r="I176" s="201"/>
    </row>
    <row r="177" spans="1:9" x14ac:dyDescent="0.25">
      <c r="A177" s="304"/>
      <c r="B177" s="305"/>
      <c r="C177" s="301" t="s">
        <v>174</v>
      </c>
      <c r="D177" s="302"/>
      <c r="E177" s="303"/>
      <c r="F177" s="218">
        <f t="shared" si="10"/>
        <v>0</v>
      </c>
      <c r="G177" s="199"/>
      <c r="H177" s="200"/>
      <c r="I177" s="201"/>
    </row>
    <row r="178" spans="1:9" x14ac:dyDescent="0.25">
      <c r="A178" s="304"/>
      <c r="B178" s="305"/>
      <c r="C178" s="301" t="s">
        <v>175</v>
      </c>
      <c r="D178" s="302"/>
      <c r="E178" s="303"/>
      <c r="F178" s="218">
        <f t="shared" si="10"/>
        <v>0</v>
      </c>
      <c r="G178" s="199"/>
      <c r="H178" s="200"/>
      <c r="I178" s="201"/>
    </row>
    <row r="179" spans="1:9" x14ac:dyDescent="0.25">
      <c r="A179" s="304"/>
      <c r="B179" s="305"/>
      <c r="C179" s="301" t="s">
        <v>176</v>
      </c>
      <c r="D179" s="302"/>
      <c r="E179" s="303"/>
      <c r="F179" s="218">
        <f t="shared" si="10"/>
        <v>0</v>
      </c>
      <c r="G179" s="199"/>
      <c r="H179" s="200"/>
      <c r="I179" s="201"/>
    </row>
    <row r="180" spans="1:9" x14ac:dyDescent="0.25">
      <c r="A180" s="304"/>
      <c r="B180" s="305"/>
      <c r="C180" s="301" t="s">
        <v>177</v>
      </c>
      <c r="D180" s="302"/>
      <c r="E180" s="303"/>
      <c r="F180" s="218">
        <f t="shared" si="10"/>
        <v>0</v>
      </c>
      <c r="G180" s="199"/>
      <c r="H180" s="200"/>
      <c r="I180" s="201"/>
    </row>
    <row r="181" spans="1:9" x14ac:dyDescent="0.25">
      <c r="A181" s="304"/>
      <c r="B181" s="305"/>
      <c r="C181" s="301" t="s">
        <v>178</v>
      </c>
      <c r="D181" s="302"/>
      <c r="E181" s="303"/>
      <c r="F181" s="218">
        <f t="shared" si="10"/>
        <v>0</v>
      </c>
      <c r="G181" s="199"/>
      <c r="H181" s="200"/>
      <c r="I181" s="201"/>
    </row>
    <row r="182" spans="1:9" x14ac:dyDescent="0.25">
      <c r="A182" s="304"/>
      <c r="B182" s="305"/>
      <c r="C182" s="301" t="s">
        <v>179</v>
      </c>
      <c r="D182" s="302"/>
      <c r="E182" s="303"/>
      <c r="F182" s="218">
        <f t="shared" si="10"/>
        <v>0</v>
      </c>
      <c r="G182" s="199"/>
      <c r="H182" s="200"/>
      <c r="I182" s="201"/>
    </row>
    <row r="183" spans="1:9" x14ac:dyDescent="0.25">
      <c r="A183" s="304"/>
      <c r="B183" s="305"/>
      <c r="C183" s="301" t="s">
        <v>180</v>
      </c>
      <c r="D183" s="302"/>
      <c r="E183" s="303"/>
      <c r="F183" s="218">
        <f t="shared" si="10"/>
        <v>0</v>
      </c>
      <c r="G183" s="199"/>
      <c r="H183" s="200"/>
      <c r="I183" s="201"/>
    </row>
    <row r="184" spans="1:9" x14ac:dyDescent="0.25">
      <c r="A184" s="304"/>
      <c r="B184" s="305"/>
      <c r="C184" s="297" t="s">
        <v>181</v>
      </c>
      <c r="D184" s="298"/>
      <c r="E184" s="299"/>
      <c r="F184" s="218">
        <f t="shared" si="10"/>
        <v>0</v>
      </c>
      <c r="G184" s="199"/>
      <c r="H184" s="200"/>
      <c r="I184" s="201"/>
    </row>
    <row r="185" spans="1:9" x14ac:dyDescent="0.25">
      <c r="A185" s="227"/>
      <c r="B185" s="228"/>
      <c r="C185" s="229" t="s">
        <v>5</v>
      </c>
      <c r="D185" s="230"/>
      <c r="E185" s="231"/>
      <c r="F185" s="232">
        <f>+SUM(F160:F184)</f>
        <v>1</v>
      </c>
      <c r="G185" s="233">
        <f>+SUM(G160:G184)</f>
        <v>1</v>
      </c>
      <c r="H185" s="234">
        <f>+SUM(H160:H184)</f>
        <v>0</v>
      </c>
      <c r="I185" s="235">
        <f>+SUM(I160:I184)</f>
        <v>0</v>
      </c>
    </row>
    <row r="186" spans="1:9" x14ac:dyDescent="0.25">
      <c r="A186" s="1" t="s">
        <v>182</v>
      </c>
      <c r="B186" s="1"/>
      <c r="C186" s="193"/>
      <c r="D186" s="193"/>
      <c r="E186" s="193"/>
      <c r="F186" s="193"/>
      <c r="G186" s="193"/>
      <c r="H186" s="193"/>
      <c r="I186" s="193"/>
    </row>
    <row r="187" spans="1:9" s="2" customFormat="1" ht="12" x14ac:dyDescent="0.2">
      <c r="A187" s="236" t="s">
        <v>183</v>
      </c>
    </row>
    <row r="188" spans="1:9" s="2" customFormat="1" ht="12" x14ac:dyDescent="0.2">
      <c r="A188" s="281" t="s">
        <v>184</v>
      </c>
      <c r="B188" s="281"/>
      <c r="C188" s="300"/>
      <c r="D188" s="300"/>
    </row>
    <row r="189" spans="1:9" x14ac:dyDescent="0.25">
      <c r="A189" s="237" t="s">
        <v>185</v>
      </c>
      <c r="B189" s="238" t="s">
        <v>5</v>
      </c>
      <c r="C189" s="239" t="s">
        <v>186</v>
      </c>
      <c r="D189" s="240" t="s">
        <v>187</v>
      </c>
    </row>
    <row r="190" spans="1:9" x14ac:dyDescent="0.25">
      <c r="A190" s="241" t="s">
        <v>188</v>
      </c>
      <c r="B190" s="222">
        <f t="shared" ref="B190:B199" si="11">SUM(C190:D190)</f>
        <v>435</v>
      </c>
      <c r="C190" s="219"/>
      <c r="D190" s="221">
        <v>435</v>
      </c>
    </row>
    <row r="191" spans="1:9" x14ac:dyDescent="0.25">
      <c r="A191" s="242" t="s">
        <v>189</v>
      </c>
      <c r="B191" s="222">
        <f t="shared" si="11"/>
        <v>23</v>
      </c>
      <c r="C191" s="199"/>
      <c r="D191" s="201">
        <v>23</v>
      </c>
    </row>
    <row r="192" spans="1:9" x14ac:dyDescent="0.25">
      <c r="A192" s="242" t="s">
        <v>190</v>
      </c>
      <c r="B192" s="222">
        <f t="shared" si="11"/>
        <v>214</v>
      </c>
      <c r="C192" s="199"/>
      <c r="D192" s="201">
        <v>214</v>
      </c>
    </row>
    <row r="193" spans="1:5" x14ac:dyDescent="0.25">
      <c r="A193" s="242" t="s">
        <v>191</v>
      </c>
      <c r="B193" s="222">
        <f t="shared" si="11"/>
        <v>15</v>
      </c>
      <c r="C193" s="199"/>
      <c r="D193" s="201">
        <v>15</v>
      </c>
    </row>
    <row r="194" spans="1:5" x14ac:dyDescent="0.25">
      <c r="A194" s="242" t="s">
        <v>192</v>
      </c>
      <c r="B194" s="222">
        <f t="shared" si="11"/>
        <v>49</v>
      </c>
      <c r="C194" s="199"/>
      <c r="D194" s="201">
        <v>49</v>
      </c>
    </row>
    <row r="195" spans="1:5" x14ac:dyDescent="0.25">
      <c r="A195" s="242" t="s">
        <v>193</v>
      </c>
      <c r="B195" s="222">
        <f t="shared" si="11"/>
        <v>2</v>
      </c>
      <c r="C195" s="199"/>
      <c r="D195" s="201">
        <v>2</v>
      </c>
    </row>
    <row r="196" spans="1:5" x14ac:dyDescent="0.25">
      <c r="A196" s="242" t="s">
        <v>194</v>
      </c>
      <c r="B196" s="222">
        <f t="shared" si="11"/>
        <v>9</v>
      </c>
      <c r="C196" s="199"/>
      <c r="D196" s="201">
        <v>9</v>
      </c>
    </row>
    <row r="197" spans="1:5" x14ac:dyDescent="0.25">
      <c r="A197" s="242" t="s">
        <v>195</v>
      </c>
      <c r="B197" s="222">
        <f t="shared" si="11"/>
        <v>0</v>
      </c>
      <c r="C197" s="199"/>
      <c r="D197" s="201">
        <v>0</v>
      </c>
    </row>
    <row r="198" spans="1:5" x14ac:dyDescent="0.25">
      <c r="A198" s="242" t="s">
        <v>196</v>
      </c>
      <c r="B198" s="222">
        <f t="shared" si="11"/>
        <v>0</v>
      </c>
      <c r="C198" s="199"/>
      <c r="D198" s="201">
        <v>0</v>
      </c>
    </row>
    <row r="199" spans="1:5" x14ac:dyDescent="0.25">
      <c r="A199" s="243" t="s">
        <v>197</v>
      </c>
      <c r="B199" s="222">
        <f t="shared" si="11"/>
        <v>0</v>
      </c>
      <c r="C199" s="199"/>
      <c r="D199" s="201">
        <v>0</v>
      </c>
    </row>
    <row r="200" spans="1:5" x14ac:dyDescent="0.25">
      <c r="A200" s="244" t="s">
        <v>5</v>
      </c>
      <c r="B200" s="145">
        <f>+SUM(B190:B199)</f>
        <v>747</v>
      </c>
      <c r="C200" s="34">
        <f>+SUM(C190:C199)</f>
        <v>0</v>
      </c>
      <c r="D200" s="37">
        <f>+SUM(D190:D199)</f>
        <v>747</v>
      </c>
    </row>
    <row r="201" spans="1:5" s="2" customFormat="1" ht="12" x14ac:dyDescent="0.2">
      <c r="A201" s="236" t="s">
        <v>198</v>
      </c>
    </row>
    <row r="202" spans="1:5" x14ac:dyDescent="0.25">
      <c r="A202" s="237" t="s">
        <v>199</v>
      </c>
      <c r="B202" s="239" t="s">
        <v>186</v>
      </c>
      <c r="C202" s="245" t="s">
        <v>187</v>
      </c>
      <c r="D202" s="240" t="s">
        <v>200</v>
      </c>
    </row>
    <row r="203" spans="1:5" x14ac:dyDescent="0.25">
      <c r="A203" s="246" t="s">
        <v>201</v>
      </c>
      <c r="B203" s="199"/>
      <c r="C203" s="200">
        <v>15</v>
      </c>
      <c r="D203" s="201">
        <v>1</v>
      </c>
    </row>
    <row r="204" spans="1:5" x14ac:dyDescent="0.25">
      <c r="A204" s="247" t="s">
        <v>202</v>
      </c>
      <c r="B204" s="199"/>
      <c r="C204" s="200">
        <v>502</v>
      </c>
      <c r="D204" s="201">
        <v>98</v>
      </c>
    </row>
    <row r="205" spans="1:5" x14ac:dyDescent="0.25">
      <c r="A205" s="248" t="s">
        <v>203</v>
      </c>
      <c r="B205" s="199"/>
      <c r="C205" s="200"/>
      <c r="D205" s="204"/>
    </row>
    <row r="206" spans="1:5" x14ac:dyDescent="0.25">
      <c r="A206" s="237" t="s">
        <v>5</v>
      </c>
      <c r="B206" s="34">
        <f>+SUM(B203:B205)</f>
        <v>0</v>
      </c>
      <c r="C206" s="144">
        <f>+SUM(C203:C205)</f>
        <v>517</v>
      </c>
      <c r="D206" s="37">
        <f>+SUM(D203:D205)</f>
        <v>99</v>
      </c>
    </row>
    <row r="207" spans="1:5" s="2" customFormat="1" ht="12" x14ac:dyDescent="0.2">
      <c r="A207" s="281" t="s">
        <v>204</v>
      </c>
      <c r="B207" s="281"/>
      <c r="C207" s="281"/>
      <c r="D207" s="281"/>
      <c r="E207" s="281"/>
    </row>
    <row r="208" spans="1:5" s="3" customFormat="1" ht="10.5" x14ac:dyDescent="0.15">
      <c r="A208" s="244" t="s">
        <v>205</v>
      </c>
      <c r="B208" s="244" t="s">
        <v>206</v>
      </c>
      <c r="C208" s="239" t="s">
        <v>186</v>
      </c>
      <c r="D208" s="245" t="s">
        <v>187</v>
      </c>
      <c r="E208" s="240" t="s">
        <v>200</v>
      </c>
    </row>
    <row r="209" spans="1:5" s="3" customFormat="1" ht="10.5" x14ac:dyDescent="0.15">
      <c r="A209" s="287" t="s">
        <v>207</v>
      </c>
      <c r="B209" s="249" t="s">
        <v>208</v>
      </c>
      <c r="C209" s="199"/>
      <c r="D209" s="200">
        <v>0</v>
      </c>
      <c r="E209" s="198"/>
    </row>
    <row r="210" spans="1:5" s="3" customFormat="1" ht="10.5" x14ac:dyDescent="0.15">
      <c r="A210" s="288"/>
      <c r="B210" s="250" t="s">
        <v>209</v>
      </c>
      <c r="C210" s="199"/>
      <c r="D210" s="200">
        <v>0</v>
      </c>
      <c r="E210" s="221"/>
    </row>
    <row r="211" spans="1:5" s="3" customFormat="1" ht="10.5" x14ac:dyDescent="0.15">
      <c r="A211" s="288"/>
      <c r="B211" s="251" t="s">
        <v>210</v>
      </c>
      <c r="C211" s="219"/>
      <c r="D211" s="220">
        <v>0</v>
      </c>
      <c r="E211" s="201"/>
    </row>
    <row r="212" spans="1:5" s="3" customFormat="1" ht="10.5" x14ac:dyDescent="0.15">
      <c r="A212" s="289"/>
      <c r="B212" s="252" t="s">
        <v>211</v>
      </c>
      <c r="C212" s="202"/>
      <c r="D212" s="203">
        <v>0</v>
      </c>
      <c r="E212" s="204"/>
    </row>
    <row r="213" spans="1:5" s="3" customFormat="1" ht="10.5" x14ac:dyDescent="0.15">
      <c r="A213" s="253" t="s">
        <v>212</v>
      </c>
      <c r="B213" s="253" t="s">
        <v>213</v>
      </c>
      <c r="C213" s="254"/>
      <c r="D213" s="255">
        <v>0</v>
      </c>
      <c r="E213" s="256"/>
    </row>
    <row r="214" spans="1:5" s="3" customFormat="1" ht="10.5" x14ac:dyDescent="0.15">
      <c r="A214" s="287" t="s">
        <v>214</v>
      </c>
      <c r="B214" s="249" t="s">
        <v>215</v>
      </c>
      <c r="C214" s="196"/>
      <c r="D214" s="197">
        <v>0</v>
      </c>
      <c r="E214" s="198"/>
    </row>
    <row r="215" spans="1:5" s="3" customFormat="1" ht="10.5" x14ac:dyDescent="0.15">
      <c r="A215" s="288"/>
      <c r="B215" s="251" t="s">
        <v>216</v>
      </c>
      <c r="C215" s="219"/>
      <c r="D215" s="220">
        <v>0</v>
      </c>
      <c r="E215" s="221"/>
    </row>
    <row r="216" spans="1:5" s="3" customFormat="1" ht="10.5" x14ac:dyDescent="0.15">
      <c r="A216" s="288"/>
      <c r="B216" s="250" t="s">
        <v>217</v>
      </c>
      <c r="C216" s="199"/>
      <c r="D216" s="200">
        <v>0</v>
      </c>
      <c r="E216" s="201"/>
    </row>
    <row r="217" spans="1:5" s="3" customFormat="1" ht="10.5" x14ac:dyDescent="0.15">
      <c r="A217" s="288"/>
      <c r="B217" s="251" t="s">
        <v>218</v>
      </c>
      <c r="C217" s="219"/>
      <c r="D217" s="220">
        <v>0</v>
      </c>
      <c r="E217" s="221"/>
    </row>
    <row r="218" spans="1:5" s="3" customFormat="1" ht="10.5" x14ac:dyDescent="0.15">
      <c r="A218" s="289"/>
      <c r="B218" s="252" t="s">
        <v>219</v>
      </c>
      <c r="C218" s="202"/>
      <c r="D218" s="203">
        <v>0</v>
      </c>
      <c r="E218" s="204"/>
    </row>
    <row r="219" spans="1:5" s="3" customFormat="1" ht="11.25" x14ac:dyDescent="0.15">
      <c r="A219" s="287" t="s">
        <v>220</v>
      </c>
      <c r="B219" s="249" t="s">
        <v>221</v>
      </c>
      <c r="C219" s="219"/>
      <c r="D219" s="220">
        <v>0</v>
      </c>
      <c r="E219" s="221"/>
    </row>
    <row r="220" spans="1:5" s="3" customFormat="1" ht="11.25" x14ac:dyDescent="0.15">
      <c r="A220" s="289"/>
      <c r="B220" s="252" t="s">
        <v>222</v>
      </c>
      <c r="C220" s="202"/>
      <c r="D220" s="203">
        <v>0</v>
      </c>
      <c r="E220" s="204"/>
    </row>
    <row r="221" spans="1:5" s="3" customFormat="1" ht="10.5" x14ac:dyDescent="0.15">
      <c r="A221" s="287" t="s">
        <v>223</v>
      </c>
      <c r="B221" s="249" t="s">
        <v>224</v>
      </c>
      <c r="C221" s="196"/>
      <c r="D221" s="197">
        <v>2</v>
      </c>
      <c r="E221" s="198">
        <v>1</v>
      </c>
    </row>
    <row r="222" spans="1:5" s="3" customFormat="1" ht="10.5" x14ac:dyDescent="0.15">
      <c r="A222" s="288"/>
      <c r="B222" s="250" t="s">
        <v>225</v>
      </c>
      <c r="C222" s="219"/>
      <c r="D222" s="220">
        <v>0</v>
      </c>
      <c r="E222" s="221"/>
    </row>
    <row r="223" spans="1:5" s="3" customFormat="1" ht="11.25" x14ac:dyDescent="0.15">
      <c r="A223" s="289"/>
      <c r="B223" s="251" t="s">
        <v>226</v>
      </c>
      <c r="C223" s="257"/>
      <c r="D223" s="258">
        <v>0</v>
      </c>
      <c r="E223" s="256"/>
    </row>
    <row r="224" spans="1:5" s="3" customFormat="1" ht="11.25" x14ac:dyDescent="0.15">
      <c r="A224" s="287" t="s">
        <v>227</v>
      </c>
      <c r="B224" s="249" t="s">
        <v>228</v>
      </c>
      <c r="C224" s="219"/>
      <c r="D224" s="220">
        <v>0</v>
      </c>
      <c r="E224" s="221"/>
    </row>
    <row r="225" spans="1:5" s="3" customFormat="1" ht="11.25" x14ac:dyDescent="0.15">
      <c r="A225" s="289"/>
      <c r="B225" s="252" t="s">
        <v>229</v>
      </c>
      <c r="C225" s="202"/>
      <c r="D225" s="203">
        <v>0</v>
      </c>
      <c r="E225" s="204"/>
    </row>
    <row r="226" spans="1:5" s="3" customFormat="1" ht="11.25" x14ac:dyDescent="0.15">
      <c r="A226" s="287" t="s">
        <v>230</v>
      </c>
      <c r="B226" s="249" t="s">
        <v>231</v>
      </c>
      <c r="C226" s="219"/>
      <c r="D226" s="220">
        <v>0</v>
      </c>
      <c r="E226" s="221"/>
    </row>
    <row r="227" spans="1:5" s="3" customFormat="1" ht="11.25" x14ac:dyDescent="0.15">
      <c r="A227" s="289"/>
      <c r="B227" s="252" t="s">
        <v>232</v>
      </c>
      <c r="C227" s="202"/>
      <c r="D227" s="203">
        <v>0</v>
      </c>
      <c r="E227" s="204"/>
    </row>
    <row r="228" spans="1:5" s="3" customFormat="1" ht="11.25" x14ac:dyDescent="0.15">
      <c r="A228" s="287" t="s">
        <v>233</v>
      </c>
      <c r="B228" s="249" t="s">
        <v>234</v>
      </c>
      <c r="C228" s="219"/>
      <c r="D228" s="220">
        <v>0</v>
      </c>
      <c r="E228" s="221"/>
    </row>
    <row r="229" spans="1:5" s="3" customFormat="1" ht="11.25" x14ac:dyDescent="0.15">
      <c r="A229" s="289"/>
      <c r="B229" s="252" t="s">
        <v>235</v>
      </c>
      <c r="C229" s="202"/>
      <c r="D229" s="203">
        <v>0</v>
      </c>
      <c r="E229" s="204"/>
    </row>
    <row r="230" spans="1:5" s="3" customFormat="1" ht="11.25" x14ac:dyDescent="0.15">
      <c r="A230" s="287" t="s">
        <v>236</v>
      </c>
      <c r="B230" s="249" t="s">
        <v>237</v>
      </c>
      <c r="C230" s="219"/>
      <c r="D230" s="220">
        <v>0</v>
      </c>
      <c r="E230" s="221"/>
    </row>
    <row r="231" spans="1:5" s="3" customFormat="1" ht="11.25" x14ac:dyDescent="0.15">
      <c r="A231" s="289"/>
      <c r="B231" s="259" t="s">
        <v>238</v>
      </c>
      <c r="C231" s="202"/>
      <c r="D231" s="203">
        <v>0</v>
      </c>
      <c r="E231" s="204"/>
    </row>
    <row r="232" spans="1:5" s="3" customFormat="1" ht="10.5" x14ac:dyDescent="0.15">
      <c r="A232" s="284" t="s">
        <v>239</v>
      </c>
      <c r="B232" s="296"/>
      <c r="C232" s="219"/>
      <c r="D232" s="220">
        <v>2</v>
      </c>
      <c r="E232" s="221">
        <v>1</v>
      </c>
    </row>
    <row r="233" spans="1:5" s="3" customFormat="1" ht="10.5" x14ac:dyDescent="0.15">
      <c r="A233" s="291" t="s">
        <v>108</v>
      </c>
      <c r="B233" s="292"/>
      <c r="C233" s="199"/>
      <c r="D233" s="200"/>
      <c r="E233" s="201"/>
    </row>
    <row r="234" spans="1:5" s="3" customFormat="1" ht="10.5" x14ac:dyDescent="0.15">
      <c r="A234" s="278" t="s">
        <v>5</v>
      </c>
      <c r="B234" s="279"/>
      <c r="C234" s="34">
        <f>+SUM(C209:C233)</f>
        <v>0</v>
      </c>
      <c r="D234" s="144">
        <f>+SUM(D209:D233)</f>
        <v>4</v>
      </c>
      <c r="E234" s="37">
        <f>+SUM(E209:E233)</f>
        <v>2</v>
      </c>
    </row>
    <row r="235" spans="1:5" s="2" customFormat="1" ht="12" x14ac:dyDescent="0.2">
      <c r="A235" s="280" t="s">
        <v>240</v>
      </c>
      <c r="B235" s="280"/>
      <c r="C235" s="280"/>
      <c r="D235" s="280"/>
      <c r="E235" s="280"/>
    </row>
    <row r="236" spans="1:5" s="3" customFormat="1" ht="21" x14ac:dyDescent="0.15">
      <c r="A236" s="293" t="s">
        <v>241</v>
      </c>
      <c r="B236" s="293"/>
      <c r="C236" s="239" t="s">
        <v>5</v>
      </c>
      <c r="D236" s="216" t="s">
        <v>142</v>
      </c>
      <c r="E236" s="217" t="s">
        <v>242</v>
      </c>
    </row>
    <row r="237" spans="1:5" s="3" customFormat="1" ht="10.5" x14ac:dyDescent="0.15">
      <c r="A237" s="294" t="s">
        <v>243</v>
      </c>
      <c r="B237" s="294"/>
      <c r="C237" s="260">
        <f>SUM(D237:E237)</f>
        <v>361</v>
      </c>
      <c r="D237" s="261">
        <v>1</v>
      </c>
      <c r="E237" s="201">
        <v>360</v>
      </c>
    </row>
    <row r="238" spans="1:5" s="3" customFormat="1" ht="10.5" x14ac:dyDescent="0.15">
      <c r="A238" s="295" t="s">
        <v>244</v>
      </c>
      <c r="B238" s="295"/>
      <c r="C238" s="260">
        <f>SUM(D238:E238)</f>
        <v>14</v>
      </c>
      <c r="D238" s="261">
        <v>0</v>
      </c>
      <c r="E238" s="201">
        <v>14</v>
      </c>
    </row>
    <row r="239" spans="1:5" s="3" customFormat="1" ht="10.5" x14ac:dyDescent="0.15">
      <c r="A239" s="286" t="s">
        <v>5</v>
      </c>
      <c r="B239" s="286"/>
      <c r="C239" s="34">
        <f>+SUM(C237:C238)</f>
        <v>375</v>
      </c>
      <c r="D239" s="36">
        <f>+SUM(D237:D238)</f>
        <v>1</v>
      </c>
      <c r="E239" s="37">
        <f>+SUM(E237:E238)</f>
        <v>374</v>
      </c>
    </row>
    <row r="240" spans="1:5" s="2" customFormat="1" ht="12" x14ac:dyDescent="0.2">
      <c r="A240" s="280" t="s">
        <v>245</v>
      </c>
      <c r="B240" s="280"/>
      <c r="C240" s="280"/>
      <c r="D240" s="280"/>
    </row>
    <row r="241" spans="1:4" x14ac:dyDescent="0.25">
      <c r="A241" s="244" t="s">
        <v>205</v>
      </c>
      <c r="B241" s="244" t="s">
        <v>185</v>
      </c>
      <c r="C241" s="239" t="s">
        <v>186</v>
      </c>
      <c r="D241" s="240" t="s">
        <v>187</v>
      </c>
    </row>
    <row r="242" spans="1:4" x14ac:dyDescent="0.25">
      <c r="A242" s="287" t="s">
        <v>214</v>
      </c>
      <c r="B242" s="249" t="s">
        <v>246</v>
      </c>
      <c r="C242" s="199"/>
      <c r="D242" s="198">
        <v>2</v>
      </c>
    </row>
    <row r="243" spans="1:4" x14ac:dyDescent="0.25">
      <c r="A243" s="288"/>
      <c r="B243" s="250" t="s">
        <v>247</v>
      </c>
      <c r="C243" s="199"/>
      <c r="D243" s="201">
        <v>1</v>
      </c>
    </row>
    <row r="244" spans="1:4" x14ac:dyDescent="0.25">
      <c r="A244" s="288"/>
      <c r="B244" s="250" t="s">
        <v>248</v>
      </c>
      <c r="C244" s="199"/>
      <c r="D244" s="201"/>
    </row>
    <row r="245" spans="1:4" x14ac:dyDescent="0.25">
      <c r="A245" s="288"/>
      <c r="B245" s="250" t="s">
        <v>249</v>
      </c>
      <c r="C245" s="199"/>
      <c r="D245" s="201"/>
    </row>
    <row r="246" spans="1:4" x14ac:dyDescent="0.25">
      <c r="A246" s="288"/>
      <c r="B246" s="250" t="s">
        <v>250</v>
      </c>
      <c r="C246" s="199"/>
      <c r="D246" s="201"/>
    </row>
    <row r="247" spans="1:4" x14ac:dyDescent="0.25">
      <c r="A247" s="288"/>
      <c r="B247" s="250" t="s">
        <v>251</v>
      </c>
      <c r="C247" s="199"/>
      <c r="D247" s="201">
        <v>1</v>
      </c>
    </row>
    <row r="248" spans="1:4" x14ac:dyDescent="0.25">
      <c r="A248" s="288"/>
      <c r="B248" s="250" t="s">
        <v>252</v>
      </c>
      <c r="C248" s="199"/>
      <c r="D248" s="201"/>
    </row>
    <row r="249" spans="1:4" x14ac:dyDescent="0.25">
      <c r="A249" s="288"/>
      <c r="B249" s="250" t="s">
        <v>253</v>
      </c>
      <c r="C249" s="199"/>
      <c r="D249" s="201"/>
    </row>
    <row r="250" spans="1:4" x14ac:dyDescent="0.25">
      <c r="A250" s="288"/>
      <c r="B250" s="250" t="s">
        <v>254</v>
      </c>
      <c r="C250" s="199"/>
      <c r="D250" s="201"/>
    </row>
    <row r="251" spans="1:4" x14ac:dyDescent="0.25">
      <c r="A251" s="288"/>
      <c r="B251" s="250" t="s">
        <v>255</v>
      </c>
      <c r="C251" s="199"/>
      <c r="D251" s="201"/>
    </row>
    <row r="252" spans="1:4" x14ac:dyDescent="0.25">
      <c r="A252" s="288"/>
      <c r="B252" s="250" t="s">
        <v>256</v>
      </c>
      <c r="C252" s="199"/>
      <c r="D252" s="201"/>
    </row>
    <row r="253" spans="1:4" x14ac:dyDescent="0.25">
      <c r="A253" s="288"/>
      <c r="B253" s="250" t="s">
        <v>257</v>
      </c>
      <c r="C253" s="199"/>
      <c r="D253" s="201"/>
    </row>
    <row r="254" spans="1:4" x14ac:dyDescent="0.25">
      <c r="A254" s="288"/>
      <c r="B254" s="259" t="s">
        <v>258</v>
      </c>
      <c r="C254" s="202"/>
      <c r="D254" s="204"/>
    </row>
    <row r="255" spans="1:4" x14ac:dyDescent="0.25">
      <c r="A255" s="289"/>
      <c r="B255" s="252" t="s">
        <v>259</v>
      </c>
      <c r="C255" s="262">
        <f>SUM(C242:C254)</f>
        <v>0</v>
      </c>
      <c r="D255" s="263">
        <f>SUM(D242:D254)</f>
        <v>4</v>
      </c>
    </row>
    <row r="256" spans="1:4" x14ac:dyDescent="0.25">
      <c r="A256" s="287" t="s">
        <v>223</v>
      </c>
      <c r="B256" s="251" t="s">
        <v>260</v>
      </c>
      <c r="C256" s="219"/>
      <c r="D256" s="221"/>
    </row>
    <row r="257" spans="1:4" x14ac:dyDescent="0.25">
      <c r="A257" s="288"/>
      <c r="B257" s="250" t="s">
        <v>261</v>
      </c>
      <c r="C257" s="199"/>
      <c r="D257" s="201"/>
    </row>
    <row r="258" spans="1:4" x14ac:dyDescent="0.25">
      <c r="A258" s="288"/>
      <c r="B258" s="259" t="s">
        <v>262</v>
      </c>
      <c r="C258" s="202"/>
      <c r="D258" s="204"/>
    </row>
    <row r="259" spans="1:4" x14ac:dyDescent="0.25">
      <c r="A259" s="289"/>
      <c r="B259" s="252" t="s">
        <v>263</v>
      </c>
      <c r="C259" s="262">
        <f>SUM(C256:C258)</f>
        <v>0</v>
      </c>
      <c r="D259" s="263">
        <f>SUM(D256:D258)</f>
        <v>0</v>
      </c>
    </row>
    <row r="260" spans="1:4" x14ac:dyDescent="0.25">
      <c r="A260" s="287" t="s">
        <v>230</v>
      </c>
      <c r="B260" s="251" t="s">
        <v>264</v>
      </c>
      <c r="C260" s="219"/>
      <c r="D260" s="221"/>
    </row>
    <row r="261" spans="1:4" x14ac:dyDescent="0.25">
      <c r="A261" s="288"/>
      <c r="B261" s="250" t="s">
        <v>265</v>
      </c>
      <c r="C261" s="199"/>
      <c r="D261" s="201"/>
    </row>
    <row r="262" spans="1:4" x14ac:dyDescent="0.25">
      <c r="A262" s="288"/>
      <c r="B262" s="250" t="s">
        <v>266</v>
      </c>
      <c r="C262" s="199"/>
      <c r="D262" s="201"/>
    </row>
    <row r="263" spans="1:4" x14ac:dyDescent="0.25">
      <c r="A263" s="288"/>
      <c r="B263" s="259" t="s">
        <v>267</v>
      </c>
      <c r="C263" s="202"/>
      <c r="D263" s="204"/>
    </row>
    <row r="264" spans="1:4" x14ac:dyDescent="0.25">
      <c r="A264" s="289"/>
      <c r="B264" s="252" t="s">
        <v>268</v>
      </c>
      <c r="C264" s="262">
        <f>SUM(C260:C263)</f>
        <v>0</v>
      </c>
      <c r="D264" s="263">
        <f>SUM(D260:D263)</f>
        <v>0</v>
      </c>
    </row>
    <row r="265" spans="1:4" x14ac:dyDescent="0.25">
      <c r="A265" s="287" t="s">
        <v>233</v>
      </c>
      <c r="B265" s="251" t="s">
        <v>269</v>
      </c>
      <c r="C265" s="219"/>
      <c r="D265" s="221"/>
    </row>
    <row r="266" spans="1:4" x14ac:dyDescent="0.25">
      <c r="A266" s="288"/>
      <c r="B266" s="250" t="s">
        <v>270</v>
      </c>
      <c r="C266" s="199"/>
      <c r="D266" s="201"/>
    </row>
    <row r="267" spans="1:4" x14ac:dyDescent="0.25">
      <c r="A267" s="288"/>
      <c r="B267" s="259" t="s">
        <v>271</v>
      </c>
      <c r="C267" s="202"/>
      <c r="D267" s="204"/>
    </row>
    <row r="268" spans="1:4" x14ac:dyDescent="0.25">
      <c r="A268" s="290"/>
      <c r="B268" s="252" t="s">
        <v>272</v>
      </c>
      <c r="C268" s="264">
        <f>SUM(C265:C267)</f>
        <v>0</v>
      </c>
      <c r="D268" s="263">
        <f>SUM(D265:D267)</f>
        <v>0</v>
      </c>
    </row>
    <row r="269" spans="1:4" x14ac:dyDescent="0.25">
      <c r="A269" s="278" t="s">
        <v>5</v>
      </c>
      <c r="B269" s="279"/>
      <c r="C269" s="34">
        <f>+C255+C259+C264+C268</f>
        <v>0</v>
      </c>
      <c r="D269" s="37">
        <f>+D255+D259+D264+D268</f>
        <v>4</v>
      </c>
    </row>
    <row r="270" spans="1:4" s="2" customFormat="1" ht="12" x14ac:dyDescent="0.2">
      <c r="A270" s="280" t="s">
        <v>273</v>
      </c>
      <c r="B270" s="280"/>
      <c r="C270" s="280"/>
      <c r="D270" s="280"/>
    </row>
    <row r="271" spans="1:4" x14ac:dyDescent="0.25">
      <c r="A271" s="265" t="s">
        <v>274</v>
      </c>
      <c r="B271" s="239" t="s">
        <v>275</v>
      </c>
      <c r="C271" s="266" t="s">
        <v>276</v>
      </c>
      <c r="D271" s="217" t="s">
        <v>277</v>
      </c>
    </row>
    <row r="272" spans="1:4" x14ac:dyDescent="0.25">
      <c r="A272" s="267" t="s">
        <v>201</v>
      </c>
      <c r="B272" s="199">
        <v>11</v>
      </c>
      <c r="C272" s="200"/>
      <c r="D272" s="201"/>
    </row>
    <row r="273" spans="1:4" x14ac:dyDescent="0.25">
      <c r="A273" s="247" t="s">
        <v>202</v>
      </c>
      <c r="B273" s="199">
        <v>137</v>
      </c>
      <c r="C273" s="200"/>
      <c r="D273" s="201"/>
    </row>
    <row r="274" spans="1:4" x14ac:dyDescent="0.25">
      <c r="A274" s="248" t="s">
        <v>203</v>
      </c>
      <c r="B274" s="199"/>
      <c r="C274" s="200"/>
      <c r="D274" s="201"/>
    </row>
    <row r="275" spans="1:4" x14ac:dyDescent="0.25">
      <c r="A275" s="237" t="s">
        <v>5</v>
      </c>
      <c r="B275" s="34">
        <f>+SUM(B272:B274)</f>
        <v>148</v>
      </c>
      <c r="C275" s="144">
        <f>+SUM(C272:C274)</f>
        <v>0</v>
      </c>
      <c r="D275" s="37">
        <f>+SUM(D272:D274)</f>
        <v>0</v>
      </c>
    </row>
    <row r="276" spans="1:4" s="2" customFormat="1" ht="12" x14ac:dyDescent="0.2">
      <c r="A276" s="236" t="s">
        <v>278</v>
      </c>
    </row>
    <row r="277" spans="1:4" s="2" customFormat="1" ht="12" x14ac:dyDescent="0.2">
      <c r="A277" s="281" t="s">
        <v>279</v>
      </c>
      <c r="B277" s="281"/>
      <c r="C277" s="281"/>
    </row>
    <row r="278" spans="1:4" x14ac:dyDescent="0.25">
      <c r="A278" s="282" t="s">
        <v>280</v>
      </c>
      <c r="B278" s="283"/>
      <c r="C278" s="244" t="s">
        <v>281</v>
      </c>
    </row>
    <row r="279" spans="1:4" x14ac:dyDescent="0.25">
      <c r="A279" s="284" t="s">
        <v>282</v>
      </c>
      <c r="B279" s="285"/>
      <c r="C279" s="268"/>
    </row>
    <row r="280" spans="1:4" x14ac:dyDescent="0.25">
      <c r="A280" s="274" t="s">
        <v>283</v>
      </c>
      <c r="B280" s="275"/>
      <c r="C280" s="268"/>
    </row>
    <row r="281" spans="1:4" x14ac:dyDescent="0.25">
      <c r="A281" s="274" t="s">
        <v>284</v>
      </c>
      <c r="B281" s="275"/>
      <c r="C281" s="268"/>
    </row>
    <row r="282" spans="1:4" x14ac:dyDescent="0.25">
      <c r="A282" s="274" t="s">
        <v>285</v>
      </c>
      <c r="B282" s="275"/>
      <c r="C282" s="268"/>
    </row>
    <row r="283" spans="1:4" ht="15" customHeight="1" x14ac:dyDescent="0.25">
      <c r="A283" s="276" t="s">
        <v>286</v>
      </c>
      <c r="B283" s="277"/>
      <c r="C283" s="268"/>
    </row>
    <row r="284" spans="1:4" ht="15" customHeight="1" x14ac:dyDescent="0.25">
      <c r="A284" s="276" t="s">
        <v>287</v>
      </c>
      <c r="B284" s="277"/>
      <c r="C284" s="268"/>
    </row>
    <row r="285" spans="1:4" ht="15" customHeight="1" x14ac:dyDescent="0.25">
      <c r="A285" s="276" t="s">
        <v>288</v>
      </c>
      <c r="B285" s="277"/>
      <c r="C285" s="268"/>
    </row>
    <row r="286" spans="1:4" ht="15" customHeight="1" x14ac:dyDescent="0.25">
      <c r="A286" s="276" t="s">
        <v>289</v>
      </c>
      <c r="B286" s="277"/>
      <c r="C286" s="268"/>
    </row>
    <row r="287" spans="1:4" ht="15" customHeight="1" x14ac:dyDescent="0.25">
      <c r="A287" s="270" t="s">
        <v>290</v>
      </c>
      <c r="B287" s="271"/>
      <c r="C287" s="268"/>
    </row>
    <row r="288" spans="1:4" x14ac:dyDescent="0.25">
      <c r="A288" s="272" t="s">
        <v>5</v>
      </c>
      <c r="B288" s="273"/>
      <c r="C288" s="145">
        <f>+SUM(C279:C287)</f>
        <v>0</v>
      </c>
    </row>
    <row r="289" spans="1:2" s="2" customFormat="1" ht="12" x14ac:dyDescent="0.2">
      <c r="A289" s="236" t="s">
        <v>291</v>
      </c>
    </row>
    <row r="290" spans="1:2" x14ac:dyDescent="0.25">
      <c r="A290" s="237" t="s">
        <v>292</v>
      </c>
      <c r="B290" s="244" t="s">
        <v>293</v>
      </c>
    </row>
    <row r="291" spans="1:2" x14ac:dyDescent="0.25">
      <c r="A291" s="241" t="s">
        <v>294</v>
      </c>
      <c r="B291" s="268"/>
    </row>
    <row r="292" spans="1:2" x14ac:dyDescent="0.25">
      <c r="A292" s="242" t="s">
        <v>295</v>
      </c>
      <c r="B292" s="268"/>
    </row>
    <row r="293" spans="1:2" x14ac:dyDescent="0.25">
      <c r="A293" s="242" t="s">
        <v>296</v>
      </c>
      <c r="B293" s="268"/>
    </row>
    <row r="294" spans="1:2" x14ac:dyDescent="0.25">
      <c r="A294" s="242" t="s">
        <v>297</v>
      </c>
      <c r="B294" s="268"/>
    </row>
    <row r="295" spans="1:2" x14ac:dyDescent="0.25">
      <c r="A295" s="242" t="s">
        <v>298</v>
      </c>
      <c r="B295" s="268"/>
    </row>
    <row r="296" spans="1:2" x14ac:dyDescent="0.25">
      <c r="A296" s="243" t="s">
        <v>299</v>
      </c>
      <c r="B296" s="268"/>
    </row>
    <row r="297" spans="1:2" x14ac:dyDescent="0.25">
      <c r="A297" s="244" t="s">
        <v>5</v>
      </c>
      <c r="B297" s="145">
        <f>+SUM(B291:B296)</f>
        <v>0</v>
      </c>
    </row>
    <row r="320" spans="1:1" x14ac:dyDescent="0.25">
      <c r="A320" s="269">
        <f>SUM(D12:F15,D16:D17,D22:D28,E31:E61,B66,C69:C81,C90:H90,C100:H100,C104:C109,C113:C118,B122:B126,B129:B133,C136:C141,C153:H153,C156:C157,F160:F185,B190:B200,B206:D206,C234:E234,C237:C239,C269:D269,B275:D275,C288,B297)</f>
        <v>5938</v>
      </c>
    </row>
  </sheetData>
  <mergeCells count="217">
    <mergeCell ref="A6:V6"/>
    <mergeCell ref="A8:C8"/>
    <mergeCell ref="A9:A11"/>
    <mergeCell ref="B9:C11"/>
    <mergeCell ref="D9:F10"/>
    <mergeCell ref="G9:AB9"/>
    <mergeCell ref="G10:H10"/>
    <mergeCell ref="I10:J10"/>
    <mergeCell ref="K10:L10"/>
    <mergeCell ref="M10:N10"/>
    <mergeCell ref="AA10:AB10"/>
    <mergeCell ref="W10:X10"/>
    <mergeCell ref="Y10:Z10"/>
    <mergeCell ref="A12:A13"/>
    <mergeCell ref="A14:B14"/>
    <mergeCell ref="A15:C15"/>
    <mergeCell ref="A16:C16"/>
    <mergeCell ref="A17:C17"/>
    <mergeCell ref="O10:P10"/>
    <mergeCell ref="Q10:R10"/>
    <mergeCell ref="S10:T10"/>
    <mergeCell ref="U10:V10"/>
    <mergeCell ref="A18:C18"/>
    <mergeCell ref="A19:A21"/>
    <mergeCell ref="B19:C21"/>
    <mergeCell ref="D19:F20"/>
    <mergeCell ref="G19:AD19"/>
    <mergeCell ref="G20:H20"/>
    <mergeCell ref="I20:J20"/>
    <mergeCell ref="K20:L20"/>
    <mergeCell ref="M20:N20"/>
    <mergeCell ref="O20:P20"/>
    <mergeCell ref="AC20:AD20"/>
    <mergeCell ref="Y20:Z20"/>
    <mergeCell ref="AA20:AB20"/>
    <mergeCell ref="A22:A25"/>
    <mergeCell ref="B22:B23"/>
    <mergeCell ref="B24:B25"/>
    <mergeCell ref="A26:B27"/>
    <mergeCell ref="A28:C28"/>
    <mergeCell ref="Q20:R20"/>
    <mergeCell ref="S20:T20"/>
    <mergeCell ref="U20:V20"/>
    <mergeCell ref="W20:X20"/>
    <mergeCell ref="A29:F29"/>
    <mergeCell ref="C30:D30"/>
    <mergeCell ref="A31:A41"/>
    <mergeCell ref="B31:B33"/>
    <mergeCell ref="C31:D31"/>
    <mergeCell ref="C32:D32"/>
    <mergeCell ref="C33:D33"/>
    <mergeCell ref="B34:B35"/>
    <mergeCell ref="C34:D34"/>
    <mergeCell ref="C35:D35"/>
    <mergeCell ref="A42:A48"/>
    <mergeCell ref="B42:B48"/>
    <mergeCell ref="C42:D42"/>
    <mergeCell ref="C43:C44"/>
    <mergeCell ref="C45:D45"/>
    <mergeCell ref="C46:D46"/>
    <mergeCell ref="C47:D47"/>
    <mergeCell ref="C48:D48"/>
    <mergeCell ref="B36:B37"/>
    <mergeCell ref="C36:D36"/>
    <mergeCell ref="C37:D37"/>
    <mergeCell ref="B38:B41"/>
    <mergeCell ref="C38:D38"/>
    <mergeCell ref="C39:D39"/>
    <mergeCell ref="C40:D40"/>
    <mergeCell ref="C41:D41"/>
    <mergeCell ref="A55:A60"/>
    <mergeCell ref="B55:D55"/>
    <mergeCell ref="B56:D56"/>
    <mergeCell ref="B57:D57"/>
    <mergeCell ref="B58:D58"/>
    <mergeCell ref="B59:D59"/>
    <mergeCell ref="B60:D60"/>
    <mergeCell ref="A49:A52"/>
    <mergeCell ref="B49:D49"/>
    <mergeCell ref="B50:D50"/>
    <mergeCell ref="B51:D51"/>
    <mergeCell ref="B52:D52"/>
    <mergeCell ref="A53:A54"/>
    <mergeCell ref="B53:D53"/>
    <mergeCell ref="B54:D54"/>
    <mergeCell ref="A81:B81"/>
    <mergeCell ref="A82:H82"/>
    <mergeCell ref="A83:B84"/>
    <mergeCell ref="C83:C84"/>
    <mergeCell ref="D83:D84"/>
    <mergeCell ref="E83:G83"/>
    <mergeCell ref="H83:H84"/>
    <mergeCell ref="B61:D61"/>
    <mergeCell ref="A62:D62"/>
    <mergeCell ref="A67:C67"/>
    <mergeCell ref="A69:A72"/>
    <mergeCell ref="A73:A77"/>
    <mergeCell ref="A78:A80"/>
    <mergeCell ref="A92:H92"/>
    <mergeCell ref="A93:B94"/>
    <mergeCell ref="C93:C94"/>
    <mergeCell ref="D93:D94"/>
    <mergeCell ref="E93:G93"/>
    <mergeCell ref="H93:H94"/>
    <mergeCell ref="A85:B85"/>
    <mergeCell ref="A86:B86"/>
    <mergeCell ref="A87:B87"/>
    <mergeCell ref="A88:B88"/>
    <mergeCell ref="A89:B89"/>
    <mergeCell ref="A90:B90"/>
    <mergeCell ref="A102:I102"/>
    <mergeCell ref="A103:B103"/>
    <mergeCell ref="A104:B104"/>
    <mergeCell ref="A105:A107"/>
    <mergeCell ref="A108:B108"/>
    <mergeCell ref="A109:B109"/>
    <mergeCell ref="A95:B95"/>
    <mergeCell ref="A96:B96"/>
    <mergeCell ref="A97:B97"/>
    <mergeCell ref="A98:B98"/>
    <mergeCell ref="A99:B99"/>
    <mergeCell ref="A100:B100"/>
    <mergeCell ref="A120:B120"/>
    <mergeCell ref="A127:B127"/>
    <mergeCell ref="A135:B135"/>
    <mergeCell ref="A136:B136"/>
    <mergeCell ref="A137:A139"/>
    <mergeCell ref="A140:B140"/>
    <mergeCell ref="A111:I111"/>
    <mergeCell ref="A112:B112"/>
    <mergeCell ref="A113:B113"/>
    <mergeCell ref="A114:A116"/>
    <mergeCell ref="A117:B117"/>
    <mergeCell ref="A118:B118"/>
    <mergeCell ref="A148:A150"/>
    <mergeCell ref="A151:B151"/>
    <mergeCell ref="A152:B152"/>
    <mergeCell ref="A153:B153"/>
    <mergeCell ref="A154:C154"/>
    <mergeCell ref="A155:B155"/>
    <mergeCell ref="A141:B141"/>
    <mergeCell ref="A144:H144"/>
    <mergeCell ref="A145:B146"/>
    <mergeCell ref="C145:E145"/>
    <mergeCell ref="F145:H145"/>
    <mergeCell ref="A147:B147"/>
    <mergeCell ref="C165:E165"/>
    <mergeCell ref="C166:E166"/>
    <mergeCell ref="C167:E167"/>
    <mergeCell ref="B168:B170"/>
    <mergeCell ref="C168:E168"/>
    <mergeCell ref="C169:E169"/>
    <mergeCell ref="C170:E170"/>
    <mergeCell ref="A156:A157"/>
    <mergeCell ref="A158:I158"/>
    <mergeCell ref="C159:E159"/>
    <mergeCell ref="A160:A170"/>
    <mergeCell ref="B160:B167"/>
    <mergeCell ref="C160:E160"/>
    <mergeCell ref="C161:E161"/>
    <mergeCell ref="C162:E162"/>
    <mergeCell ref="C163:E163"/>
    <mergeCell ref="C164:E164"/>
    <mergeCell ref="C178:E178"/>
    <mergeCell ref="C179:E179"/>
    <mergeCell ref="C180:E180"/>
    <mergeCell ref="C181:E181"/>
    <mergeCell ref="C182:E182"/>
    <mergeCell ref="C183:E183"/>
    <mergeCell ref="A171:A184"/>
    <mergeCell ref="B171:B174"/>
    <mergeCell ref="C171:E171"/>
    <mergeCell ref="C172:E172"/>
    <mergeCell ref="C173:E173"/>
    <mergeCell ref="C174:E174"/>
    <mergeCell ref="B175:B184"/>
    <mergeCell ref="C175:E175"/>
    <mergeCell ref="C176:E176"/>
    <mergeCell ref="C177:E177"/>
    <mergeCell ref="A221:A223"/>
    <mergeCell ref="A224:A225"/>
    <mergeCell ref="A226:A227"/>
    <mergeCell ref="A228:A229"/>
    <mergeCell ref="A230:A231"/>
    <mergeCell ref="A232:B232"/>
    <mergeCell ref="C184:E184"/>
    <mergeCell ref="A188:D188"/>
    <mergeCell ref="A207:E207"/>
    <mergeCell ref="A209:A212"/>
    <mergeCell ref="A214:A218"/>
    <mergeCell ref="A219:A220"/>
    <mergeCell ref="A239:B239"/>
    <mergeCell ref="A240:D240"/>
    <mergeCell ref="A242:A255"/>
    <mergeCell ref="A256:A259"/>
    <mergeCell ref="A260:A264"/>
    <mergeCell ref="A265:A268"/>
    <mergeCell ref="A233:B233"/>
    <mergeCell ref="A234:B234"/>
    <mergeCell ref="A235:E235"/>
    <mergeCell ref="A236:B236"/>
    <mergeCell ref="A237:B237"/>
    <mergeCell ref="A238:B238"/>
    <mergeCell ref="A287:B287"/>
    <mergeCell ref="A288:B288"/>
    <mergeCell ref="A281:B281"/>
    <mergeCell ref="A282:B282"/>
    <mergeCell ref="A283:B283"/>
    <mergeCell ref="A284:B284"/>
    <mergeCell ref="A285:B285"/>
    <mergeCell ref="A286:B286"/>
    <mergeCell ref="A269:B269"/>
    <mergeCell ref="A270:D270"/>
    <mergeCell ref="A277:C277"/>
    <mergeCell ref="A278:B278"/>
    <mergeCell ref="A279:B279"/>
    <mergeCell ref="A280:B280"/>
  </mergeCells>
  <dataValidations count="5">
    <dataValidation type="whole" allowBlank="1" showInputMessage="1" showErrorMessage="1" sqref="C147:H152" xr:uid="{00000000-0002-0000-0400-000000000000}">
      <formula1>0</formula1>
      <formula2>9.99999999999999E+37</formula2>
    </dataValidation>
    <dataValidation type="whole" allowBlank="1" showInputMessage="1" showErrorMessage="1" sqref="D104:I109" xr:uid="{00000000-0002-0000-0400-000001000000}">
      <formula1>0</formula1>
      <formula2>9.99999999999999E+34</formula2>
    </dataValidation>
    <dataValidation type="whole" allowBlank="1" showInputMessage="1" showErrorMessage="1" sqref="D16:AB17" xr:uid="{00000000-0002-0000-0400-000002000000}">
      <formula1>0</formula1>
      <formula2>9.99999999999999E+28</formula2>
    </dataValidation>
    <dataValidation type="whole" operator="greaterThanOrEqual" allowBlank="1" showInputMessage="1" showErrorMessage="1" sqref="C279:C287 B272:D274 G12:AB14 F31:G61 G22:AD27 C69:C81 C85:H89 B64:B65 C95:H99 D113:I118 B122:B126 B129:B133 D136:F141 C265:D267 C156:C157 G160:I184 C190:D199 B203:D205 C209:E233 D237:E238 C242:D254 C256:D258 C260:D263 B291:B296" xr:uid="{00000000-0002-0000-0400-000003000000}">
      <formula1>0</formula1>
    </dataValidation>
    <dataValidation type="whole" allowBlank="1" showInputMessage="1" showErrorMessage="1" sqref="A186" xr:uid="{00000000-0002-0000-0400-000004000000}">
      <formula1>0</formula1>
      <formula2>1E+28</formula2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320"/>
  <sheetViews>
    <sheetView workbookViewId="0">
      <selection activeCell="A6" sqref="A6:V6"/>
    </sheetView>
  </sheetViews>
  <sheetFormatPr baseColWidth="10" defaultColWidth="11.42578125" defaultRowHeight="15" x14ac:dyDescent="0.25"/>
  <cols>
    <col min="1" max="1" width="44.85546875" customWidth="1"/>
    <col min="2" max="2" width="18.140625" customWidth="1"/>
    <col min="3" max="3" width="23.85546875" customWidth="1"/>
    <col min="4" max="4" width="18.5703125" customWidth="1"/>
    <col min="5" max="5" width="12.85546875" customWidth="1"/>
    <col min="6" max="6" width="12.7109375" customWidth="1"/>
    <col min="7" max="7" width="15.7109375" customWidth="1"/>
    <col min="8" max="8" width="16.42578125" customWidth="1"/>
  </cols>
  <sheetData>
    <row r="1" spans="1:28" x14ac:dyDescent="0.25">
      <c r="A1" s="1" t="s">
        <v>0</v>
      </c>
    </row>
    <row r="2" spans="1:28" x14ac:dyDescent="0.25">
      <c r="A2" s="1" t="str">
        <f>CONCATENATE("COMUNA: ",[6]NOMBRE!B2, " (",[6]NOMBRE!C2,[6]NOMBRE!D2,[6]NOMBRE!E2,[6]NOMBRE!F2,[6]NOMBRE!G2,")")</f>
        <v>COMUNA: LINARES (07401)</v>
      </c>
    </row>
    <row r="3" spans="1:28" x14ac:dyDescent="0.25">
      <c r="A3" s="1" t="str">
        <f>CONCATENATE("ESTABLECIMIENTO/ESTRATEGIA: ", [6]NOMBRE!B3, " (",[6]NOMBRE!C3,[6]NOMBRE!D3,[6]NOMBRE!E3,[6]NOMBRE!F3,[6]NOMBRE!G3,[6]NOMBRE!H3,")")</f>
        <v>ESTABLECIMIENTO/ESTRATEGIA: HOSPITAL PRESIDENTE CARLOS IBAÑEZ DEL CAMPO (116108)</v>
      </c>
    </row>
    <row r="4" spans="1:28" x14ac:dyDescent="0.25">
      <c r="A4" s="1" t="str">
        <f>CONCATENATE("MES: ",[6]NOMBRE!B6, " (",[6]NOMBRE!C6,[6]NOMBRE!D6,")")</f>
        <v>MES: MAYO (05)</v>
      </c>
    </row>
    <row r="5" spans="1:28" x14ac:dyDescent="0.25">
      <c r="A5" s="1" t="str">
        <f>CONCATENATE("AÑO: ",[6]NOMBRE!B7)</f>
        <v>AÑO: 2025</v>
      </c>
    </row>
    <row r="6" spans="1:28" ht="15.75" x14ac:dyDescent="0.25">
      <c r="A6" s="432" t="s">
        <v>1</v>
      </c>
      <c r="B6" s="432"/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2"/>
      <c r="R6" s="432"/>
      <c r="S6" s="432"/>
      <c r="T6" s="432"/>
      <c r="U6" s="432"/>
      <c r="V6" s="432"/>
    </row>
    <row r="8" spans="1:28" s="2" customFormat="1" ht="12" x14ac:dyDescent="0.2">
      <c r="A8" s="332" t="s">
        <v>2</v>
      </c>
      <c r="B8" s="332"/>
      <c r="C8" s="332"/>
    </row>
    <row r="9" spans="1:28" s="3" customFormat="1" ht="10.5" customHeight="1" x14ac:dyDescent="0.15">
      <c r="A9" s="419" t="s">
        <v>3</v>
      </c>
      <c r="B9" s="419" t="s">
        <v>4</v>
      </c>
      <c r="C9" s="419"/>
      <c r="D9" s="330" t="s">
        <v>5</v>
      </c>
      <c r="E9" s="420"/>
      <c r="F9" s="333"/>
      <c r="G9" s="336" t="s">
        <v>6</v>
      </c>
      <c r="H9" s="337"/>
      <c r="I9" s="337"/>
      <c r="J9" s="337"/>
      <c r="K9" s="337"/>
      <c r="L9" s="337"/>
      <c r="M9" s="337"/>
      <c r="N9" s="337"/>
      <c r="O9" s="337"/>
      <c r="P9" s="337"/>
      <c r="Q9" s="337"/>
      <c r="R9" s="337"/>
      <c r="S9" s="337"/>
      <c r="T9" s="337"/>
      <c r="U9" s="337"/>
      <c r="V9" s="337"/>
      <c r="W9" s="337"/>
      <c r="X9" s="337"/>
      <c r="Y9" s="337"/>
      <c r="Z9" s="337"/>
      <c r="AA9" s="337"/>
      <c r="AB9" s="338"/>
    </row>
    <row r="10" spans="1:28" s="3" customFormat="1" ht="10.5" x14ac:dyDescent="0.15">
      <c r="A10" s="419"/>
      <c r="B10" s="419"/>
      <c r="C10" s="419"/>
      <c r="D10" s="334"/>
      <c r="E10" s="421"/>
      <c r="F10" s="335"/>
      <c r="G10" s="417" t="s">
        <v>7</v>
      </c>
      <c r="H10" s="417"/>
      <c r="I10" s="417" t="s">
        <v>8</v>
      </c>
      <c r="J10" s="417"/>
      <c r="K10" s="417" t="s">
        <v>9</v>
      </c>
      <c r="L10" s="417"/>
      <c r="M10" s="417" t="s">
        <v>10</v>
      </c>
      <c r="N10" s="417"/>
      <c r="O10" s="417" t="s">
        <v>11</v>
      </c>
      <c r="P10" s="417"/>
      <c r="Q10" s="417" t="s">
        <v>12</v>
      </c>
      <c r="R10" s="417"/>
      <c r="S10" s="417" t="s">
        <v>13</v>
      </c>
      <c r="T10" s="417"/>
      <c r="U10" s="417" t="s">
        <v>14</v>
      </c>
      <c r="V10" s="417"/>
      <c r="W10" s="417" t="s">
        <v>15</v>
      </c>
      <c r="X10" s="417"/>
      <c r="Y10" s="417" t="s">
        <v>16</v>
      </c>
      <c r="Z10" s="417"/>
      <c r="AA10" s="417" t="s">
        <v>17</v>
      </c>
      <c r="AB10" s="417"/>
    </row>
    <row r="11" spans="1:28" s="3" customFormat="1" ht="10.5" x14ac:dyDescent="0.15">
      <c r="A11" s="419"/>
      <c r="B11" s="419"/>
      <c r="C11" s="419"/>
      <c r="D11" s="4" t="s">
        <v>18</v>
      </c>
      <c r="E11" s="5" t="s">
        <v>19</v>
      </c>
      <c r="F11" s="6" t="s">
        <v>20</v>
      </c>
      <c r="G11" s="7" t="s">
        <v>19</v>
      </c>
      <c r="H11" s="8" t="s">
        <v>20</v>
      </c>
      <c r="I11" s="9" t="s">
        <v>19</v>
      </c>
      <c r="J11" s="10" t="s">
        <v>20</v>
      </c>
      <c r="K11" s="9" t="s">
        <v>19</v>
      </c>
      <c r="L11" s="10" t="s">
        <v>20</v>
      </c>
      <c r="M11" s="9" t="s">
        <v>19</v>
      </c>
      <c r="N11" s="10" t="s">
        <v>20</v>
      </c>
      <c r="O11" s="9" t="s">
        <v>19</v>
      </c>
      <c r="P11" s="10" t="s">
        <v>20</v>
      </c>
      <c r="Q11" s="9" t="s">
        <v>19</v>
      </c>
      <c r="R11" s="10" t="s">
        <v>20</v>
      </c>
      <c r="S11" s="9" t="s">
        <v>19</v>
      </c>
      <c r="T11" s="10" t="s">
        <v>20</v>
      </c>
      <c r="U11" s="9" t="s">
        <v>19</v>
      </c>
      <c r="V11" s="10" t="s">
        <v>20</v>
      </c>
      <c r="W11" s="9" t="s">
        <v>19</v>
      </c>
      <c r="X11" s="10" t="s">
        <v>20</v>
      </c>
      <c r="Y11" s="9" t="s">
        <v>19</v>
      </c>
      <c r="Z11" s="10" t="s">
        <v>20</v>
      </c>
      <c r="AA11" s="9" t="s">
        <v>19</v>
      </c>
      <c r="AB11" s="10" t="s">
        <v>20</v>
      </c>
    </row>
    <row r="12" spans="1:28" s="3" customFormat="1" ht="10.5" x14ac:dyDescent="0.15">
      <c r="A12" s="424" t="s">
        <v>21</v>
      </c>
      <c r="B12" s="11" t="s">
        <v>22</v>
      </c>
      <c r="C12" s="12" t="s">
        <v>23</v>
      </c>
      <c r="D12" s="13">
        <f>SUM(E12+F12)</f>
        <v>51</v>
      </c>
      <c r="E12" s="14">
        <f t="shared" ref="E12:F15" si="0">SUM(G12+I12+K12+M12+O12+Q12+S12+U12+W12+Y12+AA12)</f>
        <v>21</v>
      </c>
      <c r="F12" s="15">
        <f t="shared" si="0"/>
        <v>30</v>
      </c>
      <c r="G12" s="16">
        <v>1</v>
      </c>
      <c r="H12" s="17">
        <v>1</v>
      </c>
      <c r="I12" s="16">
        <v>4</v>
      </c>
      <c r="J12" s="17">
        <v>6</v>
      </c>
      <c r="K12" s="16">
        <v>1</v>
      </c>
      <c r="L12" s="17">
        <v>5</v>
      </c>
      <c r="M12" s="16">
        <v>1</v>
      </c>
      <c r="N12" s="17">
        <v>1</v>
      </c>
      <c r="O12" s="16">
        <v>0</v>
      </c>
      <c r="P12" s="17">
        <v>5</v>
      </c>
      <c r="Q12" s="16">
        <v>8</v>
      </c>
      <c r="R12" s="17">
        <v>3</v>
      </c>
      <c r="S12" s="16">
        <v>2</v>
      </c>
      <c r="T12" s="17">
        <v>0</v>
      </c>
      <c r="U12" s="16">
        <v>3</v>
      </c>
      <c r="V12" s="17">
        <v>4</v>
      </c>
      <c r="W12" s="16">
        <v>0</v>
      </c>
      <c r="X12" s="17">
        <v>4</v>
      </c>
      <c r="Y12" s="16">
        <v>1</v>
      </c>
      <c r="Z12" s="17">
        <v>0</v>
      </c>
      <c r="AA12" s="16">
        <v>0</v>
      </c>
      <c r="AB12" s="17">
        <v>1</v>
      </c>
    </row>
    <row r="13" spans="1:28" s="3" customFormat="1" ht="10.5" x14ac:dyDescent="0.15">
      <c r="A13" s="408"/>
      <c r="B13" s="18" t="s">
        <v>24</v>
      </c>
      <c r="C13" s="19" t="s">
        <v>23</v>
      </c>
      <c r="D13" s="20">
        <f>SUM(E13+F13)</f>
        <v>29</v>
      </c>
      <c r="E13" s="21">
        <f t="shared" si="0"/>
        <v>13</v>
      </c>
      <c r="F13" s="22">
        <f t="shared" si="0"/>
        <v>16</v>
      </c>
      <c r="G13" s="23">
        <v>0</v>
      </c>
      <c r="H13" s="24">
        <v>0</v>
      </c>
      <c r="I13" s="25">
        <v>1</v>
      </c>
      <c r="J13" s="26">
        <v>2</v>
      </c>
      <c r="K13" s="25">
        <v>4</v>
      </c>
      <c r="L13" s="26">
        <v>3</v>
      </c>
      <c r="M13" s="25">
        <v>0</v>
      </c>
      <c r="N13" s="26">
        <v>3</v>
      </c>
      <c r="O13" s="25">
        <v>2</v>
      </c>
      <c r="P13" s="26">
        <v>4</v>
      </c>
      <c r="Q13" s="25">
        <v>1</v>
      </c>
      <c r="R13" s="26">
        <v>0</v>
      </c>
      <c r="S13" s="25">
        <v>2</v>
      </c>
      <c r="T13" s="26">
        <v>4</v>
      </c>
      <c r="U13" s="25">
        <v>2</v>
      </c>
      <c r="V13" s="26">
        <v>0</v>
      </c>
      <c r="W13" s="25">
        <v>0</v>
      </c>
      <c r="X13" s="26">
        <v>0</v>
      </c>
      <c r="Y13" s="25">
        <v>1</v>
      </c>
      <c r="Z13" s="26">
        <v>0</v>
      </c>
      <c r="AA13" s="25">
        <v>0</v>
      </c>
      <c r="AB13" s="26">
        <v>0</v>
      </c>
    </row>
    <row r="14" spans="1:28" s="3" customFormat="1" ht="10.5" x14ac:dyDescent="0.15">
      <c r="A14" s="425" t="s">
        <v>25</v>
      </c>
      <c r="B14" s="426"/>
      <c r="C14" s="27" t="s">
        <v>23</v>
      </c>
      <c r="D14" s="28">
        <f>SUM(E14+F14)</f>
        <v>228</v>
      </c>
      <c r="E14" s="29">
        <f t="shared" si="0"/>
        <v>124</v>
      </c>
      <c r="F14" s="30">
        <f t="shared" si="0"/>
        <v>104</v>
      </c>
      <c r="G14" s="31">
        <v>1</v>
      </c>
      <c r="H14" s="32">
        <v>4</v>
      </c>
      <c r="I14" s="31">
        <v>9</v>
      </c>
      <c r="J14" s="32">
        <v>8</v>
      </c>
      <c r="K14" s="31">
        <v>9</v>
      </c>
      <c r="L14" s="32">
        <v>18</v>
      </c>
      <c r="M14" s="31">
        <v>19</v>
      </c>
      <c r="N14" s="32">
        <v>15</v>
      </c>
      <c r="O14" s="31">
        <v>21</v>
      </c>
      <c r="P14" s="32">
        <v>13</v>
      </c>
      <c r="Q14" s="31">
        <v>16</v>
      </c>
      <c r="R14" s="32">
        <v>12</v>
      </c>
      <c r="S14" s="31">
        <v>19</v>
      </c>
      <c r="T14" s="32">
        <v>12</v>
      </c>
      <c r="U14" s="31">
        <v>15</v>
      </c>
      <c r="V14" s="32">
        <v>11</v>
      </c>
      <c r="W14" s="31">
        <v>9</v>
      </c>
      <c r="X14" s="32">
        <v>9</v>
      </c>
      <c r="Y14" s="31">
        <v>6</v>
      </c>
      <c r="Z14" s="32">
        <v>2</v>
      </c>
      <c r="AA14" s="31">
        <v>0</v>
      </c>
      <c r="AB14" s="32">
        <v>0</v>
      </c>
    </row>
    <row r="15" spans="1:28" s="3" customFormat="1" ht="10.5" x14ac:dyDescent="0.15">
      <c r="A15" s="327" t="s">
        <v>5</v>
      </c>
      <c r="B15" s="328"/>
      <c r="C15" s="427"/>
      <c r="D15" s="28">
        <f>SUM(E15+F15)</f>
        <v>308</v>
      </c>
      <c r="E15" s="29">
        <f t="shared" si="0"/>
        <v>158</v>
      </c>
      <c r="F15" s="33">
        <f t="shared" si="0"/>
        <v>150</v>
      </c>
      <c r="G15" s="34">
        <f t="shared" ref="G15:AB15" si="1">SUM(G12:G14)</f>
        <v>2</v>
      </c>
      <c r="H15" s="35">
        <f t="shared" si="1"/>
        <v>5</v>
      </c>
      <c r="I15" s="36">
        <f t="shared" si="1"/>
        <v>14</v>
      </c>
      <c r="J15" s="37">
        <f t="shared" si="1"/>
        <v>16</v>
      </c>
      <c r="K15" s="34">
        <f t="shared" si="1"/>
        <v>14</v>
      </c>
      <c r="L15" s="37">
        <f t="shared" si="1"/>
        <v>26</v>
      </c>
      <c r="M15" s="34">
        <f t="shared" si="1"/>
        <v>20</v>
      </c>
      <c r="N15" s="37">
        <f t="shared" si="1"/>
        <v>19</v>
      </c>
      <c r="O15" s="34">
        <f t="shared" si="1"/>
        <v>23</v>
      </c>
      <c r="P15" s="37">
        <f t="shared" si="1"/>
        <v>22</v>
      </c>
      <c r="Q15" s="34">
        <f t="shared" si="1"/>
        <v>25</v>
      </c>
      <c r="R15" s="37">
        <f t="shared" si="1"/>
        <v>15</v>
      </c>
      <c r="S15" s="34">
        <f t="shared" si="1"/>
        <v>23</v>
      </c>
      <c r="T15" s="37">
        <f t="shared" si="1"/>
        <v>16</v>
      </c>
      <c r="U15" s="34">
        <f t="shared" si="1"/>
        <v>20</v>
      </c>
      <c r="V15" s="37">
        <f t="shared" si="1"/>
        <v>15</v>
      </c>
      <c r="W15" s="34">
        <f t="shared" si="1"/>
        <v>9</v>
      </c>
      <c r="X15" s="37">
        <f t="shared" si="1"/>
        <v>13</v>
      </c>
      <c r="Y15" s="34">
        <f t="shared" si="1"/>
        <v>8</v>
      </c>
      <c r="Z15" s="37">
        <f t="shared" si="1"/>
        <v>2</v>
      </c>
      <c r="AA15" s="34">
        <f t="shared" si="1"/>
        <v>0</v>
      </c>
      <c r="AB15" s="37">
        <f t="shared" si="1"/>
        <v>1</v>
      </c>
    </row>
    <row r="16" spans="1:28" s="3" customFormat="1" ht="10.5" x14ac:dyDescent="0.15">
      <c r="A16" s="428" t="s">
        <v>26</v>
      </c>
      <c r="B16" s="429"/>
      <c r="C16" s="430"/>
      <c r="D16" s="16">
        <v>20</v>
      </c>
      <c r="E16" s="38"/>
      <c r="F16" s="39"/>
      <c r="G16" s="40"/>
      <c r="H16" s="39"/>
      <c r="I16" s="40"/>
      <c r="J16" s="39"/>
      <c r="K16" s="40"/>
      <c r="L16" s="39"/>
      <c r="M16" s="40"/>
      <c r="N16" s="39"/>
      <c r="O16" s="40"/>
      <c r="P16" s="39"/>
      <c r="Q16" s="40"/>
      <c r="R16" s="39"/>
      <c r="S16" s="40"/>
      <c r="T16" s="39"/>
      <c r="U16" s="40"/>
      <c r="V16" s="39"/>
      <c r="W16" s="40"/>
      <c r="X16" s="39"/>
      <c r="Y16" s="40"/>
      <c r="Z16" s="41"/>
      <c r="AA16" s="42"/>
      <c r="AB16" s="43"/>
    </row>
    <row r="17" spans="1:30" s="3" customFormat="1" ht="15" customHeight="1" x14ac:dyDescent="0.15">
      <c r="A17" s="361" t="s">
        <v>27</v>
      </c>
      <c r="B17" s="431"/>
      <c r="C17" s="362"/>
      <c r="D17" s="23"/>
      <c r="E17" s="44"/>
      <c r="F17" s="45"/>
      <c r="G17" s="46"/>
      <c r="H17" s="45"/>
      <c r="I17" s="46"/>
      <c r="J17" s="45"/>
      <c r="K17" s="46"/>
      <c r="L17" s="45"/>
      <c r="M17" s="46"/>
      <c r="N17" s="45"/>
      <c r="O17" s="46"/>
      <c r="P17" s="45"/>
      <c r="Q17" s="46"/>
      <c r="R17" s="45"/>
      <c r="S17" s="46"/>
      <c r="T17" s="45"/>
      <c r="U17" s="46"/>
      <c r="V17" s="45"/>
      <c r="W17" s="46"/>
      <c r="X17" s="45"/>
      <c r="Y17" s="46"/>
      <c r="Z17" s="47"/>
      <c r="AA17" s="44"/>
      <c r="AB17" s="47"/>
    </row>
    <row r="18" spans="1:30" s="2" customFormat="1" ht="18" customHeight="1" x14ac:dyDescent="0.2">
      <c r="A18" s="418" t="s">
        <v>28</v>
      </c>
      <c r="B18" s="418"/>
      <c r="C18" s="418"/>
    </row>
    <row r="19" spans="1:30" ht="15" customHeight="1" x14ac:dyDescent="0.25">
      <c r="A19" s="419" t="s">
        <v>3</v>
      </c>
      <c r="B19" s="419" t="s">
        <v>4</v>
      </c>
      <c r="C19" s="419"/>
      <c r="D19" s="330" t="s">
        <v>5</v>
      </c>
      <c r="E19" s="420"/>
      <c r="F19" s="333"/>
      <c r="G19" s="336" t="s">
        <v>6</v>
      </c>
      <c r="H19" s="337"/>
      <c r="I19" s="337"/>
      <c r="J19" s="337"/>
      <c r="K19" s="337"/>
      <c r="L19" s="337"/>
      <c r="M19" s="337"/>
      <c r="N19" s="337"/>
      <c r="O19" s="337"/>
      <c r="P19" s="337"/>
      <c r="Q19" s="337"/>
      <c r="R19" s="337"/>
      <c r="S19" s="337"/>
      <c r="T19" s="337"/>
      <c r="U19" s="337"/>
      <c r="V19" s="337"/>
      <c r="W19" s="337"/>
      <c r="X19" s="337"/>
      <c r="Y19" s="337"/>
      <c r="Z19" s="337"/>
      <c r="AA19" s="337"/>
      <c r="AB19" s="337"/>
      <c r="AC19" s="337"/>
      <c r="AD19" s="338"/>
    </row>
    <row r="20" spans="1:30" ht="15" customHeight="1" x14ac:dyDescent="0.25">
      <c r="A20" s="419"/>
      <c r="B20" s="419"/>
      <c r="C20" s="419"/>
      <c r="D20" s="334"/>
      <c r="E20" s="421"/>
      <c r="F20" s="421"/>
      <c r="G20" s="422" t="s">
        <v>29</v>
      </c>
      <c r="H20" s="423"/>
      <c r="I20" s="417" t="s">
        <v>7</v>
      </c>
      <c r="J20" s="417"/>
      <c r="K20" s="417" t="s">
        <v>8</v>
      </c>
      <c r="L20" s="417"/>
      <c r="M20" s="417" t="s">
        <v>9</v>
      </c>
      <c r="N20" s="417"/>
      <c r="O20" s="417" t="s">
        <v>10</v>
      </c>
      <c r="P20" s="417"/>
      <c r="Q20" s="417" t="s">
        <v>11</v>
      </c>
      <c r="R20" s="417"/>
      <c r="S20" s="417" t="s">
        <v>12</v>
      </c>
      <c r="T20" s="417"/>
      <c r="U20" s="417" t="s">
        <v>13</v>
      </c>
      <c r="V20" s="417"/>
      <c r="W20" s="417" t="s">
        <v>14</v>
      </c>
      <c r="X20" s="417"/>
      <c r="Y20" s="417" t="s">
        <v>15</v>
      </c>
      <c r="Z20" s="417"/>
      <c r="AA20" s="417" t="s">
        <v>16</v>
      </c>
      <c r="AB20" s="417"/>
      <c r="AC20" s="417" t="s">
        <v>17</v>
      </c>
      <c r="AD20" s="417"/>
    </row>
    <row r="21" spans="1:30" ht="15" customHeight="1" x14ac:dyDescent="0.25">
      <c r="A21" s="419"/>
      <c r="B21" s="419"/>
      <c r="C21" s="419"/>
      <c r="D21" s="4" t="s">
        <v>18</v>
      </c>
      <c r="E21" s="5" t="s">
        <v>19</v>
      </c>
      <c r="F21" s="48" t="s">
        <v>20</v>
      </c>
      <c r="G21" s="7" t="s">
        <v>19</v>
      </c>
      <c r="H21" s="8" t="s">
        <v>20</v>
      </c>
      <c r="I21" s="7" t="s">
        <v>19</v>
      </c>
      <c r="J21" s="8" t="s">
        <v>20</v>
      </c>
      <c r="K21" s="7" t="s">
        <v>19</v>
      </c>
      <c r="L21" s="49" t="s">
        <v>20</v>
      </c>
      <c r="M21" s="7" t="s">
        <v>19</v>
      </c>
      <c r="N21" s="8" t="s">
        <v>20</v>
      </c>
      <c r="O21" s="7" t="s">
        <v>19</v>
      </c>
      <c r="P21" s="8" t="s">
        <v>20</v>
      </c>
      <c r="Q21" s="7" t="s">
        <v>19</v>
      </c>
      <c r="R21" s="8" t="s">
        <v>20</v>
      </c>
      <c r="S21" s="7" t="s">
        <v>19</v>
      </c>
      <c r="T21" s="8" t="s">
        <v>20</v>
      </c>
      <c r="U21" s="7" t="s">
        <v>19</v>
      </c>
      <c r="V21" s="8" t="s">
        <v>20</v>
      </c>
      <c r="W21" s="7" t="s">
        <v>19</v>
      </c>
      <c r="X21" s="8" t="s">
        <v>20</v>
      </c>
      <c r="Y21" s="7" t="s">
        <v>19</v>
      </c>
      <c r="Z21" s="8" t="s">
        <v>20</v>
      </c>
      <c r="AA21" s="7" t="s">
        <v>19</v>
      </c>
      <c r="AB21" s="8" t="s">
        <v>20</v>
      </c>
      <c r="AC21" s="7" t="s">
        <v>19</v>
      </c>
      <c r="AD21" s="8" t="s">
        <v>20</v>
      </c>
    </row>
    <row r="22" spans="1:30" ht="15" customHeight="1" x14ac:dyDescent="0.25">
      <c r="A22" s="408" t="s">
        <v>21</v>
      </c>
      <c r="B22" s="315" t="s">
        <v>22</v>
      </c>
      <c r="C22" s="50" t="s">
        <v>30</v>
      </c>
      <c r="D22" s="51">
        <f t="shared" ref="D22:D27" si="2">SUM(E22+F22)</f>
        <v>3</v>
      </c>
      <c r="E22" s="52">
        <f t="shared" ref="E22:F27" si="3">SUM(G22+I22+K22+M22+O22+Q22+S22+U22+W22+Y22+AA22+AC22)</f>
        <v>1</v>
      </c>
      <c r="F22" s="53">
        <f t="shared" si="3"/>
        <v>2</v>
      </c>
      <c r="G22" s="25">
        <v>0</v>
      </c>
      <c r="H22" s="54">
        <v>0</v>
      </c>
      <c r="I22" s="25">
        <v>1</v>
      </c>
      <c r="J22" s="54">
        <v>1</v>
      </c>
      <c r="K22" s="16">
        <v>0</v>
      </c>
      <c r="L22" s="17">
        <v>1</v>
      </c>
      <c r="M22" s="55">
        <v>0</v>
      </c>
      <c r="N22" s="56">
        <v>0</v>
      </c>
      <c r="O22" s="55">
        <v>0</v>
      </c>
      <c r="P22" s="56">
        <v>0</v>
      </c>
      <c r="Q22" s="55">
        <v>0</v>
      </c>
      <c r="R22" s="56">
        <v>0</v>
      </c>
      <c r="S22" s="55">
        <v>0</v>
      </c>
      <c r="T22" s="56">
        <v>0</v>
      </c>
      <c r="U22" s="55">
        <v>0</v>
      </c>
      <c r="V22" s="56">
        <v>0</v>
      </c>
      <c r="W22" s="55">
        <v>0</v>
      </c>
      <c r="X22" s="56">
        <v>0</v>
      </c>
      <c r="Y22" s="55">
        <v>0</v>
      </c>
      <c r="Z22" s="56">
        <v>0</v>
      </c>
      <c r="AA22" s="16">
        <v>0</v>
      </c>
      <c r="AB22" s="56">
        <v>0</v>
      </c>
      <c r="AC22" s="16">
        <v>0</v>
      </c>
      <c r="AD22" s="56">
        <v>0</v>
      </c>
    </row>
    <row r="23" spans="1:30" ht="15" customHeight="1" x14ac:dyDescent="0.25">
      <c r="A23" s="408"/>
      <c r="B23" s="316"/>
      <c r="C23" s="57" t="s">
        <v>31</v>
      </c>
      <c r="D23" s="58">
        <f t="shared" si="2"/>
        <v>0</v>
      </c>
      <c r="E23" s="59">
        <f t="shared" si="3"/>
        <v>0</v>
      </c>
      <c r="F23" s="60">
        <f t="shared" si="3"/>
        <v>0</v>
      </c>
      <c r="G23" s="61">
        <v>0</v>
      </c>
      <c r="H23" s="62">
        <v>0</v>
      </c>
      <c r="I23" s="61">
        <v>0</v>
      </c>
      <c r="J23" s="62">
        <v>0</v>
      </c>
      <c r="K23" s="23">
        <v>0</v>
      </c>
      <c r="L23" s="24">
        <v>0</v>
      </c>
      <c r="M23" s="63">
        <v>0</v>
      </c>
      <c r="N23" s="64">
        <v>0</v>
      </c>
      <c r="O23" s="63">
        <v>0</v>
      </c>
      <c r="P23" s="64">
        <v>0</v>
      </c>
      <c r="Q23" s="63">
        <v>0</v>
      </c>
      <c r="R23" s="64">
        <v>0</v>
      </c>
      <c r="S23" s="63">
        <v>0</v>
      </c>
      <c r="T23" s="64">
        <v>0</v>
      </c>
      <c r="U23" s="63">
        <v>0</v>
      </c>
      <c r="V23" s="64">
        <v>0</v>
      </c>
      <c r="W23" s="63">
        <v>0</v>
      </c>
      <c r="X23" s="64">
        <v>0</v>
      </c>
      <c r="Y23" s="63">
        <v>0</v>
      </c>
      <c r="Z23" s="64">
        <v>0</v>
      </c>
      <c r="AA23" s="63">
        <v>0</v>
      </c>
      <c r="AB23" s="64">
        <v>0</v>
      </c>
      <c r="AC23" s="63">
        <v>0</v>
      </c>
      <c r="AD23" s="64">
        <v>0</v>
      </c>
    </row>
    <row r="24" spans="1:30" ht="15" customHeight="1" x14ac:dyDescent="0.25">
      <c r="A24" s="408"/>
      <c r="B24" s="315" t="s">
        <v>24</v>
      </c>
      <c r="C24" s="50" t="s">
        <v>30</v>
      </c>
      <c r="D24" s="65">
        <f t="shared" si="2"/>
        <v>3</v>
      </c>
      <c r="E24" s="52">
        <f t="shared" si="3"/>
        <v>0</v>
      </c>
      <c r="F24" s="53">
        <f t="shared" si="3"/>
        <v>3</v>
      </c>
      <c r="G24" s="66">
        <v>0</v>
      </c>
      <c r="H24" s="67">
        <v>0</v>
      </c>
      <c r="I24" s="66">
        <v>0</v>
      </c>
      <c r="J24" s="67">
        <v>0</v>
      </c>
      <c r="K24" s="66">
        <v>0</v>
      </c>
      <c r="L24" s="68">
        <v>0</v>
      </c>
      <c r="M24" s="69">
        <v>0</v>
      </c>
      <c r="N24" s="67">
        <v>0</v>
      </c>
      <c r="O24" s="69">
        <v>0</v>
      </c>
      <c r="P24" s="67">
        <v>0</v>
      </c>
      <c r="Q24" s="69">
        <v>0</v>
      </c>
      <c r="R24" s="67">
        <v>1</v>
      </c>
      <c r="S24" s="69">
        <v>0</v>
      </c>
      <c r="T24" s="67">
        <v>0</v>
      </c>
      <c r="U24" s="69">
        <v>0</v>
      </c>
      <c r="V24" s="67">
        <v>1</v>
      </c>
      <c r="W24" s="69">
        <v>0</v>
      </c>
      <c r="X24" s="67">
        <v>0</v>
      </c>
      <c r="Y24" s="69">
        <v>0</v>
      </c>
      <c r="Z24" s="67">
        <v>1</v>
      </c>
      <c r="AA24" s="69">
        <v>0</v>
      </c>
      <c r="AB24" s="67">
        <v>0</v>
      </c>
      <c r="AC24" s="69">
        <v>0</v>
      </c>
      <c r="AD24" s="67">
        <v>0</v>
      </c>
    </row>
    <row r="25" spans="1:30" ht="15" customHeight="1" x14ac:dyDescent="0.25">
      <c r="A25" s="409"/>
      <c r="B25" s="316"/>
      <c r="C25" s="57" t="s">
        <v>31</v>
      </c>
      <c r="D25" s="58">
        <f t="shared" si="2"/>
        <v>0</v>
      </c>
      <c r="E25" s="59">
        <f t="shared" si="3"/>
        <v>0</v>
      </c>
      <c r="F25" s="60">
        <f t="shared" si="3"/>
        <v>0</v>
      </c>
      <c r="G25" s="61">
        <v>0</v>
      </c>
      <c r="H25" s="62">
        <v>0</v>
      </c>
      <c r="I25" s="61">
        <v>0</v>
      </c>
      <c r="J25" s="62">
        <v>0</v>
      </c>
      <c r="K25" s="61">
        <v>0</v>
      </c>
      <c r="L25" s="70">
        <v>0</v>
      </c>
      <c r="M25" s="71">
        <v>0</v>
      </c>
      <c r="N25" s="62">
        <v>0</v>
      </c>
      <c r="O25" s="71">
        <v>0</v>
      </c>
      <c r="P25" s="62">
        <v>0</v>
      </c>
      <c r="Q25" s="71">
        <v>0</v>
      </c>
      <c r="R25" s="62">
        <v>0</v>
      </c>
      <c r="S25" s="71">
        <v>0</v>
      </c>
      <c r="T25" s="62">
        <v>0</v>
      </c>
      <c r="U25" s="71">
        <v>0</v>
      </c>
      <c r="V25" s="62">
        <v>0</v>
      </c>
      <c r="W25" s="71">
        <v>0</v>
      </c>
      <c r="X25" s="62">
        <v>0</v>
      </c>
      <c r="Y25" s="71">
        <v>0</v>
      </c>
      <c r="Z25" s="62">
        <v>0</v>
      </c>
      <c r="AA25" s="71">
        <v>0</v>
      </c>
      <c r="AB25" s="62">
        <v>0</v>
      </c>
      <c r="AC25" s="71">
        <v>0</v>
      </c>
      <c r="AD25" s="62">
        <v>0</v>
      </c>
    </row>
    <row r="26" spans="1:30" ht="15" customHeight="1" x14ac:dyDescent="0.25">
      <c r="A26" s="410" t="s">
        <v>25</v>
      </c>
      <c r="B26" s="411"/>
      <c r="C26" s="72" t="s">
        <v>30</v>
      </c>
      <c r="D26" s="73">
        <f t="shared" si="2"/>
        <v>37</v>
      </c>
      <c r="E26" s="52">
        <f t="shared" si="3"/>
        <v>11</v>
      </c>
      <c r="F26" s="53">
        <f t="shared" si="3"/>
        <v>26</v>
      </c>
      <c r="G26" s="74">
        <v>0</v>
      </c>
      <c r="H26" s="75">
        <v>0</v>
      </c>
      <c r="I26" s="74">
        <v>1</v>
      </c>
      <c r="J26" s="75">
        <v>3</v>
      </c>
      <c r="K26" s="76">
        <v>0</v>
      </c>
      <c r="L26" s="77">
        <v>1</v>
      </c>
      <c r="M26" s="74">
        <v>0</v>
      </c>
      <c r="N26" s="75">
        <v>5</v>
      </c>
      <c r="O26" s="74">
        <v>2</v>
      </c>
      <c r="P26" s="75">
        <v>6</v>
      </c>
      <c r="Q26" s="74">
        <v>0</v>
      </c>
      <c r="R26" s="75">
        <v>3</v>
      </c>
      <c r="S26" s="74">
        <v>3</v>
      </c>
      <c r="T26" s="75">
        <v>5</v>
      </c>
      <c r="U26" s="74">
        <v>0</v>
      </c>
      <c r="V26" s="75">
        <v>1</v>
      </c>
      <c r="W26" s="74">
        <v>2</v>
      </c>
      <c r="X26" s="75">
        <v>0</v>
      </c>
      <c r="Y26" s="74">
        <v>2</v>
      </c>
      <c r="Z26" s="75">
        <v>2</v>
      </c>
      <c r="AA26" s="74">
        <v>1</v>
      </c>
      <c r="AB26" s="75">
        <v>0</v>
      </c>
      <c r="AC26" s="74">
        <v>0</v>
      </c>
      <c r="AD26" s="75">
        <v>0</v>
      </c>
    </row>
    <row r="27" spans="1:30" ht="15" customHeight="1" x14ac:dyDescent="0.25">
      <c r="A27" s="412"/>
      <c r="B27" s="413"/>
      <c r="C27" s="78" t="s">
        <v>31</v>
      </c>
      <c r="D27" s="58">
        <f t="shared" si="2"/>
        <v>0</v>
      </c>
      <c r="E27" s="59">
        <f t="shared" si="3"/>
        <v>0</v>
      </c>
      <c r="F27" s="60">
        <f t="shared" si="3"/>
        <v>0</v>
      </c>
      <c r="G27" s="71">
        <v>0</v>
      </c>
      <c r="H27" s="62">
        <v>0</v>
      </c>
      <c r="I27" s="71">
        <v>0</v>
      </c>
      <c r="J27" s="62">
        <v>0</v>
      </c>
      <c r="K27" s="61">
        <v>0</v>
      </c>
      <c r="L27" s="70">
        <v>0</v>
      </c>
      <c r="M27" s="71">
        <v>0</v>
      </c>
      <c r="N27" s="62">
        <v>0</v>
      </c>
      <c r="O27" s="71">
        <v>0</v>
      </c>
      <c r="P27" s="62">
        <v>0</v>
      </c>
      <c r="Q27" s="71">
        <v>0</v>
      </c>
      <c r="R27" s="62">
        <v>0</v>
      </c>
      <c r="S27" s="71">
        <v>0</v>
      </c>
      <c r="T27" s="62">
        <v>0</v>
      </c>
      <c r="U27" s="71">
        <v>0</v>
      </c>
      <c r="V27" s="62">
        <v>0</v>
      </c>
      <c r="W27" s="71">
        <v>0</v>
      </c>
      <c r="X27" s="62">
        <v>0</v>
      </c>
      <c r="Y27" s="71">
        <v>0</v>
      </c>
      <c r="Z27" s="62">
        <v>0</v>
      </c>
      <c r="AA27" s="71">
        <v>0</v>
      </c>
      <c r="AB27" s="62">
        <v>0</v>
      </c>
      <c r="AC27" s="71">
        <v>0</v>
      </c>
      <c r="AD27" s="62">
        <v>0</v>
      </c>
    </row>
    <row r="28" spans="1:30" ht="15" customHeight="1" x14ac:dyDescent="0.25">
      <c r="A28" s="414" t="s">
        <v>5</v>
      </c>
      <c r="B28" s="415"/>
      <c r="C28" s="416"/>
      <c r="D28" s="79">
        <f t="shared" ref="D28:AD28" si="4">SUM(D22:D27)</f>
        <v>43</v>
      </c>
      <c r="E28" s="80">
        <f t="shared" si="4"/>
        <v>12</v>
      </c>
      <c r="F28" s="81">
        <f t="shared" si="4"/>
        <v>31</v>
      </c>
      <c r="G28" s="82">
        <f t="shared" si="4"/>
        <v>0</v>
      </c>
      <c r="H28" s="83">
        <f t="shared" si="4"/>
        <v>0</v>
      </c>
      <c r="I28" s="82">
        <f t="shared" si="4"/>
        <v>2</v>
      </c>
      <c r="J28" s="83">
        <f t="shared" si="4"/>
        <v>4</v>
      </c>
      <c r="K28" s="84">
        <f t="shared" si="4"/>
        <v>0</v>
      </c>
      <c r="L28" s="85">
        <f t="shared" si="4"/>
        <v>2</v>
      </c>
      <c r="M28" s="82">
        <f t="shared" si="4"/>
        <v>0</v>
      </c>
      <c r="N28" s="83">
        <f t="shared" si="4"/>
        <v>5</v>
      </c>
      <c r="O28" s="82">
        <f t="shared" si="4"/>
        <v>2</v>
      </c>
      <c r="P28" s="83">
        <f t="shared" si="4"/>
        <v>6</v>
      </c>
      <c r="Q28" s="82">
        <f t="shared" si="4"/>
        <v>0</v>
      </c>
      <c r="R28" s="83">
        <f t="shared" si="4"/>
        <v>4</v>
      </c>
      <c r="S28" s="82">
        <f t="shared" si="4"/>
        <v>3</v>
      </c>
      <c r="T28" s="83">
        <f t="shared" si="4"/>
        <v>5</v>
      </c>
      <c r="U28" s="82">
        <f t="shared" si="4"/>
        <v>0</v>
      </c>
      <c r="V28" s="83">
        <f t="shared" si="4"/>
        <v>2</v>
      </c>
      <c r="W28" s="82">
        <f t="shared" si="4"/>
        <v>2</v>
      </c>
      <c r="X28" s="83">
        <f t="shared" si="4"/>
        <v>0</v>
      </c>
      <c r="Y28" s="82">
        <f t="shared" si="4"/>
        <v>2</v>
      </c>
      <c r="Z28" s="83">
        <f t="shared" si="4"/>
        <v>3</v>
      </c>
      <c r="AA28" s="82">
        <f t="shared" si="4"/>
        <v>1</v>
      </c>
      <c r="AB28" s="83">
        <f t="shared" si="4"/>
        <v>0</v>
      </c>
      <c r="AC28" s="82">
        <f t="shared" si="4"/>
        <v>0</v>
      </c>
      <c r="AD28" s="83">
        <f t="shared" si="4"/>
        <v>0</v>
      </c>
    </row>
    <row r="29" spans="1:30" s="2" customFormat="1" ht="18" customHeight="1" x14ac:dyDescent="0.2">
      <c r="A29" s="398" t="s">
        <v>32</v>
      </c>
      <c r="B29" s="398"/>
      <c r="C29" s="398"/>
      <c r="D29" s="398"/>
      <c r="E29" s="398"/>
      <c r="F29" s="398"/>
    </row>
    <row r="30" spans="1:30" ht="15" customHeight="1" x14ac:dyDescent="0.25">
      <c r="A30" s="86" t="s">
        <v>33</v>
      </c>
      <c r="B30" s="86" t="s">
        <v>34</v>
      </c>
      <c r="C30" s="399" t="s">
        <v>35</v>
      </c>
      <c r="D30" s="400"/>
      <c r="E30" s="87" t="s">
        <v>5</v>
      </c>
      <c r="F30" s="88" t="s">
        <v>36</v>
      </c>
      <c r="G30" s="89" t="s">
        <v>25</v>
      </c>
    </row>
    <row r="31" spans="1:30" ht="15" customHeight="1" x14ac:dyDescent="0.25">
      <c r="A31" s="369" t="s">
        <v>37</v>
      </c>
      <c r="B31" s="401" t="s">
        <v>38</v>
      </c>
      <c r="C31" s="402" t="s">
        <v>39</v>
      </c>
      <c r="D31" s="403"/>
      <c r="E31" s="90">
        <f t="shared" ref="E31:E61" si="5">SUM(F31:G31)</f>
        <v>0</v>
      </c>
      <c r="F31" s="91"/>
      <c r="G31" s="92"/>
    </row>
    <row r="32" spans="1:30" ht="15" customHeight="1" x14ac:dyDescent="0.25">
      <c r="A32" s="370"/>
      <c r="B32" s="401"/>
      <c r="C32" s="404" t="s">
        <v>40</v>
      </c>
      <c r="D32" s="405"/>
      <c r="E32" s="93">
        <f t="shared" si="5"/>
        <v>0</v>
      </c>
      <c r="F32" s="94"/>
      <c r="G32" s="95"/>
    </row>
    <row r="33" spans="1:7" x14ac:dyDescent="0.25">
      <c r="A33" s="370"/>
      <c r="B33" s="401"/>
      <c r="C33" s="406" t="s">
        <v>41</v>
      </c>
      <c r="D33" s="407"/>
      <c r="E33" s="96">
        <f t="shared" si="5"/>
        <v>0</v>
      </c>
      <c r="F33" s="97"/>
      <c r="G33" s="98"/>
    </row>
    <row r="34" spans="1:7" ht="15" customHeight="1" x14ac:dyDescent="0.25">
      <c r="A34" s="370"/>
      <c r="B34" s="369" t="s">
        <v>42</v>
      </c>
      <c r="C34" s="389" t="s">
        <v>43</v>
      </c>
      <c r="D34" s="390"/>
      <c r="E34" s="99">
        <f t="shared" si="5"/>
        <v>0</v>
      </c>
      <c r="F34" s="100"/>
      <c r="G34" s="101"/>
    </row>
    <row r="35" spans="1:7" x14ac:dyDescent="0.25">
      <c r="A35" s="370"/>
      <c r="B35" s="371"/>
      <c r="C35" s="406" t="s">
        <v>44</v>
      </c>
      <c r="D35" s="407"/>
      <c r="E35" s="96">
        <f t="shared" si="5"/>
        <v>0</v>
      </c>
      <c r="F35" s="97"/>
      <c r="G35" s="98"/>
    </row>
    <row r="36" spans="1:7" ht="15" customHeight="1" x14ac:dyDescent="0.25">
      <c r="A36" s="370"/>
      <c r="B36" s="387" t="s">
        <v>45</v>
      </c>
      <c r="C36" s="389" t="s">
        <v>46</v>
      </c>
      <c r="D36" s="390"/>
      <c r="E36" s="99">
        <f t="shared" si="5"/>
        <v>0</v>
      </c>
      <c r="F36" s="100"/>
      <c r="G36" s="101"/>
    </row>
    <row r="37" spans="1:7" x14ac:dyDescent="0.25">
      <c r="A37" s="370"/>
      <c r="B37" s="388"/>
      <c r="C37" s="391" t="s">
        <v>47</v>
      </c>
      <c r="D37" s="392"/>
      <c r="E37" s="96">
        <f t="shared" si="5"/>
        <v>0</v>
      </c>
      <c r="F37" s="97"/>
      <c r="G37" s="98"/>
    </row>
    <row r="38" spans="1:7" ht="15" customHeight="1" x14ac:dyDescent="0.25">
      <c r="A38" s="370"/>
      <c r="B38" s="387" t="s">
        <v>48</v>
      </c>
      <c r="C38" s="394" t="s">
        <v>49</v>
      </c>
      <c r="D38" s="395"/>
      <c r="E38" s="99">
        <f t="shared" si="5"/>
        <v>0</v>
      </c>
      <c r="F38" s="100"/>
      <c r="G38" s="101"/>
    </row>
    <row r="39" spans="1:7" x14ac:dyDescent="0.25">
      <c r="A39" s="370"/>
      <c r="B39" s="393"/>
      <c r="C39" s="396" t="s">
        <v>50</v>
      </c>
      <c r="D39" s="397"/>
      <c r="E39" s="93">
        <f t="shared" si="5"/>
        <v>0</v>
      </c>
      <c r="F39" s="94"/>
      <c r="G39" s="95"/>
    </row>
    <row r="40" spans="1:7" x14ac:dyDescent="0.25">
      <c r="A40" s="370"/>
      <c r="B40" s="393"/>
      <c r="C40" s="396" t="s">
        <v>51</v>
      </c>
      <c r="D40" s="397"/>
      <c r="E40" s="93">
        <f t="shared" si="5"/>
        <v>0</v>
      </c>
      <c r="F40" s="94"/>
      <c r="G40" s="95"/>
    </row>
    <row r="41" spans="1:7" ht="15" customHeight="1" x14ac:dyDescent="0.25">
      <c r="A41" s="371"/>
      <c r="B41" s="388"/>
      <c r="C41" s="391" t="s">
        <v>52</v>
      </c>
      <c r="D41" s="392"/>
      <c r="E41" s="96">
        <f t="shared" si="5"/>
        <v>0</v>
      </c>
      <c r="F41" s="97"/>
      <c r="G41" s="98"/>
    </row>
    <row r="42" spans="1:7" ht="15" customHeight="1" x14ac:dyDescent="0.25">
      <c r="A42" s="369" t="s">
        <v>53</v>
      </c>
      <c r="B42" s="369" t="s">
        <v>54</v>
      </c>
      <c r="C42" s="378" t="s">
        <v>55</v>
      </c>
      <c r="D42" s="380"/>
      <c r="E42" s="102">
        <f t="shared" si="5"/>
        <v>4</v>
      </c>
      <c r="F42" s="103">
        <v>1</v>
      </c>
      <c r="G42" s="104">
        <v>3</v>
      </c>
    </row>
    <row r="43" spans="1:7" ht="21" x14ac:dyDescent="0.25">
      <c r="A43" s="370"/>
      <c r="B43" s="370"/>
      <c r="C43" s="369" t="s">
        <v>56</v>
      </c>
      <c r="D43" s="105" t="s">
        <v>57</v>
      </c>
      <c r="E43" s="106">
        <f t="shared" si="5"/>
        <v>1</v>
      </c>
      <c r="F43" s="107">
        <v>0</v>
      </c>
      <c r="G43" s="108">
        <v>1</v>
      </c>
    </row>
    <row r="44" spans="1:7" ht="31.5" x14ac:dyDescent="0.25">
      <c r="A44" s="370"/>
      <c r="B44" s="370"/>
      <c r="C44" s="371"/>
      <c r="D44" s="109" t="s">
        <v>58</v>
      </c>
      <c r="E44" s="106">
        <f t="shared" si="5"/>
        <v>0</v>
      </c>
      <c r="F44" s="107"/>
      <c r="G44" s="108"/>
    </row>
    <row r="45" spans="1:7" x14ac:dyDescent="0.25">
      <c r="A45" s="370"/>
      <c r="B45" s="370"/>
      <c r="C45" s="372" t="s">
        <v>59</v>
      </c>
      <c r="D45" s="374"/>
      <c r="E45" s="99">
        <f t="shared" si="5"/>
        <v>0</v>
      </c>
      <c r="F45" s="100"/>
      <c r="G45" s="101"/>
    </row>
    <row r="46" spans="1:7" x14ac:dyDescent="0.25">
      <c r="A46" s="370"/>
      <c r="B46" s="370"/>
      <c r="C46" s="375" t="s">
        <v>60</v>
      </c>
      <c r="D46" s="377"/>
      <c r="E46" s="93">
        <f t="shared" si="5"/>
        <v>5</v>
      </c>
      <c r="F46" s="94">
        <v>1</v>
      </c>
      <c r="G46" s="95">
        <v>4</v>
      </c>
    </row>
    <row r="47" spans="1:7" x14ac:dyDescent="0.25">
      <c r="A47" s="370"/>
      <c r="B47" s="370"/>
      <c r="C47" s="375" t="s">
        <v>61</v>
      </c>
      <c r="D47" s="377"/>
      <c r="E47" s="93">
        <f t="shared" si="5"/>
        <v>5</v>
      </c>
      <c r="F47" s="94">
        <v>1</v>
      </c>
      <c r="G47" s="95">
        <v>4</v>
      </c>
    </row>
    <row r="48" spans="1:7" ht="15" customHeight="1" x14ac:dyDescent="0.25">
      <c r="A48" s="371"/>
      <c r="B48" s="371"/>
      <c r="C48" s="378" t="s">
        <v>62</v>
      </c>
      <c r="D48" s="380"/>
      <c r="E48" s="96">
        <f t="shared" si="5"/>
        <v>0</v>
      </c>
      <c r="F48" s="97"/>
      <c r="G48" s="98"/>
    </row>
    <row r="49" spans="1:8" x14ac:dyDescent="0.25">
      <c r="A49" s="369" t="s">
        <v>63</v>
      </c>
      <c r="B49" s="372" t="s">
        <v>64</v>
      </c>
      <c r="C49" s="373"/>
      <c r="D49" s="374"/>
      <c r="E49" s="90">
        <f t="shared" si="5"/>
        <v>0</v>
      </c>
      <c r="F49" s="91"/>
      <c r="G49" s="92"/>
    </row>
    <row r="50" spans="1:8" x14ac:dyDescent="0.25">
      <c r="A50" s="370"/>
      <c r="B50" s="375" t="s">
        <v>65</v>
      </c>
      <c r="C50" s="376"/>
      <c r="D50" s="377"/>
      <c r="E50" s="93">
        <f t="shared" si="5"/>
        <v>0</v>
      </c>
      <c r="F50" s="94"/>
      <c r="G50" s="95"/>
    </row>
    <row r="51" spans="1:8" x14ac:dyDescent="0.25">
      <c r="A51" s="370"/>
      <c r="B51" s="375" t="s">
        <v>66</v>
      </c>
      <c r="C51" s="376"/>
      <c r="D51" s="377"/>
      <c r="E51" s="93">
        <f t="shared" si="5"/>
        <v>0</v>
      </c>
      <c r="F51" s="94"/>
      <c r="G51" s="95"/>
    </row>
    <row r="52" spans="1:8" x14ac:dyDescent="0.25">
      <c r="A52" s="371"/>
      <c r="B52" s="381" t="s">
        <v>67</v>
      </c>
      <c r="C52" s="382"/>
      <c r="D52" s="383"/>
      <c r="E52" s="96">
        <f t="shared" si="5"/>
        <v>0</v>
      </c>
      <c r="F52" s="97"/>
      <c r="G52" s="98"/>
    </row>
    <row r="53" spans="1:8" x14ac:dyDescent="0.25">
      <c r="A53" s="370" t="s">
        <v>68</v>
      </c>
      <c r="B53" s="384" t="s">
        <v>69</v>
      </c>
      <c r="C53" s="385"/>
      <c r="D53" s="386"/>
      <c r="E53" s="99">
        <f t="shared" si="5"/>
        <v>0</v>
      </c>
      <c r="F53" s="100"/>
      <c r="G53" s="101"/>
    </row>
    <row r="54" spans="1:8" ht="15" customHeight="1" x14ac:dyDescent="0.25">
      <c r="A54" s="371"/>
      <c r="B54" s="381" t="s">
        <v>70</v>
      </c>
      <c r="C54" s="382"/>
      <c r="D54" s="383"/>
      <c r="E54" s="96">
        <f t="shared" si="5"/>
        <v>0</v>
      </c>
      <c r="F54" s="97"/>
      <c r="G54" s="98"/>
    </row>
    <row r="55" spans="1:8" ht="15" customHeight="1" x14ac:dyDescent="0.25">
      <c r="A55" s="369" t="s">
        <v>71</v>
      </c>
      <c r="B55" s="372" t="s">
        <v>72</v>
      </c>
      <c r="C55" s="373"/>
      <c r="D55" s="374"/>
      <c r="E55" s="99">
        <f t="shared" si="5"/>
        <v>0</v>
      </c>
      <c r="F55" s="100"/>
      <c r="G55" s="101"/>
    </row>
    <row r="56" spans="1:8" x14ac:dyDescent="0.25">
      <c r="A56" s="370"/>
      <c r="B56" s="375" t="s">
        <v>73</v>
      </c>
      <c r="C56" s="376"/>
      <c r="D56" s="377"/>
      <c r="E56" s="93">
        <f t="shared" si="5"/>
        <v>0</v>
      </c>
      <c r="F56" s="94"/>
      <c r="G56" s="95"/>
    </row>
    <row r="57" spans="1:8" x14ac:dyDescent="0.25">
      <c r="A57" s="370"/>
      <c r="B57" s="375" t="s">
        <v>74</v>
      </c>
      <c r="C57" s="376"/>
      <c r="D57" s="377"/>
      <c r="E57" s="93">
        <f t="shared" si="5"/>
        <v>0</v>
      </c>
      <c r="F57" s="94"/>
      <c r="G57" s="95"/>
    </row>
    <row r="58" spans="1:8" ht="15" customHeight="1" x14ac:dyDescent="0.25">
      <c r="A58" s="370"/>
      <c r="B58" s="375" t="s">
        <v>75</v>
      </c>
      <c r="C58" s="376"/>
      <c r="D58" s="377"/>
      <c r="E58" s="93">
        <f t="shared" si="5"/>
        <v>0</v>
      </c>
      <c r="F58" s="94"/>
      <c r="G58" s="95"/>
    </row>
    <row r="59" spans="1:8" ht="15" customHeight="1" x14ac:dyDescent="0.25">
      <c r="A59" s="370"/>
      <c r="B59" s="375" t="s">
        <v>76</v>
      </c>
      <c r="C59" s="376"/>
      <c r="D59" s="377"/>
      <c r="E59" s="93">
        <f t="shared" si="5"/>
        <v>0</v>
      </c>
      <c r="F59" s="94"/>
      <c r="G59" s="95"/>
    </row>
    <row r="60" spans="1:8" x14ac:dyDescent="0.25">
      <c r="A60" s="371"/>
      <c r="B60" s="378" t="s">
        <v>77</v>
      </c>
      <c r="C60" s="379"/>
      <c r="D60" s="380"/>
      <c r="E60" s="96">
        <f t="shared" si="5"/>
        <v>0</v>
      </c>
      <c r="F60" s="97"/>
      <c r="G60" s="98"/>
    </row>
    <row r="61" spans="1:8" ht="15" customHeight="1" x14ac:dyDescent="0.25">
      <c r="A61" s="110" t="s">
        <v>78</v>
      </c>
      <c r="B61" s="365" t="s">
        <v>79</v>
      </c>
      <c r="C61" s="366"/>
      <c r="D61" s="367"/>
      <c r="E61" s="102">
        <f t="shared" si="5"/>
        <v>0</v>
      </c>
      <c r="F61" s="103"/>
      <c r="G61" s="104"/>
    </row>
    <row r="62" spans="1:8" s="2" customFormat="1" ht="12" customHeight="1" x14ac:dyDescent="0.2">
      <c r="A62" s="368" t="s">
        <v>80</v>
      </c>
      <c r="B62" s="368"/>
      <c r="C62" s="368"/>
      <c r="D62" s="368"/>
      <c r="E62" s="111"/>
      <c r="F62" s="111"/>
      <c r="G62" s="111"/>
      <c r="H62" s="111"/>
    </row>
    <row r="63" spans="1:8" x14ac:dyDescent="0.25">
      <c r="A63" s="112" t="s">
        <v>81</v>
      </c>
      <c r="B63" s="113" t="s">
        <v>5</v>
      </c>
    </row>
    <row r="64" spans="1:8" x14ac:dyDescent="0.25">
      <c r="A64" s="11" t="s">
        <v>82</v>
      </c>
      <c r="B64" s="114"/>
    </row>
    <row r="65" spans="1:3" x14ac:dyDescent="0.25">
      <c r="A65" s="115" t="s">
        <v>83</v>
      </c>
      <c r="B65" s="116"/>
    </row>
    <row r="66" spans="1:3" x14ac:dyDescent="0.25">
      <c r="A66" s="117" t="s">
        <v>5</v>
      </c>
      <c r="B66" s="118">
        <f>SUM(B64+B65)</f>
        <v>0</v>
      </c>
    </row>
    <row r="67" spans="1:3" s="2" customFormat="1" ht="12" x14ac:dyDescent="0.2">
      <c r="A67" s="318" t="s">
        <v>84</v>
      </c>
      <c r="B67" s="318"/>
      <c r="C67" s="318"/>
    </row>
    <row r="68" spans="1:3" s="3" customFormat="1" ht="10.5" x14ac:dyDescent="0.15">
      <c r="A68" s="119" t="s">
        <v>85</v>
      </c>
      <c r="B68" s="120" t="s">
        <v>4</v>
      </c>
      <c r="C68" s="119" t="s">
        <v>5</v>
      </c>
    </row>
    <row r="69" spans="1:3" s="3" customFormat="1" ht="10.5" x14ac:dyDescent="0.15">
      <c r="A69" s="315" t="s">
        <v>86</v>
      </c>
      <c r="B69" s="11" t="s">
        <v>87</v>
      </c>
      <c r="C69" s="114"/>
    </row>
    <row r="70" spans="1:3" s="3" customFormat="1" ht="10.5" x14ac:dyDescent="0.15">
      <c r="A70" s="322"/>
      <c r="B70" s="121" t="s">
        <v>88</v>
      </c>
      <c r="C70" s="122"/>
    </row>
    <row r="71" spans="1:3" s="3" customFormat="1" ht="10.5" x14ac:dyDescent="0.15">
      <c r="A71" s="322"/>
      <c r="B71" s="123" t="s">
        <v>89</v>
      </c>
      <c r="C71" s="124"/>
    </row>
    <row r="72" spans="1:3" s="3" customFormat="1" ht="10.5" x14ac:dyDescent="0.15">
      <c r="A72" s="322"/>
      <c r="B72" s="123" t="s">
        <v>90</v>
      </c>
      <c r="C72" s="124"/>
    </row>
    <row r="73" spans="1:3" s="3" customFormat="1" ht="10.5" x14ac:dyDescent="0.15">
      <c r="A73" s="315" t="s">
        <v>91</v>
      </c>
      <c r="B73" s="11" t="s">
        <v>92</v>
      </c>
      <c r="C73" s="114"/>
    </row>
    <row r="74" spans="1:3" s="3" customFormat="1" ht="10.5" x14ac:dyDescent="0.15">
      <c r="A74" s="322"/>
      <c r="B74" s="121" t="s">
        <v>93</v>
      </c>
      <c r="C74" s="122"/>
    </row>
    <row r="75" spans="1:3" s="3" customFormat="1" ht="10.5" x14ac:dyDescent="0.15">
      <c r="A75" s="322"/>
      <c r="B75" s="123" t="s">
        <v>94</v>
      </c>
      <c r="C75" s="122"/>
    </row>
    <row r="76" spans="1:3" s="3" customFormat="1" ht="10.5" x14ac:dyDescent="0.15">
      <c r="A76" s="322"/>
      <c r="B76" s="123" t="s">
        <v>90</v>
      </c>
      <c r="C76" s="124"/>
    </row>
    <row r="77" spans="1:3" s="3" customFormat="1" ht="10.5" x14ac:dyDescent="0.15">
      <c r="A77" s="316"/>
      <c r="B77" s="123" t="s">
        <v>89</v>
      </c>
      <c r="C77" s="124"/>
    </row>
    <row r="78" spans="1:3" ht="31.5" x14ac:dyDescent="0.25">
      <c r="A78" s="315" t="s">
        <v>95</v>
      </c>
      <c r="B78" s="125" t="s">
        <v>96</v>
      </c>
      <c r="C78" s="114"/>
    </row>
    <row r="79" spans="1:3" ht="21" x14ac:dyDescent="0.25">
      <c r="A79" s="322"/>
      <c r="B79" s="123" t="s">
        <v>97</v>
      </c>
      <c r="C79" s="122"/>
    </row>
    <row r="80" spans="1:3" s="3" customFormat="1" ht="10.5" x14ac:dyDescent="0.15">
      <c r="A80" s="316"/>
      <c r="B80" s="126" t="s">
        <v>90</v>
      </c>
      <c r="C80" s="127"/>
    </row>
    <row r="81" spans="1:12" s="3" customFormat="1" ht="10.5" x14ac:dyDescent="0.15">
      <c r="A81" s="363" t="s">
        <v>98</v>
      </c>
      <c r="B81" s="364"/>
      <c r="C81" s="127"/>
    </row>
    <row r="82" spans="1:12" s="2" customFormat="1" ht="12" customHeight="1" x14ac:dyDescent="0.2">
      <c r="A82" s="346" t="s">
        <v>99</v>
      </c>
      <c r="B82" s="346"/>
      <c r="C82" s="346"/>
      <c r="D82" s="346"/>
      <c r="E82" s="346"/>
      <c r="F82" s="346"/>
      <c r="G82" s="346"/>
      <c r="H82" s="346"/>
      <c r="I82" s="111"/>
    </row>
    <row r="83" spans="1:12" x14ac:dyDescent="0.25">
      <c r="A83" s="354" t="s">
        <v>100</v>
      </c>
      <c r="B83" s="354"/>
      <c r="C83" s="355" t="s">
        <v>101</v>
      </c>
      <c r="D83" s="357" t="s">
        <v>102</v>
      </c>
      <c r="E83" s="359" t="s">
        <v>91</v>
      </c>
      <c r="F83" s="360"/>
      <c r="G83" s="360"/>
      <c r="H83" s="360" t="s">
        <v>98</v>
      </c>
    </row>
    <row r="84" spans="1:12" x14ac:dyDescent="0.25">
      <c r="A84" s="354"/>
      <c r="B84" s="354"/>
      <c r="C84" s="356"/>
      <c r="D84" s="358"/>
      <c r="E84" s="128" t="s">
        <v>92</v>
      </c>
      <c r="F84" s="129" t="s">
        <v>103</v>
      </c>
      <c r="G84" s="130" t="s">
        <v>90</v>
      </c>
      <c r="H84" s="359"/>
    </row>
    <row r="85" spans="1:12" x14ac:dyDescent="0.25">
      <c r="A85" s="323" t="s">
        <v>104</v>
      </c>
      <c r="B85" s="324"/>
      <c r="C85" s="131"/>
      <c r="D85" s="132"/>
      <c r="E85" s="131"/>
      <c r="F85" s="133"/>
      <c r="G85" s="132"/>
      <c r="H85" s="132"/>
    </row>
    <row r="86" spans="1:12" x14ac:dyDescent="0.25">
      <c r="A86" s="347" t="s">
        <v>105</v>
      </c>
      <c r="B86" s="348"/>
      <c r="C86" s="134"/>
      <c r="D86" s="135"/>
      <c r="E86" s="134"/>
      <c r="F86" s="136"/>
      <c r="G86" s="135"/>
      <c r="H86" s="135"/>
    </row>
    <row r="87" spans="1:12" x14ac:dyDescent="0.25">
      <c r="A87" s="347" t="s">
        <v>106</v>
      </c>
      <c r="B87" s="348"/>
      <c r="C87" s="137"/>
      <c r="D87" s="138"/>
      <c r="E87" s="137"/>
      <c r="F87" s="139"/>
      <c r="G87" s="138"/>
      <c r="H87" s="138"/>
    </row>
    <row r="88" spans="1:12" x14ac:dyDescent="0.25">
      <c r="A88" s="347" t="s">
        <v>107</v>
      </c>
      <c r="B88" s="348"/>
      <c r="C88" s="137"/>
      <c r="D88" s="138"/>
      <c r="E88" s="137"/>
      <c r="F88" s="139"/>
      <c r="G88" s="138"/>
      <c r="H88" s="138"/>
    </row>
    <row r="89" spans="1:12" x14ac:dyDescent="0.25">
      <c r="A89" s="361" t="s">
        <v>108</v>
      </c>
      <c r="B89" s="362"/>
      <c r="C89" s="140"/>
      <c r="D89" s="141"/>
      <c r="E89" s="61"/>
      <c r="F89" s="142"/>
      <c r="G89" s="141"/>
      <c r="H89" s="141"/>
    </row>
    <row r="90" spans="1:12" x14ac:dyDescent="0.25">
      <c r="A90" s="353" t="s">
        <v>5</v>
      </c>
      <c r="B90" s="353"/>
      <c r="C90" s="34">
        <f t="shared" ref="C90:H90" si="6">SUM(C85:C89)</f>
        <v>0</v>
      </c>
      <c r="D90" s="143">
        <f t="shared" si="6"/>
        <v>0</v>
      </c>
      <c r="E90" s="34">
        <f t="shared" si="6"/>
        <v>0</v>
      </c>
      <c r="F90" s="144">
        <f t="shared" si="6"/>
        <v>0</v>
      </c>
      <c r="G90" s="143">
        <f t="shared" si="6"/>
        <v>0</v>
      </c>
      <c r="H90" s="145">
        <f t="shared" si="6"/>
        <v>0</v>
      </c>
    </row>
    <row r="91" spans="1:12" x14ac:dyDescent="0.25">
      <c r="A91" s="146" t="s">
        <v>109</v>
      </c>
    </row>
    <row r="92" spans="1:12" s="2" customFormat="1" ht="12" customHeight="1" x14ac:dyDescent="0.2">
      <c r="A92" s="346" t="s">
        <v>110</v>
      </c>
      <c r="B92" s="346"/>
      <c r="C92" s="346"/>
      <c r="D92" s="346"/>
      <c r="E92" s="346"/>
      <c r="F92" s="346"/>
      <c r="G92" s="346"/>
      <c r="H92" s="346"/>
      <c r="I92" s="111"/>
      <c r="J92" s="111"/>
      <c r="K92" s="111"/>
      <c r="L92" s="111"/>
    </row>
    <row r="93" spans="1:12" x14ac:dyDescent="0.25">
      <c r="A93" s="354" t="s">
        <v>100</v>
      </c>
      <c r="B93" s="354"/>
      <c r="C93" s="355" t="s">
        <v>101</v>
      </c>
      <c r="D93" s="357" t="s">
        <v>102</v>
      </c>
      <c r="E93" s="359" t="s">
        <v>91</v>
      </c>
      <c r="F93" s="360"/>
      <c r="G93" s="360"/>
      <c r="H93" s="360" t="s">
        <v>98</v>
      </c>
    </row>
    <row r="94" spans="1:12" x14ac:dyDescent="0.25">
      <c r="A94" s="354"/>
      <c r="B94" s="354"/>
      <c r="C94" s="356"/>
      <c r="D94" s="358"/>
      <c r="E94" s="128" t="s">
        <v>92</v>
      </c>
      <c r="F94" s="129" t="s">
        <v>103</v>
      </c>
      <c r="G94" s="130" t="s">
        <v>90</v>
      </c>
      <c r="H94" s="359"/>
    </row>
    <row r="95" spans="1:12" x14ac:dyDescent="0.25">
      <c r="A95" s="323" t="s">
        <v>105</v>
      </c>
      <c r="B95" s="324"/>
      <c r="C95" s="131">
        <v>10</v>
      </c>
      <c r="D95" s="132"/>
      <c r="E95" s="147">
        <v>134</v>
      </c>
      <c r="F95" s="133"/>
      <c r="G95" s="148"/>
      <c r="H95" s="132"/>
    </row>
    <row r="96" spans="1:12" x14ac:dyDescent="0.25">
      <c r="A96" s="347" t="s">
        <v>111</v>
      </c>
      <c r="B96" s="348"/>
      <c r="C96" s="66"/>
      <c r="D96" s="68"/>
      <c r="E96" s="149"/>
      <c r="F96" s="150"/>
      <c r="G96" s="67"/>
      <c r="H96" s="68"/>
    </row>
    <row r="97" spans="1:9" x14ac:dyDescent="0.25">
      <c r="A97" s="349" t="s">
        <v>112</v>
      </c>
      <c r="B97" s="350"/>
      <c r="C97" s="66"/>
      <c r="D97" s="68"/>
      <c r="E97" s="149"/>
      <c r="F97" s="150"/>
      <c r="G97" s="67"/>
      <c r="H97" s="68"/>
    </row>
    <row r="98" spans="1:9" x14ac:dyDescent="0.25">
      <c r="A98" s="347" t="s">
        <v>113</v>
      </c>
      <c r="B98" s="348"/>
      <c r="C98" s="66"/>
      <c r="D98" s="68">
        <v>2</v>
      </c>
      <c r="E98" s="149"/>
      <c r="F98" s="150"/>
      <c r="G98" s="67"/>
      <c r="H98" s="68"/>
    </row>
    <row r="99" spans="1:9" x14ac:dyDescent="0.25">
      <c r="A99" s="351" t="s">
        <v>108</v>
      </c>
      <c r="B99" s="352"/>
      <c r="C99" s="140">
        <v>6</v>
      </c>
      <c r="D99" s="70">
        <v>5</v>
      </c>
      <c r="E99" s="151">
        <v>5</v>
      </c>
      <c r="F99" s="142"/>
      <c r="G99" s="62"/>
      <c r="H99" s="141"/>
    </row>
    <row r="100" spans="1:9" x14ac:dyDescent="0.25">
      <c r="A100" s="353" t="s">
        <v>5</v>
      </c>
      <c r="B100" s="353"/>
      <c r="C100" s="34">
        <f t="shared" ref="C100:H100" si="7">SUM(C95:C99)</f>
        <v>16</v>
      </c>
      <c r="D100" s="37">
        <f t="shared" si="7"/>
        <v>7</v>
      </c>
      <c r="E100" s="34">
        <f t="shared" si="7"/>
        <v>139</v>
      </c>
      <c r="F100" s="36">
        <f t="shared" si="7"/>
        <v>0</v>
      </c>
      <c r="G100" s="37">
        <f t="shared" si="7"/>
        <v>0</v>
      </c>
      <c r="H100" s="37">
        <f t="shared" si="7"/>
        <v>0</v>
      </c>
    </row>
    <row r="101" spans="1:9" x14ac:dyDescent="0.25">
      <c r="A101" s="146" t="s">
        <v>109</v>
      </c>
    </row>
    <row r="102" spans="1:9" ht="15" customHeight="1" x14ac:dyDescent="0.25">
      <c r="A102" s="346" t="s">
        <v>114</v>
      </c>
      <c r="B102" s="346"/>
      <c r="C102" s="346"/>
      <c r="D102" s="346"/>
      <c r="E102" s="346"/>
      <c r="F102" s="346"/>
      <c r="G102" s="346"/>
      <c r="H102" s="346"/>
      <c r="I102" s="346"/>
    </row>
    <row r="103" spans="1:9" ht="42" x14ac:dyDescent="0.25">
      <c r="A103" s="343" t="s">
        <v>115</v>
      </c>
      <c r="B103" s="344"/>
      <c r="C103" s="152" t="s">
        <v>5</v>
      </c>
      <c r="D103" s="128" t="s">
        <v>116</v>
      </c>
      <c r="E103" s="129" t="s">
        <v>117</v>
      </c>
      <c r="F103" s="129" t="s">
        <v>118</v>
      </c>
      <c r="G103" s="129" t="s">
        <v>119</v>
      </c>
      <c r="H103" s="153" t="s">
        <v>120</v>
      </c>
      <c r="I103" s="89" t="s">
        <v>121</v>
      </c>
    </row>
    <row r="104" spans="1:9" s="3" customFormat="1" ht="10.5" x14ac:dyDescent="0.15">
      <c r="A104" s="339" t="s">
        <v>122</v>
      </c>
      <c r="B104" s="340"/>
      <c r="C104" s="154">
        <f>SUM(D104:I104)</f>
        <v>0</v>
      </c>
      <c r="D104" s="155"/>
      <c r="E104" s="156"/>
      <c r="F104" s="156"/>
      <c r="G104" s="156"/>
      <c r="H104" s="156"/>
      <c r="I104" s="157"/>
    </row>
    <row r="105" spans="1:9" s="3" customFormat="1" ht="10.5" x14ac:dyDescent="0.15">
      <c r="A105" s="315" t="s">
        <v>91</v>
      </c>
      <c r="B105" s="158" t="s">
        <v>92</v>
      </c>
      <c r="C105" s="159">
        <f>SUM(D105:I105)</f>
        <v>0</v>
      </c>
      <c r="D105" s="160"/>
      <c r="E105" s="161"/>
      <c r="F105" s="161"/>
      <c r="G105" s="161"/>
      <c r="H105" s="161"/>
      <c r="I105" s="162"/>
    </row>
    <row r="106" spans="1:9" s="3" customFormat="1" ht="10.5" x14ac:dyDescent="0.15">
      <c r="A106" s="322"/>
      <c r="B106" s="163" t="s">
        <v>103</v>
      </c>
      <c r="C106" s="164">
        <f>SUM(D106:I106)</f>
        <v>0</v>
      </c>
      <c r="D106" s="134"/>
      <c r="E106" s="136"/>
      <c r="F106" s="136"/>
      <c r="G106" s="136"/>
      <c r="H106" s="136"/>
      <c r="I106" s="162"/>
    </row>
    <row r="107" spans="1:9" s="3" customFormat="1" ht="10.5" x14ac:dyDescent="0.15">
      <c r="A107" s="316"/>
      <c r="B107" s="165" t="s">
        <v>90</v>
      </c>
      <c r="C107" s="166">
        <f>SUM(D107:I107)</f>
        <v>0</v>
      </c>
      <c r="D107" s="167"/>
      <c r="E107" s="168"/>
      <c r="F107" s="168"/>
      <c r="G107" s="168"/>
      <c r="H107" s="168"/>
      <c r="I107" s="169"/>
    </row>
    <row r="108" spans="1:9" s="3" customFormat="1" ht="10.5" x14ac:dyDescent="0.15">
      <c r="A108" s="323" t="s">
        <v>102</v>
      </c>
      <c r="B108" s="324"/>
      <c r="C108" s="159">
        <f>SUM(D108:H108)</f>
        <v>0</v>
      </c>
      <c r="D108" s="160"/>
      <c r="E108" s="161"/>
      <c r="F108" s="161"/>
      <c r="G108" s="161"/>
      <c r="H108" s="161"/>
      <c r="I108" s="170"/>
    </row>
    <row r="109" spans="1:9" s="3" customFormat="1" ht="10.5" x14ac:dyDescent="0.15">
      <c r="A109" s="325" t="s">
        <v>98</v>
      </c>
      <c r="B109" s="326"/>
      <c r="C109" s="171">
        <f>SUM(D109:H109)</f>
        <v>0</v>
      </c>
      <c r="D109" s="61"/>
      <c r="E109" s="142"/>
      <c r="F109" s="142"/>
      <c r="G109" s="142"/>
      <c r="H109" s="142"/>
      <c r="I109" s="172"/>
    </row>
    <row r="110" spans="1:9" x14ac:dyDescent="0.25">
      <c r="A110" s="146" t="s">
        <v>109</v>
      </c>
    </row>
    <row r="111" spans="1:9" s="2" customFormat="1" ht="12" customHeight="1" x14ac:dyDescent="0.2">
      <c r="A111" s="345" t="s">
        <v>123</v>
      </c>
      <c r="B111" s="345"/>
      <c r="C111" s="345"/>
      <c r="D111" s="345"/>
      <c r="E111" s="345"/>
      <c r="F111" s="345"/>
      <c r="G111" s="345"/>
      <c r="H111" s="345"/>
      <c r="I111" s="345"/>
    </row>
    <row r="112" spans="1:9" ht="42" x14ac:dyDescent="0.25">
      <c r="A112" s="343" t="s">
        <v>115</v>
      </c>
      <c r="B112" s="344"/>
      <c r="C112" s="152" t="s">
        <v>5</v>
      </c>
      <c r="D112" s="128" t="s">
        <v>116</v>
      </c>
      <c r="E112" s="129" t="s">
        <v>117</v>
      </c>
      <c r="F112" s="129" t="s">
        <v>118</v>
      </c>
      <c r="G112" s="129" t="s">
        <v>119</v>
      </c>
      <c r="H112" s="153" t="s">
        <v>120</v>
      </c>
      <c r="I112" s="89" t="s">
        <v>124</v>
      </c>
    </row>
    <row r="113" spans="1:9" x14ac:dyDescent="0.25">
      <c r="A113" s="339" t="s">
        <v>122</v>
      </c>
      <c r="B113" s="340"/>
      <c r="C113" s="154">
        <f t="shared" ref="C113:C118" si="8">SUM(D113:I113)</f>
        <v>0</v>
      </c>
      <c r="D113" s="155"/>
      <c r="E113" s="156"/>
      <c r="F113" s="156"/>
      <c r="G113" s="156"/>
      <c r="H113" s="156"/>
      <c r="I113" s="173"/>
    </row>
    <row r="114" spans="1:9" x14ac:dyDescent="0.25">
      <c r="A114" s="315" t="s">
        <v>91</v>
      </c>
      <c r="B114" s="158" t="s">
        <v>92</v>
      </c>
      <c r="C114" s="159">
        <f t="shared" si="8"/>
        <v>0</v>
      </c>
      <c r="D114" s="160"/>
      <c r="E114" s="161"/>
      <c r="F114" s="161"/>
      <c r="G114" s="161"/>
      <c r="H114" s="161"/>
      <c r="I114" s="162"/>
    </row>
    <row r="115" spans="1:9" x14ac:dyDescent="0.25">
      <c r="A115" s="322"/>
      <c r="B115" s="163" t="s">
        <v>103</v>
      </c>
      <c r="C115" s="164">
        <f t="shared" si="8"/>
        <v>0</v>
      </c>
      <c r="D115" s="160"/>
      <c r="E115" s="161"/>
      <c r="F115" s="161"/>
      <c r="G115" s="161"/>
      <c r="H115" s="161"/>
      <c r="I115" s="162"/>
    </row>
    <row r="116" spans="1:9" x14ac:dyDescent="0.25">
      <c r="A116" s="316"/>
      <c r="B116" s="165" t="s">
        <v>90</v>
      </c>
      <c r="C116" s="166">
        <f t="shared" si="8"/>
        <v>0</v>
      </c>
      <c r="D116" s="167"/>
      <c r="E116" s="168"/>
      <c r="F116" s="168"/>
      <c r="G116" s="168"/>
      <c r="H116" s="168"/>
      <c r="I116" s="169"/>
    </row>
    <row r="117" spans="1:9" x14ac:dyDescent="0.25">
      <c r="A117" s="323" t="s">
        <v>102</v>
      </c>
      <c r="B117" s="324"/>
      <c r="C117" s="159">
        <f t="shared" si="8"/>
        <v>0</v>
      </c>
      <c r="D117" s="160"/>
      <c r="E117" s="161"/>
      <c r="F117" s="161"/>
      <c r="G117" s="161"/>
      <c r="H117" s="161"/>
      <c r="I117" s="162"/>
    </row>
    <row r="118" spans="1:9" x14ac:dyDescent="0.25">
      <c r="A118" s="325" t="s">
        <v>98</v>
      </c>
      <c r="B118" s="326"/>
      <c r="C118" s="171">
        <f t="shared" si="8"/>
        <v>0</v>
      </c>
      <c r="D118" s="167"/>
      <c r="E118" s="168"/>
      <c r="F118" s="168"/>
      <c r="G118" s="168"/>
      <c r="H118" s="168"/>
      <c r="I118" s="169"/>
    </row>
    <row r="119" spans="1:9" x14ac:dyDescent="0.25">
      <c r="A119" s="146" t="s">
        <v>109</v>
      </c>
    </row>
    <row r="120" spans="1:9" s="2" customFormat="1" ht="12" customHeight="1" x14ac:dyDescent="0.2">
      <c r="A120" s="341" t="s">
        <v>125</v>
      </c>
      <c r="B120" s="341"/>
      <c r="C120" s="174"/>
      <c r="D120" s="174"/>
      <c r="E120" s="174"/>
    </row>
    <row r="121" spans="1:9" ht="21" x14ac:dyDescent="0.25">
      <c r="A121" s="175" t="s">
        <v>126</v>
      </c>
      <c r="B121" s="175" t="s">
        <v>127</v>
      </c>
    </row>
    <row r="122" spans="1:9" x14ac:dyDescent="0.25">
      <c r="A122" s="163" t="s">
        <v>128</v>
      </c>
      <c r="B122" s="176"/>
    </row>
    <row r="123" spans="1:9" x14ac:dyDescent="0.25">
      <c r="A123" s="163" t="s">
        <v>129</v>
      </c>
      <c r="B123" s="177"/>
    </row>
    <row r="124" spans="1:9" x14ac:dyDescent="0.25">
      <c r="A124" s="163" t="s">
        <v>130</v>
      </c>
      <c r="B124" s="177"/>
    </row>
    <row r="125" spans="1:9" x14ac:dyDescent="0.25">
      <c r="A125" s="163" t="s">
        <v>131</v>
      </c>
      <c r="B125" s="177"/>
    </row>
    <row r="126" spans="1:9" x14ac:dyDescent="0.25">
      <c r="A126" s="165" t="s">
        <v>132</v>
      </c>
      <c r="B126" s="178"/>
    </row>
    <row r="127" spans="1:9" s="2" customFormat="1" ht="12" customHeight="1" x14ac:dyDescent="0.2">
      <c r="A127" s="342" t="s">
        <v>133</v>
      </c>
      <c r="B127" s="342"/>
      <c r="C127" s="179"/>
      <c r="D127" s="179"/>
    </row>
    <row r="128" spans="1:9" ht="21" x14ac:dyDescent="0.25">
      <c r="A128" s="175" t="s">
        <v>126</v>
      </c>
      <c r="B128" s="175" t="s">
        <v>134</v>
      </c>
    </row>
    <row r="129" spans="1:9" x14ac:dyDescent="0.25">
      <c r="A129" s="163" t="s">
        <v>128</v>
      </c>
      <c r="B129" s="176"/>
    </row>
    <row r="130" spans="1:9" x14ac:dyDescent="0.25">
      <c r="A130" s="163" t="s">
        <v>129</v>
      </c>
      <c r="B130" s="177"/>
    </row>
    <row r="131" spans="1:9" x14ac:dyDescent="0.25">
      <c r="A131" s="163" t="s">
        <v>130</v>
      </c>
      <c r="B131" s="177"/>
    </row>
    <row r="132" spans="1:9" x14ac:dyDescent="0.25">
      <c r="A132" s="163" t="s">
        <v>131</v>
      </c>
      <c r="B132" s="177"/>
    </row>
    <row r="133" spans="1:9" x14ac:dyDescent="0.25">
      <c r="A133" s="165" t="s">
        <v>132</v>
      </c>
      <c r="B133" s="178"/>
    </row>
    <row r="134" spans="1:9" s="2" customFormat="1" ht="12" x14ac:dyDescent="0.2">
      <c r="A134" s="180" t="s">
        <v>135</v>
      </c>
    </row>
    <row r="135" spans="1:9" x14ac:dyDescent="0.25">
      <c r="A135" s="343" t="s">
        <v>4</v>
      </c>
      <c r="B135" s="344"/>
      <c r="C135" s="152" t="s">
        <v>5</v>
      </c>
      <c r="D135" s="128" t="s">
        <v>136</v>
      </c>
      <c r="E135" s="129" t="s">
        <v>137</v>
      </c>
      <c r="F135" s="130" t="s">
        <v>138</v>
      </c>
    </row>
    <row r="136" spans="1:9" x14ac:dyDescent="0.25">
      <c r="A136" s="339" t="s">
        <v>122</v>
      </c>
      <c r="B136" s="340"/>
      <c r="C136" s="181">
        <f t="shared" ref="C136:C141" si="9">SUM(D136:F136)</f>
        <v>36</v>
      </c>
      <c r="D136" s="182">
        <v>36</v>
      </c>
      <c r="E136" s="183"/>
      <c r="F136" s="184"/>
    </row>
    <row r="137" spans="1:9" x14ac:dyDescent="0.25">
      <c r="A137" s="315" t="s">
        <v>91</v>
      </c>
      <c r="B137" s="158" t="s">
        <v>92</v>
      </c>
      <c r="C137" s="185">
        <f t="shared" si="9"/>
        <v>25</v>
      </c>
      <c r="D137" s="131">
        <v>25</v>
      </c>
      <c r="E137" s="133"/>
      <c r="F137" s="132"/>
    </row>
    <row r="138" spans="1:9" x14ac:dyDescent="0.25">
      <c r="A138" s="322"/>
      <c r="B138" s="163" t="s">
        <v>103</v>
      </c>
      <c r="C138" s="186">
        <f t="shared" si="9"/>
        <v>0</v>
      </c>
      <c r="D138" s="66"/>
      <c r="E138" s="150"/>
      <c r="F138" s="68"/>
    </row>
    <row r="139" spans="1:9" x14ac:dyDescent="0.25">
      <c r="A139" s="316"/>
      <c r="B139" s="165" t="s">
        <v>90</v>
      </c>
      <c r="C139" s="187">
        <f t="shared" si="9"/>
        <v>0</v>
      </c>
      <c r="D139" s="61"/>
      <c r="E139" s="142"/>
      <c r="F139" s="70"/>
    </row>
    <row r="140" spans="1:9" x14ac:dyDescent="0.25">
      <c r="A140" s="323" t="s">
        <v>102</v>
      </c>
      <c r="B140" s="324"/>
      <c r="C140" s="188">
        <f t="shared" si="9"/>
        <v>7</v>
      </c>
      <c r="D140" s="25">
        <v>7</v>
      </c>
      <c r="E140" s="189"/>
      <c r="F140" s="26"/>
    </row>
    <row r="141" spans="1:9" x14ac:dyDescent="0.25">
      <c r="A141" s="325" t="s">
        <v>98</v>
      </c>
      <c r="B141" s="326"/>
      <c r="C141" s="187">
        <f t="shared" si="9"/>
        <v>0</v>
      </c>
      <c r="D141" s="61"/>
      <c r="E141" s="142"/>
      <c r="F141" s="70"/>
    </row>
    <row r="142" spans="1:9" x14ac:dyDescent="0.25">
      <c r="A142" s="146" t="s">
        <v>109</v>
      </c>
      <c r="B142" s="190"/>
      <c r="C142" s="191"/>
      <c r="D142" s="191"/>
      <c r="E142" s="192"/>
      <c r="F142" s="193"/>
    </row>
    <row r="143" spans="1:9" x14ac:dyDescent="0.25">
      <c r="A143" s="146" t="s">
        <v>139</v>
      </c>
      <c r="B143" s="194"/>
      <c r="C143" s="191"/>
      <c r="D143" s="191"/>
      <c r="E143" s="191"/>
      <c r="F143" s="191"/>
    </row>
    <row r="144" spans="1:9" s="2" customFormat="1" ht="12" x14ac:dyDescent="0.2">
      <c r="A144" s="332" t="s">
        <v>140</v>
      </c>
      <c r="B144" s="332"/>
      <c r="C144" s="332"/>
      <c r="D144" s="332"/>
      <c r="E144" s="332"/>
      <c r="F144" s="332"/>
      <c r="G144" s="332"/>
      <c r="H144" s="332"/>
      <c r="I144" s="195"/>
    </row>
    <row r="145" spans="1:9" ht="15" customHeight="1" x14ac:dyDescent="0.25">
      <c r="A145" s="330" t="s">
        <v>141</v>
      </c>
      <c r="B145" s="333"/>
      <c r="C145" s="336" t="s">
        <v>142</v>
      </c>
      <c r="D145" s="337"/>
      <c r="E145" s="338"/>
      <c r="F145" s="336" t="s">
        <v>143</v>
      </c>
      <c r="G145" s="337"/>
      <c r="H145" s="338"/>
    </row>
    <row r="146" spans="1:9" x14ac:dyDescent="0.25">
      <c r="A146" s="334"/>
      <c r="B146" s="335"/>
      <c r="C146" s="4" t="s">
        <v>92</v>
      </c>
      <c r="D146" s="5" t="s">
        <v>144</v>
      </c>
      <c r="E146" s="6" t="s">
        <v>124</v>
      </c>
      <c r="F146" s="4" t="s">
        <v>92</v>
      </c>
      <c r="G146" s="5" t="s">
        <v>144</v>
      </c>
      <c r="H146" s="6" t="s">
        <v>124</v>
      </c>
    </row>
    <row r="147" spans="1:9" x14ac:dyDescent="0.25">
      <c r="A147" s="339" t="s">
        <v>86</v>
      </c>
      <c r="B147" s="340"/>
      <c r="C147" s="196"/>
      <c r="D147" s="197"/>
      <c r="E147" s="198">
        <v>2</v>
      </c>
      <c r="F147" s="196"/>
      <c r="G147" s="197"/>
      <c r="H147" s="198">
        <v>259</v>
      </c>
    </row>
    <row r="148" spans="1:9" x14ac:dyDescent="0.25">
      <c r="A148" s="315" t="s">
        <v>91</v>
      </c>
      <c r="B148" s="158" t="s">
        <v>92</v>
      </c>
      <c r="C148" s="196"/>
      <c r="D148" s="197"/>
      <c r="E148" s="198"/>
      <c r="F148" s="196">
        <v>88</v>
      </c>
      <c r="G148" s="197"/>
      <c r="H148" s="198"/>
    </row>
    <row r="149" spans="1:9" x14ac:dyDescent="0.25">
      <c r="A149" s="322"/>
      <c r="B149" s="163" t="s">
        <v>145</v>
      </c>
      <c r="C149" s="199"/>
      <c r="D149" s="200"/>
      <c r="E149" s="201"/>
      <c r="F149" s="199"/>
      <c r="G149" s="200"/>
      <c r="H149" s="201"/>
    </row>
    <row r="150" spans="1:9" x14ac:dyDescent="0.25">
      <c r="A150" s="316"/>
      <c r="B150" s="165" t="s">
        <v>90</v>
      </c>
      <c r="C150" s="202"/>
      <c r="D150" s="203"/>
      <c r="E150" s="204"/>
      <c r="F150" s="202"/>
      <c r="G150" s="203"/>
      <c r="H150" s="204"/>
    </row>
    <row r="151" spans="1:9" x14ac:dyDescent="0.25">
      <c r="A151" s="323" t="s">
        <v>95</v>
      </c>
      <c r="B151" s="324"/>
      <c r="C151" s="16"/>
      <c r="D151" s="205"/>
      <c r="E151" s="206"/>
      <c r="F151" s="16">
        <v>41</v>
      </c>
      <c r="G151" s="205"/>
      <c r="H151" s="206"/>
    </row>
    <row r="152" spans="1:9" x14ac:dyDescent="0.25">
      <c r="A152" s="325" t="s">
        <v>98</v>
      </c>
      <c r="B152" s="326"/>
      <c r="C152" s="23"/>
      <c r="D152" s="207"/>
      <c r="E152" s="208"/>
      <c r="F152" s="23">
        <v>6</v>
      </c>
      <c r="G152" s="207"/>
      <c r="H152" s="208"/>
    </row>
    <row r="153" spans="1:9" x14ac:dyDescent="0.25">
      <c r="A153" s="327" t="s">
        <v>5</v>
      </c>
      <c r="B153" s="328"/>
      <c r="C153" s="34">
        <f>SUM(C147:C152)</f>
        <v>0</v>
      </c>
      <c r="D153" s="144">
        <f>SUM(D147:D150)</f>
        <v>0</v>
      </c>
      <c r="E153" s="37">
        <f>SUM(E147:E150)</f>
        <v>2</v>
      </c>
      <c r="F153" s="28">
        <f>SUM(F147:F152)</f>
        <v>135</v>
      </c>
      <c r="G153" s="29">
        <f>SUM(G147:G150)</f>
        <v>0</v>
      </c>
      <c r="H153" s="33">
        <f>SUM(H147:H150)</f>
        <v>259</v>
      </c>
    </row>
    <row r="154" spans="1:9" s="2" customFormat="1" ht="12" x14ac:dyDescent="0.2">
      <c r="A154" s="329" t="s">
        <v>146</v>
      </c>
      <c r="B154" s="329"/>
      <c r="C154" s="329"/>
    </row>
    <row r="155" spans="1:9" x14ac:dyDescent="0.25">
      <c r="A155" s="330" t="s">
        <v>34</v>
      </c>
      <c r="B155" s="331"/>
      <c r="C155" s="119" t="s">
        <v>5</v>
      </c>
    </row>
    <row r="156" spans="1:9" x14ac:dyDescent="0.25">
      <c r="A156" s="315" t="s">
        <v>147</v>
      </c>
      <c r="B156" s="209" t="s">
        <v>148</v>
      </c>
      <c r="C156" s="210">
        <v>344</v>
      </c>
    </row>
    <row r="157" spans="1:9" x14ac:dyDescent="0.25">
      <c r="A157" s="316"/>
      <c r="B157" s="211" t="s">
        <v>149</v>
      </c>
      <c r="C157" s="212">
        <v>261</v>
      </c>
    </row>
    <row r="158" spans="1:9" s="2" customFormat="1" ht="12" x14ac:dyDescent="0.2">
      <c r="A158" s="317" t="s">
        <v>150</v>
      </c>
      <c r="B158" s="317"/>
      <c r="C158" s="317"/>
      <c r="D158" s="317"/>
      <c r="E158" s="317"/>
      <c r="F158" s="317"/>
      <c r="G158" s="318"/>
      <c r="H158" s="318"/>
      <c r="I158" s="318"/>
    </row>
    <row r="159" spans="1:9" x14ac:dyDescent="0.25">
      <c r="A159" s="213" t="s">
        <v>151</v>
      </c>
      <c r="B159" s="213" t="s">
        <v>152</v>
      </c>
      <c r="C159" s="319" t="s">
        <v>34</v>
      </c>
      <c r="D159" s="320"/>
      <c r="E159" s="321"/>
      <c r="F159" s="214" t="s">
        <v>5</v>
      </c>
      <c r="G159" s="215" t="s">
        <v>86</v>
      </c>
      <c r="H159" s="216" t="s">
        <v>153</v>
      </c>
      <c r="I159" s="217" t="s">
        <v>91</v>
      </c>
    </row>
    <row r="160" spans="1:9" x14ac:dyDescent="0.25">
      <c r="A160" s="304" t="s">
        <v>154</v>
      </c>
      <c r="B160" s="304" t="s">
        <v>155</v>
      </c>
      <c r="C160" s="306" t="s">
        <v>156</v>
      </c>
      <c r="D160" s="307"/>
      <c r="E160" s="308"/>
      <c r="F160" s="218">
        <f t="shared" ref="F160:F184" si="10">SUM(G160:I160)</f>
        <v>0</v>
      </c>
      <c r="G160" s="219"/>
      <c r="H160" s="220"/>
      <c r="I160" s="221"/>
    </row>
    <row r="161" spans="1:9" x14ac:dyDescent="0.25">
      <c r="A161" s="304"/>
      <c r="B161" s="304"/>
      <c r="C161" s="301" t="s">
        <v>157</v>
      </c>
      <c r="D161" s="302"/>
      <c r="E161" s="303"/>
      <c r="F161" s="222">
        <f t="shared" si="10"/>
        <v>0</v>
      </c>
      <c r="G161" s="199"/>
      <c r="H161" s="200"/>
      <c r="I161" s="201"/>
    </row>
    <row r="162" spans="1:9" x14ac:dyDescent="0.25">
      <c r="A162" s="304"/>
      <c r="B162" s="304"/>
      <c r="C162" s="301" t="s">
        <v>68</v>
      </c>
      <c r="D162" s="302"/>
      <c r="E162" s="303"/>
      <c r="F162" s="222">
        <f t="shared" si="10"/>
        <v>2</v>
      </c>
      <c r="G162" s="199"/>
      <c r="H162" s="200"/>
      <c r="I162" s="201">
        <v>2</v>
      </c>
    </row>
    <row r="163" spans="1:9" x14ac:dyDescent="0.25">
      <c r="A163" s="304"/>
      <c r="B163" s="304"/>
      <c r="C163" s="301" t="s">
        <v>158</v>
      </c>
      <c r="D163" s="302"/>
      <c r="E163" s="303"/>
      <c r="F163" s="222">
        <f t="shared" si="10"/>
        <v>0</v>
      </c>
      <c r="G163" s="199"/>
      <c r="H163" s="200"/>
      <c r="I163" s="201"/>
    </row>
    <row r="164" spans="1:9" x14ac:dyDescent="0.25">
      <c r="A164" s="304"/>
      <c r="B164" s="304"/>
      <c r="C164" s="301" t="s">
        <v>159</v>
      </c>
      <c r="D164" s="302"/>
      <c r="E164" s="303"/>
      <c r="F164" s="222">
        <f t="shared" si="10"/>
        <v>0</v>
      </c>
      <c r="G164" s="199"/>
      <c r="H164" s="200"/>
      <c r="I164" s="201"/>
    </row>
    <row r="165" spans="1:9" x14ac:dyDescent="0.25">
      <c r="A165" s="304"/>
      <c r="B165" s="304"/>
      <c r="C165" s="301" t="s">
        <v>160</v>
      </c>
      <c r="D165" s="302"/>
      <c r="E165" s="303"/>
      <c r="F165" s="222">
        <f t="shared" si="10"/>
        <v>0</v>
      </c>
      <c r="G165" s="199"/>
      <c r="H165" s="200"/>
      <c r="I165" s="201"/>
    </row>
    <row r="166" spans="1:9" x14ac:dyDescent="0.25">
      <c r="A166" s="304"/>
      <c r="B166" s="304"/>
      <c r="C166" s="301" t="s">
        <v>161</v>
      </c>
      <c r="D166" s="302"/>
      <c r="E166" s="303"/>
      <c r="F166" s="222">
        <f t="shared" si="10"/>
        <v>0</v>
      </c>
      <c r="G166" s="199"/>
      <c r="H166" s="200"/>
      <c r="I166" s="201"/>
    </row>
    <row r="167" spans="1:9" x14ac:dyDescent="0.25">
      <c r="A167" s="304"/>
      <c r="B167" s="304"/>
      <c r="C167" s="312" t="s">
        <v>162</v>
      </c>
      <c r="D167" s="313"/>
      <c r="E167" s="314"/>
      <c r="F167" s="223">
        <f t="shared" si="10"/>
        <v>0</v>
      </c>
      <c r="G167" s="202"/>
      <c r="H167" s="203"/>
      <c r="I167" s="204"/>
    </row>
    <row r="168" spans="1:9" x14ac:dyDescent="0.25">
      <c r="A168" s="304"/>
      <c r="B168" s="305" t="s">
        <v>163</v>
      </c>
      <c r="C168" s="306" t="s">
        <v>164</v>
      </c>
      <c r="D168" s="307"/>
      <c r="E168" s="308"/>
      <c r="F168" s="218">
        <f t="shared" si="10"/>
        <v>0</v>
      </c>
      <c r="G168" s="219"/>
      <c r="H168" s="220"/>
      <c r="I168" s="221"/>
    </row>
    <row r="169" spans="1:9" x14ac:dyDescent="0.25">
      <c r="A169" s="304"/>
      <c r="B169" s="305"/>
      <c r="C169" s="301" t="s">
        <v>165</v>
      </c>
      <c r="D169" s="302"/>
      <c r="E169" s="303"/>
      <c r="F169" s="218">
        <f t="shared" si="10"/>
        <v>0</v>
      </c>
      <c r="G169" s="199"/>
      <c r="H169" s="200"/>
      <c r="I169" s="201"/>
    </row>
    <row r="170" spans="1:9" x14ac:dyDescent="0.25">
      <c r="A170" s="304"/>
      <c r="B170" s="305"/>
      <c r="C170" s="312" t="s">
        <v>166</v>
      </c>
      <c r="D170" s="313"/>
      <c r="E170" s="314"/>
      <c r="F170" s="224">
        <f t="shared" si="10"/>
        <v>0</v>
      </c>
      <c r="G170" s="202"/>
      <c r="H170" s="203"/>
      <c r="I170" s="204"/>
    </row>
    <row r="171" spans="1:9" x14ac:dyDescent="0.25">
      <c r="A171" s="304" t="s">
        <v>167</v>
      </c>
      <c r="B171" s="305" t="s">
        <v>155</v>
      </c>
      <c r="C171" s="306" t="s">
        <v>168</v>
      </c>
      <c r="D171" s="307"/>
      <c r="E171" s="308"/>
      <c r="F171" s="225">
        <f t="shared" si="10"/>
        <v>0</v>
      </c>
      <c r="G171" s="219"/>
      <c r="H171" s="220"/>
      <c r="I171" s="221"/>
    </row>
    <row r="172" spans="1:9" x14ac:dyDescent="0.25">
      <c r="A172" s="304"/>
      <c r="B172" s="305"/>
      <c r="C172" s="301" t="s">
        <v>169</v>
      </c>
      <c r="D172" s="302"/>
      <c r="E172" s="303"/>
      <c r="F172" s="218">
        <f t="shared" si="10"/>
        <v>0</v>
      </c>
      <c r="G172" s="199"/>
      <c r="H172" s="200"/>
      <c r="I172" s="201"/>
    </row>
    <row r="173" spans="1:9" x14ac:dyDescent="0.25">
      <c r="A173" s="304"/>
      <c r="B173" s="305"/>
      <c r="C173" s="301" t="s">
        <v>170</v>
      </c>
      <c r="D173" s="302"/>
      <c r="E173" s="303"/>
      <c r="F173" s="218">
        <f t="shared" si="10"/>
        <v>0</v>
      </c>
      <c r="G173" s="199"/>
      <c r="H173" s="200"/>
      <c r="I173" s="201"/>
    </row>
    <row r="174" spans="1:9" x14ac:dyDescent="0.25">
      <c r="A174" s="304"/>
      <c r="B174" s="305"/>
      <c r="C174" s="297" t="s">
        <v>171</v>
      </c>
      <c r="D174" s="298"/>
      <c r="E174" s="299"/>
      <c r="F174" s="226">
        <f t="shared" si="10"/>
        <v>0</v>
      </c>
      <c r="G174" s="202"/>
      <c r="H174" s="203"/>
      <c r="I174" s="204"/>
    </row>
    <row r="175" spans="1:9" x14ac:dyDescent="0.25">
      <c r="A175" s="304"/>
      <c r="B175" s="305" t="s">
        <v>163</v>
      </c>
      <c r="C175" s="309" t="s">
        <v>172</v>
      </c>
      <c r="D175" s="310"/>
      <c r="E175" s="311"/>
      <c r="F175" s="218">
        <f t="shared" si="10"/>
        <v>0</v>
      </c>
      <c r="G175" s="219"/>
      <c r="H175" s="220"/>
      <c r="I175" s="221"/>
    </row>
    <row r="176" spans="1:9" x14ac:dyDescent="0.25">
      <c r="A176" s="304"/>
      <c r="B176" s="305"/>
      <c r="C176" s="301" t="s">
        <v>173</v>
      </c>
      <c r="D176" s="302"/>
      <c r="E176" s="303"/>
      <c r="F176" s="218">
        <f t="shared" si="10"/>
        <v>0</v>
      </c>
      <c r="G176" s="199"/>
      <c r="H176" s="200"/>
      <c r="I176" s="201"/>
    </row>
    <row r="177" spans="1:9" x14ac:dyDescent="0.25">
      <c r="A177" s="304"/>
      <c r="B177" s="305"/>
      <c r="C177" s="301" t="s">
        <v>174</v>
      </c>
      <c r="D177" s="302"/>
      <c r="E177" s="303"/>
      <c r="F177" s="218">
        <f t="shared" si="10"/>
        <v>0</v>
      </c>
      <c r="G177" s="199"/>
      <c r="H177" s="200"/>
      <c r="I177" s="201"/>
    </row>
    <row r="178" spans="1:9" x14ac:dyDescent="0.25">
      <c r="A178" s="304"/>
      <c r="B178" s="305"/>
      <c r="C178" s="301" t="s">
        <v>175</v>
      </c>
      <c r="D178" s="302"/>
      <c r="E178" s="303"/>
      <c r="F178" s="218">
        <f t="shared" si="10"/>
        <v>0</v>
      </c>
      <c r="G178" s="199"/>
      <c r="H178" s="200"/>
      <c r="I178" s="201"/>
    </row>
    <row r="179" spans="1:9" x14ac:dyDescent="0.25">
      <c r="A179" s="304"/>
      <c r="B179" s="305"/>
      <c r="C179" s="301" t="s">
        <v>176</v>
      </c>
      <c r="D179" s="302"/>
      <c r="E179" s="303"/>
      <c r="F179" s="218">
        <f t="shared" si="10"/>
        <v>0</v>
      </c>
      <c r="G179" s="199"/>
      <c r="H179" s="200"/>
      <c r="I179" s="201"/>
    </row>
    <row r="180" spans="1:9" x14ac:dyDescent="0.25">
      <c r="A180" s="304"/>
      <c r="B180" s="305"/>
      <c r="C180" s="301" t="s">
        <v>177</v>
      </c>
      <c r="D180" s="302"/>
      <c r="E180" s="303"/>
      <c r="F180" s="218">
        <f t="shared" si="10"/>
        <v>0</v>
      </c>
      <c r="G180" s="199"/>
      <c r="H180" s="200"/>
      <c r="I180" s="201"/>
    </row>
    <row r="181" spans="1:9" x14ac:dyDescent="0.25">
      <c r="A181" s="304"/>
      <c r="B181" s="305"/>
      <c r="C181" s="301" t="s">
        <v>178</v>
      </c>
      <c r="D181" s="302"/>
      <c r="E181" s="303"/>
      <c r="F181" s="218">
        <f t="shared" si="10"/>
        <v>0</v>
      </c>
      <c r="G181" s="199"/>
      <c r="H181" s="200"/>
      <c r="I181" s="201"/>
    </row>
    <row r="182" spans="1:9" x14ac:dyDescent="0.25">
      <c r="A182" s="304"/>
      <c r="B182" s="305"/>
      <c r="C182" s="301" t="s">
        <v>179</v>
      </c>
      <c r="D182" s="302"/>
      <c r="E182" s="303"/>
      <c r="F182" s="218">
        <f t="shared" si="10"/>
        <v>0</v>
      </c>
      <c r="G182" s="199"/>
      <c r="H182" s="200"/>
      <c r="I182" s="201"/>
    </row>
    <row r="183" spans="1:9" x14ac:dyDescent="0.25">
      <c r="A183" s="304"/>
      <c r="B183" s="305"/>
      <c r="C183" s="301" t="s">
        <v>180</v>
      </c>
      <c r="D183" s="302"/>
      <c r="E183" s="303"/>
      <c r="F183" s="218">
        <f t="shared" si="10"/>
        <v>0</v>
      </c>
      <c r="G183" s="199"/>
      <c r="H183" s="200"/>
      <c r="I183" s="201"/>
    </row>
    <row r="184" spans="1:9" x14ac:dyDescent="0.25">
      <c r="A184" s="304"/>
      <c r="B184" s="305"/>
      <c r="C184" s="297" t="s">
        <v>181</v>
      </c>
      <c r="D184" s="298"/>
      <c r="E184" s="299"/>
      <c r="F184" s="218">
        <f t="shared" si="10"/>
        <v>0</v>
      </c>
      <c r="G184" s="199"/>
      <c r="H184" s="200"/>
      <c r="I184" s="201"/>
    </row>
    <row r="185" spans="1:9" x14ac:dyDescent="0.25">
      <c r="A185" s="227"/>
      <c r="B185" s="228"/>
      <c r="C185" s="229" t="s">
        <v>5</v>
      </c>
      <c r="D185" s="230"/>
      <c r="E185" s="231"/>
      <c r="F185" s="232">
        <f>+SUM(F160:F184)</f>
        <v>2</v>
      </c>
      <c r="G185" s="233">
        <f>+SUM(G160:G184)</f>
        <v>0</v>
      </c>
      <c r="H185" s="234">
        <f>+SUM(H160:H184)</f>
        <v>0</v>
      </c>
      <c r="I185" s="235">
        <f>+SUM(I160:I184)</f>
        <v>2</v>
      </c>
    </row>
    <row r="186" spans="1:9" x14ac:dyDescent="0.25">
      <c r="A186" s="1" t="s">
        <v>182</v>
      </c>
      <c r="B186" s="1"/>
      <c r="C186" s="193"/>
      <c r="D186" s="193"/>
      <c r="E186" s="193"/>
      <c r="F186" s="193"/>
      <c r="G186" s="193"/>
      <c r="H186" s="193"/>
      <c r="I186" s="193"/>
    </row>
    <row r="187" spans="1:9" s="2" customFormat="1" ht="12" x14ac:dyDescent="0.2">
      <c r="A187" s="236" t="s">
        <v>183</v>
      </c>
    </row>
    <row r="188" spans="1:9" s="2" customFormat="1" ht="12" x14ac:dyDescent="0.2">
      <c r="A188" s="281" t="s">
        <v>184</v>
      </c>
      <c r="B188" s="281"/>
      <c r="C188" s="300"/>
      <c r="D188" s="300"/>
    </row>
    <row r="189" spans="1:9" x14ac:dyDescent="0.25">
      <c r="A189" s="237" t="s">
        <v>185</v>
      </c>
      <c r="B189" s="238" t="s">
        <v>5</v>
      </c>
      <c r="C189" s="239" t="s">
        <v>186</v>
      </c>
      <c r="D189" s="240" t="s">
        <v>187</v>
      </c>
    </row>
    <row r="190" spans="1:9" x14ac:dyDescent="0.25">
      <c r="A190" s="241" t="s">
        <v>188</v>
      </c>
      <c r="B190" s="222">
        <f t="shared" ref="B190:B199" si="11">SUM(C190:D190)</f>
        <v>385</v>
      </c>
      <c r="C190" s="219"/>
      <c r="D190" s="221">
        <v>385</v>
      </c>
    </row>
    <row r="191" spans="1:9" x14ac:dyDescent="0.25">
      <c r="A191" s="242" t="s">
        <v>189</v>
      </c>
      <c r="B191" s="222">
        <f t="shared" si="11"/>
        <v>23</v>
      </c>
      <c r="C191" s="199"/>
      <c r="D191" s="201">
        <v>23</v>
      </c>
    </row>
    <row r="192" spans="1:9" x14ac:dyDescent="0.25">
      <c r="A192" s="242" t="s">
        <v>190</v>
      </c>
      <c r="B192" s="222">
        <f t="shared" si="11"/>
        <v>158</v>
      </c>
      <c r="C192" s="199"/>
      <c r="D192" s="201">
        <v>158</v>
      </c>
    </row>
    <row r="193" spans="1:5" x14ac:dyDescent="0.25">
      <c r="A193" s="242" t="s">
        <v>191</v>
      </c>
      <c r="B193" s="222">
        <f t="shared" si="11"/>
        <v>6</v>
      </c>
      <c r="C193" s="199"/>
      <c r="D193" s="201">
        <v>6</v>
      </c>
    </row>
    <row r="194" spans="1:5" x14ac:dyDescent="0.25">
      <c r="A194" s="242" t="s">
        <v>192</v>
      </c>
      <c r="B194" s="222">
        <f t="shared" si="11"/>
        <v>63</v>
      </c>
      <c r="C194" s="199"/>
      <c r="D194" s="201">
        <v>63</v>
      </c>
    </row>
    <row r="195" spans="1:5" x14ac:dyDescent="0.25">
      <c r="A195" s="242" t="s">
        <v>193</v>
      </c>
      <c r="B195" s="222">
        <f t="shared" si="11"/>
        <v>1</v>
      </c>
      <c r="C195" s="199"/>
      <c r="D195" s="201">
        <v>1</v>
      </c>
    </row>
    <row r="196" spans="1:5" x14ac:dyDescent="0.25">
      <c r="A196" s="242" t="s">
        <v>194</v>
      </c>
      <c r="B196" s="222">
        <f t="shared" si="11"/>
        <v>9</v>
      </c>
      <c r="C196" s="199"/>
      <c r="D196" s="201">
        <v>9</v>
      </c>
    </row>
    <row r="197" spans="1:5" x14ac:dyDescent="0.25">
      <c r="A197" s="242" t="s">
        <v>195</v>
      </c>
      <c r="B197" s="222">
        <f t="shared" si="11"/>
        <v>0</v>
      </c>
      <c r="C197" s="199"/>
      <c r="D197" s="201">
        <v>0</v>
      </c>
    </row>
    <row r="198" spans="1:5" x14ac:dyDescent="0.25">
      <c r="A198" s="242" t="s">
        <v>196</v>
      </c>
      <c r="B198" s="222">
        <f t="shared" si="11"/>
        <v>0</v>
      </c>
      <c r="C198" s="199"/>
      <c r="D198" s="201"/>
    </row>
    <row r="199" spans="1:5" x14ac:dyDescent="0.25">
      <c r="A199" s="243" t="s">
        <v>197</v>
      </c>
      <c r="B199" s="222">
        <f t="shared" si="11"/>
        <v>0</v>
      </c>
      <c r="C199" s="199"/>
      <c r="D199" s="201"/>
    </row>
    <row r="200" spans="1:5" x14ac:dyDescent="0.25">
      <c r="A200" s="244" t="s">
        <v>5</v>
      </c>
      <c r="B200" s="145">
        <f>+SUM(B190:B199)</f>
        <v>645</v>
      </c>
      <c r="C200" s="34">
        <f>+SUM(C190:C199)</f>
        <v>0</v>
      </c>
      <c r="D200" s="37">
        <f>+SUM(D190:D199)</f>
        <v>645</v>
      </c>
    </row>
    <row r="201" spans="1:5" s="2" customFormat="1" ht="12" x14ac:dyDescent="0.2">
      <c r="A201" s="236" t="s">
        <v>198</v>
      </c>
    </row>
    <row r="202" spans="1:5" x14ac:dyDescent="0.25">
      <c r="A202" s="237" t="s">
        <v>199</v>
      </c>
      <c r="B202" s="239" t="s">
        <v>186</v>
      </c>
      <c r="C202" s="245" t="s">
        <v>187</v>
      </c>
      <c r="D202" s="240" t="s">
        <v>200</v>
      </c>
    </row>
    <row r="203" spans="1:5" x14ac:dyDescent="0.25">
      <c r="A203" s="246" t="s">
        <v>201</v>
      </c>
      <c r="B203" s="199"/>
      <c r="C203" s="200">
        <v>10</v>
      </c>
      <c r="D203" s="201">
        <v>0</v>
      </c>
    </row>
    <row r="204" spans="1:5" x14ac:dyDescent="0.25">
      <c r="A204" s="247" t="s">
        <v>202</v>
      </c>
      <c r="B204" s="199"/>
      <c r="C204" s="200">
        <v>499</v>
      </c>
      <c r="D204" s="201">
        <v>0</v>
      </c>
    </row>
    <row r="205" spans="1:5" x14ac:dyDescent="0.25">
      <c r="A205" s="248" t="s">
        <v>203</v>
      </c>
      <c r="B205" s="199"/>
      <c r="C205" s="200"/>
      <c r="D205" s="204"/>
    </row>
    <row r="206" spans="1:5" x14ac:dyDescent="0.25">
      <c r="A206" s="237" t="s">
        <v>5</v>
      </c>
      <c r="B206" s="34">
        <f>+SUM(B203:B205)</f>
        <v>0</v>
      </c>
      <c r="C206" s="144">
        <f>+SUM(C203:C205)</f>
        <v>509</v>
      </c>
      <c r="D206" s="37">
        <f>+SUM(D203:D205)</f>
        <v>0</v>
      </c>
    </row>
    <row r="207" spans="1:5" s="2" customFormat="1" ht="12" x14ac:dyDescent="0.2">
      <c r="A207" s="281" t="s">
        <v>204</v>
      </c>
      <c r="B207" s="281"/>
      <c r="C207" s="281"/>
      <c r="D207" s="281"/>
      <c r="E207" s="281"/>
    </row>
    <row r="208" spans="1:5" s="3" customFormat="1" ht="10.5" x14ac:dyDescent="0.15">
      <c r="A208" s="244" t="s">
        <v>205</v>
      </c>
      <c r="B208" s="244" t="s">
        <v>206</v>
      </c>
      <c r="C208" s="239" t="s">
        <v>186</v>
      </c>
      <c r="D208" s="245" t="s">
        <v>187</v>
      </c>
      <c r="E208" s="240" t="s">
        <v>200</v>
      </c>
    </row>
    <row r="209" spans="1:5" s="3" customFormat="1" ht="10.5" x14ac:dyDescent="0.15">
      <c r="A209" s="287" t="s">
        <v>207</v>
      </c>
      <c r="B209" s="249" t="s">
        <v>208</v>
      </c>
      <c r="C209" s="199"/>
      <c r="D209" s="200"/>
      <c r="E209" s="198"/>
    </row>
    <row r="210" spans="1:5" s="3" customFormat="1" ht="10.5" x14ac:dyDescent="0.15">
      <c r="A210" s="288"/>
      <c r="B210" s="250" t="s">
        <v>209</v>
      </c>
      <c r="C210" s="199"/>
      <c r="D210" s="200"/>
      <c r="E210" s="221"/>
    </row>
    <row r="211" spans="1:5" s="3" customFormat="1" ht="10.5" x14ac:dyDescent="0.15">
      <c r="A211" s="288"/>
      <c r="B211" s="251" t="s">
        <v>210</v>
      </c>
      <c r="C211" s="219"/>
      <c r="D211" s="220"/>
      <c r="E211" s="201"/>
    </row>
    <row r="212" spans="1:5" s="3" customFormat="1" ht="10.5" x14ac:dyDescent="0.15">
      <c r="A212" s="289"/>
      <c r="B212" s="252" t="s">
        <v>211</v>
      </c>
      <c r="C212" s="202"/>
      <c r="D212" s="203"/>
      <c r="E212" s="204"/>
    </row>
    <row r="213" spans="1:5" s="3" customFormat="1" ht="10.5" x14ac:dyDescent="0.15">
      <c r="A213" s="253" t="s">
        <v>212</v>
      </c>
      <c r="B213" s="253" t="s">
        <v>213</v>
      </c>
      <c r="C213" s="254"/>
      <c r="D213" s="255"/>
      <c r="E213" s="256"/>
    </row>
    <row r="214" spans="1:5" s="3" customFormat="1" ht="10.5" x14ac:dyDescent="0.15">
      <c r="A214" s="287" t="s">
        <v>214</v>
      </c>
      <c r="B214" s="249" t="s">
        <v>215</v>
      </c>
      <c r="C214" s="196"/>
      <c r="D214" s="197">
        <v>1</v>
      </c>
      <c r="E214" s="198"/>
    </row>
    <row r="215" spans="1:5" s="3" customFormat="1" ht="10.5" x14ac:dyDescent="0.15">
      <c r="A215" s="288"/>
      <c r="B215" s="251" t="s">
        <v>216</v>
      </c>
      <c r="C215" s="219"/>
      <c r="D215" s="220"/>
      <c r="E215" s="221"/>
    </row>
    <row r="216" spans="1:5" s="3" customFormat="1" ht="10.5" x14ac:dyDescent="0.15">
      <c r="A216" s="288"/>
      <c r="B216" s="250" t="s">
        <v>217</v>
      </c>
      <c r="C216" s="199"/>
      <c r="D216" s="200"/>
      <c r="E216" s="201"/>
    </row>
    <row r="217" spans="1:5" s="3" customFormat="1" ht="10.5" x14ac:dyDescent="0.15">
      <c r="A217" s="288"/>
      <c r="B217" s="251" t="s">
        <v>218</v>
      </c>
      <c r="C217" s="219"/>
      <c r="D217" s="220">
        <v>1</v>
      </c>
      <c r="E217" s="221"/>
    </row>
    <row r="218" spans="1:5" s="3" customFormat="1" ht="10.5" x14ac:dyDescent="0.15">
      <c r="A218" s="289"/>
      <c r="B218" s="252" t="s">
        <v>219</v>
      </c>
      <c r="C218" s="202"/>
      <c r="D218" s="203"/>
      <c r="E218" s="204"/>
    </row>
    <row r="219" spans="1:5" s="3" customFormat="1" ht="11.25" x14ac:dyDescent="0.15">
      <c r="A219" s="287" t="s">
        <v>220</v>
      </c>
      <c r="B219" s="249" t="s">
        <v>221</v>
      </c>
      <c r="C219" s="219"/>
      <c r="D219" s="220"/>
      <c r="E219" s="221"/>
    </row>
    <row r="220" spans="1:5" s="3" customFormat="1" ht="11.25" x14ac:dyDescent="0.15">
      <c r="A220" s="289"/>
      <c r="B220" s="252" t="s">
        <v>222</v>
      </c>
      <c r="C220" s="202"/>
      <c r="D220" s="203"/>
      <c r="E220" s="204"/>
    </row>
    <row r="221" spans="1:5" s="3" customFormat="1" ht="10.5" x14ac:dyDescent="0.15">
      <c r="A221" s="287" t="s">
        <v>223</v>
      </c>
      <c r="B221" s="249" t="s">
        <v>224</v>
      </c>
      <c r="C221" s="196"/>
      <c r="D221" s="197">
        <v>2</v>
      </c>
      <c r="E221" s="198"/>
    </row>
    <row r="222" spans="1:5" s="3" customFormat="1" ht="10.5" x14ac:dyDescent="0.15">
      <c r="A222" s="288"/>
      <c r="B222" s="250" t="s">
        <v>225</v>
      </c>
      <c r="C222" s="219"/>
      <c r="D222" s="220"/>
      <c r="E222" s="221"/>
    </row>
    <row r="223" spans="1:5" s="3" customFormat="1" ht="11.25" x14ac:dyDescent="0.15">
      <c r="A223" s="289"/>
      <c r="B223" s="251" t="s">
        <v>226</v>
      </c>
      <c r="C223" s="257"/>
      <c r="D223" s="258"/>
      <c r="E223" s="256"/>
    </row>
    <row r="224" spans="1:5" s="3" customFormat="1" ht="11.25" x14ac:dyDescent="0.15">
      <c r="A224" s="287" t="s">
        <v>227</v>
      </c>
      <c r="B224" s="249" t="s">
        <v>228</v>
      </c>
      <c r="C224" s="219"/>
      <c r="D224" s="220"/>
      <c r="E224" s="221"/>
    </row>
    <row r="225" spans="1:5" s="3" customFormat="1" ht="11.25" x14ac:dyDescent="0.15">
      <c r="A225" s="289"/>
      <c r="B225" s="252" t="s">
        <v>229</v>
      </c>
      <c r="C225" s="202"/>
      <c r="D225" s="203"/>
      <c r="E225" s="204"/>
    </row>
    <row r="226" spans="1:5" s="3" customFormat="1" ht="11.25" x14ac:dyDescent="0.15">
      <c r="A226" s="287" t="s">
        <v>230</v>
      </c>
      <c r="B226" s="249" t="s">
        <v>231</v>
      </c>
      <c r="C226" s="219"/>
      <c r="D226" s="220">
        <v>1</v>
      </c>
      <c r="E226" s="221"/>
    </row>
    <row r="227" spans="1:5" s="3" customFormat="1" ht="11.25" x14ac:dyDescent="0.15">
      <c r="A227" s="289"/>
      <c r="B227" s="252" t="s">
        <v>232</v>
      </c>
      <c r="C227" s="202"/>
      <c r="D227" s="203"/>
      <c r="E227" s="204"/>
    </row>
    <row r="228" spans="1:5" s="3" customFormat="1" ht="11.25" x14ac:dyDescent="0.15">
      <c r="A228" s="287" t="s">
        <v>233</v>
      </c>
      <c r="B228" s="249" t="s">
        <v>234</v>
      </c>
      <c r="C228" s="219"/>
      <c r="D228" s="220"/>
      <c r="E228" s="221"/>
    </row>
    <row r="229" spans="1:5" s="3" customFormat="1" ht="11.25" x14ac:dyDescent="0.15">
      <c r="A229" s="289"/>
      <c r="B229" s="252" t="s">
        <v>235</v>
      </c>
      <c r="C229" s="202"/>
      <c r="D229" s="203"/>
      <c r="E229" s="204"/>
    </row>
    <row r="230" spans="1:5" s="3" customFormat="1" ht="11.25" x14ac:dyDescent="0.15">
      <c r="A230" s="287" t="s">
        <v>236</v>
      </c>
      <c r="B230" s="249" t="s">
        <v>237</v>
      </c>
      <c r="C230" s="219"/>
      <c r="D230" s="220"/>
      <c r="E230" s="221"/>
    </row>
    <row r="231" spans="1:5" s="3" customFormat="1" ht="11.25" x14ac:dyDescent="0.15">
      <c r="A231" s="289"/>
      <c r="B231" s="259" t="s">
        <v>238</v>
      </c>
      <c r="C231" s="202"/>
      <c r="D231" s="203"/>
      <c r="E231" s="204"/>
    </row>
    <row r="232" spans="1:5" s="3" customFormat="1" ht="10.5" x14ac:dyDescent="0.15">
      <c r="A232" s="284" t="s">
        <v>239</v>
      </c>
      <c r="B232" s="296"/>
      <c r="C232" s="219"/>
      <c r="D232" s="220"/>
      <c r="E232" s="221"/>
    </row>
    <row r="233" spans="1:5" s="3" customFormat="1" ht="10.5" x14ac:dyDescent="0.15">
      <c r="A233" s="291" t="s">
        <v>108</v>
      </c>
      <c r="B233" s="292"/>
      <c r="C233" s="199"/>
      <c r="D233" s="200"/>
      <c r="E233" s="201"/>
    </row>
    <row r="234" spans="1:5" s="3" customFormat="1" ht="10.5" x14ac:dyDescent="0.15">
      <c r="A234" s="278" t="s">
        <v>5</v>
      </c>
      <c r="B234" s="279"/>
      <c r="C234" s="34">
        <f>+SUM(C209:C233)</f>
        <v>0</v>
      </c>
      <c r="D234" s="144">
        <f>+SUM(D209:D233)</f>
        <v>5</v>
      </c>
      <c r="E234" s="37">
        <f>+SUM(E209:E233)</f>
        <v>0</v>
      </c>
    </row>
    <row r="235" spans="1:5" s="2" customFormat="1" ht="12" x14ac:dyDescent="0.2">
      <c r="A235" s="280" t="s">
        <v>240</v>
      </c>
      <c r="B235" s="280"/>
      <c r="C235" s="280"/>
      <c r="D235" s="280"/>
      <c r="E235" s="280"/>
    </row>
    <row r="236" spans="1:5" s="3" customFormat="1" ht="21" x14ac:dyDescent="0.15">
      <c r="A236" s="293" t="s">
        <v>241</v>
      </c>
      <c r="B236" s="293"/>
      <c r="C236" s="239" t="s">
        <v>5</v>
      </c>
      <c r="D236" s="216" t="s">
        <v>142</v>
      </c>
      <c r="E236" s="217" t="s">
        <v>242</v>
      </c>
    </row>
    <row r="237" spans="1:5" s="3" customFormat="1" ht="10.5" x14ac:dyDescent="0.15">
      <c r="A237" s="294" t="s">
        <v>243</v>
      </c>
      <c r="B237" s="294"/>
      <c r="C237" s="260">
        <f>SUM(D237:E237)</f>
        <v>339</v>
      </c>
      <c r="D237" s="261">
        <v>2</v>
      </c>
      <c r="E237" s="201">
        <v>337</v>
      </c>
    </row>
    <row r="238" spans="1:5" s="3" customFormat="1" ht="10.5" x14ac:dyDescent="0.15">
      <c r="A238" s="295" t="s">
        <v>244</v>
      </c>
      <c r="B238" s="295"/>
      <c r="C238" s="260">
        <f>SUM(D238:E238)</f>
        <v>7</v>
      </c>
      <c r="D238" s="261"/>
      <c r="E238" s="201">
        <v>7</v>
      </c>
    </row>
    <row r="239" spans="1:5" s="3" customFormat="1" ht="10.5" x14ac:dyDescent="0.15">
      <c r="A239" s="286" t="s">
        <v>5</v>
      </c>
      <c r="B239" s="286"/>
      <c r="C239" s="34">
        <f>+SUM(C237:C238)</f>
        <v>346</v>
      </c>
      <c r="D239" s="36">
        <f>+SUM(D237:D238)</f>
        <v>2</v>
      </c>
      <c r="E239" s="37">
        <f>+SUM(E237:E238)</f>
        <v>344</v>
      </c>
    </row>
    <row r="240" spans="1:5" s="2" customFormat="1" ht="12" x14ac:dyDescent="0.2">
      <c r="A240" s="280" t="s">
        <v>245</v>
      </c>
      <c r="B240" s="280"/>
      <c r="C240" s="280"/>
      <c r="D240" s="280"/>
    </row>
    <row r="241" spans="1:4" x14ac:dyDescent="0.25">
      <c r="A241" s="244" t="s">
        <v>205</v>
      </c>
      <c r="B241" s="244" t="s">
        <v>185</v>
      </c>
      <c r="C241" s="239" t="s">
        <v>186</v>
      </c>
      <c r="D241" s="240" t="s">
        <v>187</v>
      </c>
    </row>
    <row r="242" spans="1:4" x14ac:dyDescent="0.25">
      <c r="A242" s="287" t="s">
        <v>214</v>
      </c>
      <c r="B242" s="249" t="s">
        <v>246</v>
      </c>
      <c r="C242" s="199"/>
      <c r="D242" s="198"/>
    </row>
    <row r="243" spans="1:4" x14ac:dyDescent="0.25">
      <c r="A243" s="288"/>
      <c r="B243" s="250" t="s">
        <v>247</v>
      </c>
      <c r="C243" s="199"/>
      <c r="D243" s="201">
        <v>10</v>
      </c>
    </row>
    <row r="244" spans="1:4" x14ac:dyDescent="0.25">
      <c r="A244" s="288"/>
      <c r="B244" s="250" t="s">
        <v>248</v>
      </c>
      <c r="C244" s="199"/>
      <c r="D244" s="201">
        <v>3</v>
      </c>
    </row>
    <row r="245" spans="1:4" x14ac:dyDescent="0.25">
      <c r="A245" s="288"/>
      <c r="B245" s="250" t="s">
        <v>249</v>
      </c>
      <c r="C245" s="199"/>
      <c r="D245" s="201"/>
    </row>
    <row r="246" spans="1:4" x14ac:dyDescent="0.25">
      <c r="A246" s="288"/>
      <c r="B246" s="250" t="s">
        <v>250</v>
      </c>
      <c r="C246" s="199"/>
      <c r="D246" s="201"/>
    </row>
    <row r="247" spans="1:4" x14ac:dyDescent="0.25">
      <c r="A247" s="288"/>
      <c r="B247" s="250" t="s">
        <v>251</v>
      </c>
      <c r="C247" s="199"/>
      <c r="D247" s="201"/>
    </row>
    <row r="248" spans="1:4" x14ac:dyDescent="0.25">
      <c r="A248" s="288"/>
      <c r="B248" s="250" t="s">
        <v>252</v>
      </c>
      <c r="C248" s="199"/>
      <c r="D248" s="201"/>
    </row>
    <row r="249" spans="1:4" x14ac:dyDescent="0.25">
      <c r="A249" s="288"/>
      <c r="B249" s="250" t="s">
        <v>253</v>
      </c>
      <c r="C249" s="199"/>
      <c r="D249" s="201"/>
    </row>
    <row r="250" spans="1:4" x14ac:dyDescent="0.25">
      <c r="A250" s="288"/>
      <c r="B250" s="250" t="s">
        <v>254</v>
      </c>
      <c r="C250" s="199"/>
      <c r="D250" s="201"/>
    </row>
    <row r="251" spans="1:4" x14ac:dyDescent="0.25">
      <c r="A251" s="288"/>
      <c r="B251" s="250" t="s">
        <v>255</v>
      </c>
      <c r="C251" s="199"/>
      <c r="D251" s="201">
        <v>1</v>
      </c>
    </row>
    <row r="252" spans="1:4" x14ac:dyDescent="0.25">
      <c r="A252" s="288"/>
      <c r="B252" s="250" t="s">
        <v>256</v>
      </c>
      <c r="C252" s="199"/>
      <c r="D252" s="201"/>
    </row>
    <row r="253" spans="1:4" x14ac:dyDescent="0.25">
      <c r="A253" s="288"/>
      <c r="B253" s="250" t="s">
        <v>257</v>
      </c>
      <c r="C253" s="199"/>
      <c r="D253" s="201"/>
    </row>
    <row r="254" spans="1:4" x14ac:dyDescent="0.25">
      <c r="A254" s="288"/>
      <c r="B254" s="259" t="s">
        <v>258</v>
      </c>
      <c r="C254" s="202"/>
      <c r="D254" s="204"/>
    </row>
    <row r="255" spans="1:4" x14ac:dyDescent="0.25">
      <c r="A255" s="289"/>
      <c r="B255" s="252" t="s">
        <v>259</v>
      </c>
      <c r="C255" s="262">
        <f>SUM(C242:C254)</f>
        <v>0</v>
      </c>
      <c r="D255" s="263">
        <f>SUM(D242:D254)</f>
        <v>14</v>
      </c>
    </row>
    <row r="256" spans="1:4" x14ac:dyDescent="0.25">
      <c r="A256" s="287" t="s">
        <v>223</v>
      </c>
      <c r="B256" s="251" t="s">
        <v>260</v>
      </c>
      <c r="C256" s="219"/>
      <c r="D256" s="221"/>
    </row>
    <row r="257" spans="1:4" x14ac:dyDescent="0.25">
      <c r="A257" s="288"/>
      <c r="B257" s="250" t="s">
        <v>261</v>
      </c>
      <c r="C257" s="199"/>
      <c r="D257" s="201"/>
    </row>
    <row r="258" spans="1:4" x14ac:dyDescent="0.25">
      <c r="A258" s="288"/>
      <c r="B258" s="259" t="s">
        <v>262</v>
      </c>
      <c r="C258" s="202"/>
      <c r="D258" s="204"/>
    </row>
    <row r="259" spans="1:4" x14ac:dyDescent="0.25">
      <c r="A259" s="289"/>
      <c r="B259" s="252" t="s">
        <v>263</v>
      </c>
      <c r="C259" s="262">
        <f>SUM(C256:C258)</f>
        <v>0</v>
      </c>
      <c r="D259" s="263">
        <f>SUM(D256:D258)</f>
        <v>0</v>
      </c>
    </row>
    <row r="260" spans="1:4" x14ac:dyDescent="0.25">
      <c r="A260" s="287" t="s">
        <v>230</v>
      </c>
      <c r="B260" s="251" t="s">
        <v>264</v>
      </c>
      <c r="C260" s="219"/>
      <c r="D260" s="221"/>
    </row>
    <row r="261" spans="1:4" x14ac:dyDescent="0.25">
      <c r="A261" s="288"/>
      <c r="B261" s="250" t="s">
        <v>265</v>
      </c>
      <c r="C261" s="199"/>
      <c r="D261" s="201"/>
    </row>
    <row r="262" spans="1:4" x14ac:dyDescent="0.25">
      <c r="A262" s="288"/>
      <c r="B262" s="250" t="s">
        <v>266</v>
      </c>
      <c r="C262" s="199"/>
      <c r="D262" s="201">
        <v>1</v>
      </c>
    </row>
    <row r="263" spans="1:4" x14ac:dyDescent="0.25">
      <c r="A263" s="288"/>
      <c r="B263" s="259" t="s">
        <v>267</v>
      </c>
      <c r="C263" s="202"/>
      <c r="D263" s="204"/>
    </row>
    <row r="264" spans="1:4" x14ac:dyDescent="0.25">
      <c r="A264" s="289"/>
      <c r="B264" s="252" t="s">
        <v>268</v>
      </c>
      <c r="C264" s="262">
        <f>SUM(C260:C263)</f>
        <v>0</v>
      </c>
      <c r="D264" s="263">
        <f>SUM(D260:D263)</f>
        <v>1</v>
      </c>
    </row>
    <row r="265" spans="1:4" x14ac:dyDescent="0.25">
      <c r="A265" s="287" t="s">
        <v>233</v>
      </c>
      <c r="B265" s="251" t="s">
        <v>269</v>
      </c>
      <c r="C265" s="219"/>
      <c r="D265" s="221"/>
    </row>
    <row r="266" spans="1:4" x14ac:dyDescent="0.25">
      <c r="A266" s="288"/>
      <c r="B266" s="250" t="s">
        <v>270</v>
      </c>
      <c r="C266" s="199"/>
      <c r="D266" s="201">
        <v>2</v>
      </c>
    </row>
    <row r="267" spans="1:4" x14ac:dyDescent="0.25">
      <c r="A267" s="288"/>
      <c r="B267" s="259" t="s">
        <v>271</v>
      </c>
      <c r="C267" s="202"/>
      <c r="D267" s="204"/>
    </row>
    <row r="268" spans="1:4" x14ac:dyDescent="0.25">
      <c r="A268" s="290"/>
      <c r="B268" s="252" t="s">
        <v>272</v>
      </c>
      <c r="C268" s="264">
        <f>SUM(C265:C267)</f>
        <v>0</v>
      </c>
      <c r="D268" s="263">
        <f>SUM(D265:D267)</f>
        <v>2</v>
      </c>
    </row>
    <row r="269" spans="1:4" x14ac:dyDescent="0.25">
      <c r="A269" s="278" t="s">
        <v>5</v>
      </c>
      <c r="B269" s="279"/>
      <c r="C269" s="34">
        <f>+C255+C259+C264+C268</f>
        <v>0</v>
      </c>
      <c r="D269" s="37">
        <f>+D255+D259+D264+D268</f>
        <v>17</v>
      </c>
    </row>
    <row r="270" spans="1:4" s="2" customFormat="1" ht="12" x14ac:dyDescent="0.2">
      <c r="A270" s="280" t="s">
        <v>273</v>
      </c>
      <c r="B270" s="280"/>
      <c r="C270" s="280"/>
      <c r="D270" s="280"/>
    </row>
    <row r="271" spans="1:4" x14ac:dyDescent="0.25">
      <c r="A271" s="265" t="s">
        <v>274</v>
      </c>
      <c r="B271" s="239" t="s">
        <v>275</v>
      </c>
      <c r="C271" s="266" t="s">
        <v>276</v>
      </c>
      <c r="D271" s="217" t="s">
        <v>277</v>
      </c>
    </row>
    <row r="272" spans="1:4" x14ac:dyDescent="0.25">
      <c r="A272" s="267" t="s">
        <v>201</v>
      </c>
      <c r="B272" s="199">
        <v>4</v>
      </c>
      <c r="C272" s="200"/>
      <c r="D272" s="201"/>
    </row>
    <row r="273" spans="1:4" x14ac:dyDescent="0.25">
      <c r="A273" s="247" t="s">
        <v>202</v>
      </c>
      <c r="B273" s="199">
        <v>135</v>
      </c>
      <c r="C273" s="200"/>
      <c r="D273" s="201"/>
    </row>
    <row r="274" spans="1:4" x14ac:dyDescent="0.25">
      <c r="A274" s="248" t="s">
        <v>203</v>
      </c>
      <c r="B274" s="199"/>
      <c r="C274" s="200"/>
      <c r="D274" s="201"/>
    </row>
    <row r="275" spans="1:4" x14ac:dyDescent="0.25">
      <c r="A275" s="237" t="s">
        <v>5</v>
      </c>
      <c r="B275" s="34">
        <f>+SUM(B272:B274)</f>
        <v>139</v>
      </c>
      <c r="C275" s="144">
        <f>+SUM(C272:C274)</f>
        <v>0</v>
      </c>
      <c r="D275" s="37">
        <f>+SUM(D272:D274)</f>
        <v>0</v>
      </c>
    </row>
    <row r="276" spans="1:4" s="2" customFormat="1" ht="12" x14ac:dyDescent="0.2">
      <c r="A276" s="236" t="s">
        <v>278</v>
      </c>
    </row>
    <row r="277" spans="1:4" s="2" customFormat="1" ht="12" x14ac:dyDescent="0.2">
      <c r="A277" s="281" t="s">
        <v>279</v>
      </c>
      <c r="B277" s="281"/>
      <c r="C277" s="281"/>
    </row>
    <row r="278" spans="1:4" x14ac:dyDescent="0.25">
      <c r="A278" s="282" t="s">
        <v>280</v>
      </c>
      <c r="B278" s="283"/>
      <c r="C278" s="244" t="s">
        <v>281</v>
      </c>
    </row>
    <row r="279" spans="1:4" x14ac:dyDescent="0.25">
      <c r="A279" s="284" t="s">
        <v>282</v>
      </c>
      <c r="B279" s="285"/>
      <c r="C279" s="268"/>
    </row>
    <row r="280" spans="1:4" x14ac:dyDescent="0.25">
      <c r="A280" s="274" t="s">
        <v>283</v>
      </c>
      <c r="B280" s="275"/>
      <c r="C280" s="268"/>
    </row>
    <row r="281" spans="1:4" x14ac:dyDescent="0.25">
      <c r="A281" s="274" t="s">
        <v>284</v>
      </c>
      <c r="B281" s="275"/>
      <c r="C281" s="268"/>
    </row>
    <row r="282" spans="1:4" x14ac:dyDescent="0.25">
      <c r="A282" s="274" t="s">
        <v>285</v>
      </c>
      <c r="B282" s="275"/>
      <c r="C282" s="268"/>
    </row>
    <row r="283" spans="1:4" ht="15" customHeight="1" x14ac:dyDescent="0.25">
      <c r="A283" s="276" t="s">
        <v>286</v>
      </c>
      <c r="B283" s="277"/>
      <c r="C283" s="268"/>
    </row>
    <row r="284" spans="1:4" ht="15" customHeight="1" x14ac:dyDescent="0.25">
      <c r="A284" s="276" t="s">
        <v>287</v>
      </c>
      <c r="B284" s="277"/>
      <c r="C284" s="268"/>
    </row>
    <row r="285" spans="1:4" ht="15" customHeight="1" x14ac:dyDescent="0.25">
      <c r="A285" s="276" t="s">
        <v>288</v>
      </c>
      <c r="B285" s="277"/>
      <c r="C285" s="268"/>
    </row>
    <row r="286" spans="1:4" ht="15" customHeight="1" x14ac:dyDescent="0.25">
      <c r="A286" s="276" t="s">
        <v>289</v>
      </c>
      <c r="B286" s="277"/>
      <c r="C286" s="268"/>
    </row>
    <row r="287" spans="1:4" ht="15" customHeight="1" x14ac:dyDescent="0.25">
      <c r="A287" s="270" t="s">
        <v>290</v>
      </c>
      <c r="B287" s="271"/>
      <c r="C287" s="268"/>
    </row>
    <row r="288" spans="1:4" x14ac:dyDescent="0.25">
      <c r="A288" s="272" t="s">
        <v>5</v>
      </c>
      <c r="B288" s="273"/>
      <c r="C288" s="145">
        <f>+SUM(C279:C287)</f>
        <v>0</v>
      </c>
    </row>
    <row r="289" spans="1:2" s="2" customFormat="1" ht="12" x14ac:dyDescent="0.2">
      <c r="A289" s="236" t="s">
        <v>291</v>
      </c>
    </row>
    <row r="290" spans="1:2" x14ac:dyDescent="0.25">
      <c r="A290" s="237" t="s">
        <v>292</v>
      </c>
      <c r="B290" s="244" t="s">
        <v>293</v>
      </c>
    </row>
    <row r="291" spans="1:2" x14ac:dyDescent="0.25">
      <c r="A291" s="241" t="s">
        <v>294</v>
      </c>
      <c r="B291" s="268"/>
    </row>
    <row r="292" spans="1:2" x14ac:dyDescent="0.25">
      <c r="A292" s="242" t="s">
        <v>295</v>
      </c>
      <c r="B292" s="268"/>
    </row>
    <row r="293" spans="1:2" x14ac:dyDescent="0.25">
      <c r="A293" s="242" t="s">
        <v>296</v>
      </c>
      <c r="B293" s="268"/>
    </row>
    <row r="294" spans="1:2" x14ac:dyDescent="0.25">
      <c r="A294" s="242" t="s">
        <v>297</v>
      </c>
      <c r="B294" s="268"/>
    </row>
    <row r="295" spans="1:2" x14ac:dyDescent="0.25">
      <c r="A295" s="242" t="s">
        <v>298</v>
      </c>
      <c r="B295" s="268"/>
    </row>
    <row r="296" spans="1:2" x14ac:dyDescent="0.25">
      <c r="A296" s="243" t="s">
        <v>299</v>
      </c>
      <c r="B296" s="268"/>
    </row>
    <row r="297" spans="1:2" x14ac:dyDescent="0.25">
      <c r="A297" s="244" t="s">
        <v>5</v>
      </c>
      <c r="B297" s="145">
        <f>+SUM(B291:B296)</f>
        <v>0</v>
      </c>
    </row>
    <row r="320" spans="1:1" x14ac:dyDescent="0.25">
      <c r="A320" s="269">
        <f>SUM(D12:F15,D16:D17,D22:D28,E31:E61,B66,C69:C81,C90:H90,C100:H100,C104:C109,C113:C118,B122:B126,B129:B133,C136:C141,C153:H153,C156:C157,F160:F185,B190:B200,B206:D206,C234:E234,C237:C239,C269:D269,B275:D275,C288,B297)</f>
        <v>5240</v>
      </c>
    </row>
  </sheetData>
  <mergeCells count="217">
    <mergeCell ref="A6:V6"/>
    <mergeCell ref="A8:C8"/>
    <mergeCell ref="A9:A11"/>
    <mergeCell ref="B9:C11"/>
    <mergeCell ref="D9:F10"/>
    <mergeCell ref="G9:AB9"/>
    <mergeCell ref="G10:H10"/>
    <mergeCell ref="I10:J10"/>
    <mergeCell ref="K10:L10"/>
    <mergeCell ref="M10:N10"/>
    <mergeCell ref="AA10:AB10"/>
    <mergeCell ref="W10:X10"/>
    <mergeCell ref="Y10:Z10"/>
    <mergeCell ref="A12:A13"/>
    <mergeCell ref="A14:B14"/>
    <mergeCell ref="A15:C15"/>
    <mergeCell ref="A16:C16"/>
    <mergeCell ref="A17:C17"/>
    <mergeCell ref="O10:P10"/>
    <mergeCell ref="Q10:R10"/>
    <mergeCell ref="S10:T10"/>
    <mergeCell ref="U10:V10"/>
    <mergeCell ref="A18:C18"/>
    <mergeCell ref="A19:A21"/>
    <mergeCell ref="B19:C21"/>
    <mergeCell ref="D19:F20"/>
    <mergeCell ref="G19:AD19"/>
    <mergeCell ref="G20:H20"/>
    <mergeCell ref="I20:J20"/>
    <mergeCell ref="K20:L20"/>
    <mergeCell ref="M20:N20"/>
    <mergeCell ref="O20:P20"/>
    <mergeCell ref="AC20:AD20"/>
    <mergeCell ref="Y20:Z20"/>
    <mergeCell ref="AA20:AB20"/>
    <mergeCell ref="A22:A25"/>
    <mergeCell ref="B22:B23"/>
    <mergeCell ref="B24:B25"/>
    <mergeCell ref="A26:B27"/>
    <mergeCell ref="A28:C28"/>
    <mergeCell ref="Q20:R20"/>
    <mergeCell ref="S20:T20"/>
    <mergeCell ref="U20:V20"/>
    <mergeCell ref="W20:X20"/>
    <mergeCell ref="A29:F29"/>
    <mergeCell ref="C30:D30"/>
    <mergeCell ref="A31:A41"/>
    <mergeCell ref="B31:B33"/>
    <mergeCell ref="C31:D31"/>
    <mergeCell ref="C32:D32"/>
    <mergeCell ref="C33:D33"/>
    <mergeCell ref="B34:B35"/>
    <mergeCell ref="C34:D34"/>
    <mergeCell ref="C35:D35"/>
    <mergeCell ref="A42:A48"/>
    <mergeCell ref="B42:B48"/>
    <mergeCell ref="C42:D42"/>
    <mergeCell ref="C43:C44"/>
    <mergeCell ref="C45:D45"/>
    <mergeCell ref="C46:D46"/>
    <mergeCell ref="C47:D47"/>
    <mergeCell ref="C48:D48"/>
    <mergeCell ref="B36:B37"/>
    <mergeCell ref="C36:D36"/>
    <mergeCell ref="C37:D37"/>
    <mergeCell ref="B38:B41"/>
    <mergeCell ref="C38:D38"/>
    <mergeCell ref="C39:D39"/>
    <mergeCell ref="C40:D40"/>
    <mergeCell ref="C41:D41"/>
    <mergeCell ref="A55:A60"/>
    <mergeCell ref="B55:D55"/>
    <mergeCell ref="B56:D56"/>
    <mergeCell ref="B57:D57"/>
    <mergeCell ref="B58:D58"/>
    <mergeCell ref="B59:D59"/>
    <mergeCell ref="B60:D60"/>
    <mergeCell ref="A49:A52"/>
    <mergeCell ref="B49:D49"/>
    <mergeCell ref="B50:D50"/>
    <mergeCell ref="B51:D51"/>
    <mergeCell ref="B52:D52"/>
    <mergeCell ref="A53:A54"/>
    <mergeCell ref="B53:D53"/>
    <mergeCell ref="B54:D54"/>
    <mergeCell ref="A81:B81"/>
    <mergeCell ref="A82:H82"/>
    <mergeCell ref="A83:B84"/>
    <mergeCell ref="C83:C84"/>
    <mergeCell ref="D83:D84"/>
    <mergeCell ref="E83:G83"/>
    <mergeCell ref="H83:H84"/>
    <mergeCell ref="B61:D61"/>
    <mergeCell ref="A62:D62"/>
    <mergeCell ref="A67:C67"/>
    <mergeCell ref="A69:A72"/>
    <mergeCell ref="A73:A77"/>
    <mergeCell ref="A78:A80"/>
    <mergeCell ref="A92:H92"/>
    <mergeCell ref="A93:B94"/>
    <mergeCell ref="C93:C94"/>
    <mergeCell ref="D93:D94"/>
    <mergeCell ref="E93:G93"/>
    <mergeCell ref="H93:H94"/>
    <mergeCell ref="A85:B85"/>
    <mergeCell ref="A86:B86"/>
    <mergeCell ref="A87:B87"/>
    <mergeCell ref="A88:B88"/>
    <mergeCell ref="A89:B89"/>
    <mergeCell ref="A90:B90"/>
    <mergeCell ref="A102:I102"/>
    <mergeCell ref="A103:B103"/>
    <mergeCell ref="A104:B104"/>
    <mergeCell ref="A105:A107"/>
    <mergeCell ref="A108:B108"/>
    <mergeCell ref="A109:B109"/>
    <mergeCell ref="A95:B95"/>
    <mergeCell ref="A96:B96"/>
    <mergeCell ref="A97:B97"/>
    <mergeCell ref="A98:B98"/>
    <mergeCell ref="A99:B99"/>
    <mergeCell ref="A100:B100"/>
    <mergeCell ref="A120:B120"/>
    <mergeCell ref="A127:B127"/>
    <mergeCell ref="A135:B135"/>
    <mergeCell ref="A136:B136"/>
    <mergeCell ref="A137:A139"/>
    <mergeCell ref="A140:B140"/>
    <mergeCell ref="A111:I111"/>
    <mergeCell ref="A112:B112"/>
    <mergeCell ref="A113:B113"/>
    <mergeCell ref="A114:A116"/>
    <mergeCell ref="A117:B117"/>
    <mergeCell ref="A118:B118"/>
    <mergeCell ref="A148:A150"/>
    <mergeCell ref="A151:B151"/>
    <mergeCell ref="A152:B152"/>
    <mergeCell ref="A153:B153"/>
    <mergeCell ref="A154:C154"/>
    <mergeCell ref="A155:B155"/>
    <mergeCell ref="A141:B141"/>
    <mergeCell ref="A144:H144"/>
    <mergeCell ref="A145:B146"/>
    <mergeCell ref="C145:E145"/>
    <mergeCell ref="F145:H145"/>
    <mergeCell ref="A147:B147"/>
    <mergeCell ref="C165:E165"/>
    <mergeCell ref="C166:E166"/>
    <mergeCell ref="C167:E167"/>
    <mergeCell ref="B168:B170"/>
    <mergeCell ref="C168:E168"/>
    <mergeCell ref="C169:E169"/>
    <mergeCell ref="C170:E170"/>
    <mergeCell ref="A156:A157"/>
    <mergeCell ref="A158:I158"/>
    <mergeCell ref="C159:E159"/>
    <mergeCell ref="A160:A170"/>
    <mergeCell ref="B160:B167"/>
    <mergeCell ref="C160:E160"/>
    <mergeCell ref="C161:E161"/>
    <mergeCell ref="C162:E162"/>
    <mergeCell ref="C163:E163"/>
    <mergeCell ref="C164:E164"/>
    <mergeCell ref="C178:E178"/>
    <mergeCell ref="C179:E179"/>
    <mergeCell ref="C180:E180"/>
    <mergeCell ref="C181:E181"/>
    <mergeCell ref="C182:E182"/>
    <mergeCell ref="C183:E183"/>
    <mergeCell ref="A171:A184"/>
    <mergeCell ref="B171:B174"/>
    <mergeCell ref="C171:E171"/>
    <mergeCell ref="C172:E172"/>
    <mergeCell ref="C173:E173"/>
    <mergeCell ref="C174:E174"/>
    <mergeCell ref="B175:B184"/>
    <mergeCell ref="C175:E175"/>
    <mergeCell ref="C176:E176"/>
    <mergeCell ref="C177:E177"/>
    <mergeCell ref="A221:A223"/>
    <mergeCell ref="A224:A225"/>
    <mergeCell ref="A226:A227"/>
    <mergeCell ref="A228:A229"/>
    <mergeCell ref="A230:A231"/>
    <mergeCell ref="A232:B232"/>
    <mergeCell ref="C184:E184"/>
    <mergeCell ref="A188:D188"/>
    <mergeCell ref="A207:E207"/>
    <mergeCell ref="A209:A212"/>
    <mergeCell ref="A214:A218"/>
    <mergeCell ref="A219:A220"/>
    <mergeCell ref="A239:B239"/>
    <mergeCell ref="A240:D240"/>
    <mergeCell ref="A242:A255"/>
    <mergeCell ref="A256:A259"/>
    <mergeCell ref="A260:A264"/>
    <mergeCell ref="A265:A268"/>
    <mergeCell ref="A233:B233"/>
    <mergeCell ref="A234:B234"/>
    <mergeCell ref="A235:E235"/>
    <mergeCell ref="A236:B236"/>
    <mergeCell ref="A237:B237"/>
    <mergeCell ref="A238:B238"/>
    <mergeCell ref="A287:B287"/>
    <mergeCell ref="A288:B288"/>
    <mergeCell ref="A281:B281"/>
    <mergeCell ref="A282:B282"/>
    <mergeCell ref="A283:B283"/>
    <mergeCell ref="A284:B284"/>
    <mergeCell ref="A285:B285"/>
    <mergeCell ref="A286:B286"/>
    <mergeCell ref="A269:B269"/>
    <mergeCell ref="A270:D270"/>
    <mergeCell ref="A277:C277"/>
    <mergeCell ref="A278:B278"/>
    <mergeCell ref="A279:B279"/>
    <mergeCell ref="A280:B280"/>
  </mergeCells>
  <dataValidations count="5">
    <dataValidation type="whole" allowBlank="1" showInputMessage="1" showErrorMessage="1" sqref="C147:H152" xr:uid="{00000000-0002-0000-0500-000000000000}">
      <formula1>0</formula1>
      <formula2>9.99999999999999E+37</formula2>
    </dataValidation>
    <dataValidation type="whole" allowBlank="1" showInputMessage="1" showErrorMessage="1" sqref="D104:I109" xr:uid="{00000000-0002-0000-0500-000001000000}">
      <formula1>0</formula1>
      <formula2>9.99999999999999E+34</formula2>
    </dataValidation>
    <dataValidation type="whole" allowBlank="1" showInputMessage="1" showErrorMessage="1" sqref="D16:AB17" xr:uid="{00000000-0002-0000-0500-000002000000}">
      <formula1>0</formula1>
      <formula2>9.99999999999999E+28</formula2>
    </dataValidation>
    <dataValidation type="whole" operator="greaterThanOrEqual" allowBlank="1" showInputMessage="1" showErrorMessage="1" sqref="C279:C287 B272:D274 G12:AB14 F31:G61 G22:AD27 C69:C81 C85:H89 B64:B65 C95:H99 D113:I118 B122:B126 B129:B133 D136:F141 C265:D267 C156:C157 G160:I184 C190:D199 B203:D205 C209:E233 D237:E238 C242:D254 C256:D258 C260:D263 B291:B296" xr:uid="{00000000-0002-0000-0500-000003000000}">
      <formula1>0</formula1>
    </dataValidation>
    <dataValidation type="whole" allowBlank="1" showInputMessage="1" showErrorMessage="1" sqref="A186" xr:uid="{00000000-0002-0000-0500-000004000000}">
      <formula1>0</formula1>
      <formula2>1E+28</formula2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320"/>
  <sheetViews>
    <sheetView workbookViewId="0">
      <selection activeCell="A4" sqref="A4"/>
    </sheetView>
  </sheetViews>
  <sheetFormatPr baseColWidth="10" defaultColWidth="11.42578125" defaultRowHeight="15" x14ac:dyDescent="0.25"/>
  <cols>
    <col min="1" max="1" width="44.85546875" customWidth="1"/>
    <col min="2" max="2" width="18.140625" customWidth="1"/>
    <col min="3" max="3" width="23.85546875" customWidth="1"/>
    <col min="4" max="4" width="18.5703125" customWidth="1"/>
    <col min="5" max="5" width="12.85546875" customWidth="1"/>
    <col min="6" max="6" width="12.7109375" customWidth="1"/>
    <col min="7" max="7" width="15.7109375" customWidth="1"/>
    <col min="8" max="8" width="16.42578125" customWidth="1"/>
  </cols>
  <sheetData>
    <row r="1" spans="1:28" x14ac:dyDescent="0.25">
      <c r="A1" s="1" t="s">
        <v>0</v>
      </c>
    </row>
    <row r="2" spans="1:28" x14ac:dyDescent="0.25">
      <c r="A2" s="1" t="str">
        <f>CONCATENATE("COMUNA: ",[7]NOMBRE!B2, " (",[7]NOMBRE!C2,[7]NOMBRE!D2,[7]NOMBRE!E2,[7]NOMBRE!F2,[7]NOMBRE!G2,")")</f>
        <v>COMUNA: LINARES (07401)</v>
      </c>
    </row>
    <row r="3" spans="1:28" x14ac:dyDescent="0.25">
      <c r="A3" s="1" t="str">
        <f>CONCATENATE("ESTABLECIMIENTO/ESTRATEGIA: ", [7]NOMBRE!B3, " (",[7]NOMBRE!C3,[7]NOMBRE!D3,[7]NOMBRE!E3,[7]NOMBRE!F3,[7]NOMBRE!G3,[7]NOMBRE!H3,")")</f>
        <v>ESTABLECIMIENTO/ESTRATEGIA: HOSPITAL PRESIDENTE CARLOS IBAÑEZ DEL CAMPO (116108)</v>
      </c>
    </row>
    <row r="4" spans="1:28" x14ac:dyDescent="0.25">
      <c r="A4" s="1" t="str">
        <f>CONCATENATE("MES: ",[7]NOMBRE!B6, " (",[7]NOMBRE!C6,[7]NOMBRE!D6,")")</f>
        <v>MES: JUNIO (06)</v>
      </c>
    </row>
    <row r="5" spans="1:28" x14ac:dyDescent="0.25">
      <c r="A5" s="1" t="str">
        <f>CONCATENATE("AÑO: ",[7]NOMBRE!B7)</f>
        <v>AÑO: 2025</v>
      </c>
    </row>
    <row r="6" spans="1:28" ht="15.75" x14ac:dyDescent="0.25">
      <c r="A6" s="432" t="s">
        <v>1</v>
      </c>
      <c r="B6" s="432"/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2"/>
      <c r="R6" s="432"/>
      <c r="S6" s="432"/>
      <c r="T6" s="432"/>
      <c r="U6" s="432"/>
      <c r="V6" s="432"/>
    </row>
    <row r="8" spans="1:28" s="2" customFormat="1" ht="12" x14ac:dyDescent="0.2">
      <c r="A8" s="332" t="s">
        <v>2</v>
      </c>
      <c r="B8" s="332"/>
      <c r="C8" s="332"/>
    </row>
    <row r="9" spans="1:28" s="3" customFormat="1" ht="10.5" customHeight="1" x14ac:dyDescent="0.15">
      <c r="A9" s="419" t="s">
        <v>3</v>
      </c>
      <c r="B9" s="419" t="s">
        <v>4</v>
      </c>
      <c r="C9" s="419"/>
      <c r="D9" s="330" t="s">
        <v>5</v>
      </c>
      <c r="E9" s="420"/>
      <c r="F9" s="333"/>
      <c r="G9" s="336" t="s">
        <v>6</v>
      </c>
      <c r="H9" s="337"/>
      <c r="I9" s="337"/>
      <c r="J9" s="337"/>
      <c r="K9" s="337"/>
      <c r="L9" s="337"/>
      <c r="M9" s="337"/>
      <c r="N9" s="337"/>
      <c r="O9" s="337"/>
      <c r="P9" s="337"/>
      <c r="Q9" s="337"/>
      <c r="R9" s="337"/>
      <c r="S9" s="337"/>
      <c r="T9" s="337"/>
      <c r="U9" s="337"/>
      <c r="V9" s="337"/>
      <c r="W9" s="337"/>
      <c r="X9" s="337"/>
      <c r="Y9" s="337"/>
      <c r="Z9" s="337"/>
      <c r="AA9" s="337"/>
      <c r="AB9" s="338"/>
    </row>
    <row r="10" spans="1:28" s="3" customFormat="1" ht="10.5" x14ac:dyDescent="0.15">
      <c r="A10" s="419"/>
      <c r="B10" s="419"/>
      <c r="C10" s="419"/>
      <c r="D10" s="334"/>
      <c r="E10" s="421"/>
      <c r="F10" s="335"/>
      <c r="G10" s="417" t="s">
        <v>7</v>
      </c>
      <c r="H10" s="417"/>
      <c r="I10" s="417" t="s">
        <v>8</v>
      </c>
      <c r="J10" s="417"/>
      <c r="K10" s="417" t="s">
        <v>9</v>
      </c>
      <c r="L10" s="417"/>
      <c r="M10" s="417" t="s">
        <v>10</v>
      </c>
      <c r="N10" s="417"/>
      <c r="O10" s="417" t="s">
        <v>11</v>
      </c>
      <c r="P10" s="417"/>
      <c r="Q10" s="417" t="s">
        <v>12</v>
      </c>
      <c r="R10" s="417"/>
      <c r="S10" s="417" t="s">
        <v>13</v>
      </c>
      <c r="T10" s="417"/>
      <c r="U10" s="417" t="s">
        <v>14</v>
      </c>
      <c r="V10" s="417"/>
      <c r="W10" s="417" t="s">
        <v>15</v>
      </c>
      <c r="X10" s="417"/>
      <c r="Y10" s="417" t="s">
        <v>16</v>
      </c>
      <c r="Z10" s="417"/>
      <c r="AA10" s="417" t="s">
        <v>17</v>
      </c>
      <c r="AB10" s="417"/>
    </row>
    <row r="11" spans="1:28" s="3" customFormat="1" ht="10.5" x14ac:dyDescent="0.15">
      <c r="A11" s="419"/>
      <c r="B11" s="419"/>
      <c r="C11" s="419"/>
      <c r="D11" s="4" t="s">
        <v>18</v>
      </c>
      <c r="E11" s="5" t="s">
        <v>19</v>
      </c>
      <c r="F11" s="6" t="s">
        <v>20</v>
      </c>
      <c r="G11" s="7" t="s">
        <v>19</v>
      </c>
      <c r="H11" s="8" t="s">
        <v>20</v>
      </c>
      <c r="I11" s="9" t="s">
        <v>19</v>
      </c>
      <c r="J11" s="10" t="s">
        <v>20</v>
      </c>
      <c r="K11" s="9" t="s">
        <v>19</v>
      </c>
      <c r="L11" s="10" t="s">
        <v>20</v>
      </c>
      <c r="M11" s="9" t="s">
        <v>19</v>
      </c>
      <c r="N11" s="10" t="s">
        <v>20</v>
      </c>
      <c r="O11" s="9" t="s">
        <v>19</v>
      </c>
      <c r="P11" s="10" t="s">
        <v>20</v>
      </c>
      <c r="Q11" s="9" t="s">
        <v>19</v>
      </c>
      <c r="R11" s="10" t="s">
        <v>20</v>
      </c>
      <c r="S11" s="9" t="s">
        <v>19</v>
      </c>
      <c r="T11" s="10" t="s">
        <v>20</v>
      </c>
      <c r="U11" s="9" t="s">
        <v>19</v>
      </c>
      <c r="V11" s="10" t="s">
        <v>20</v>
      </c>
      <c r="W11" s="9" t="s">
        <v>19</v>
      </c>
      <c r="X11" s="10" t="s">
        <v>20</v>
      </c>
      <c r="Y11" s="9" t="s">
        <v>19</v>
      </c>
      <c r="Z11" s="10" t="s">
        <v>20</v>
      </c>
      <c r="AA11" s="9" t="s">
        <v>19</v>
      </c>
      <c r="AB11" s="10" t="s">
        <v>20</v>
      </c>
    </row>
    <row r="12" spans="1:28" s="3" customFormat="1" ht="10.5" x14ac:dyDescent="0.15">
      <c r="A12" s="424" t="s">
        <v>21</v>
      </c>
      <c r="B12" s="11" t="s">
        <v>22</v>
      </c>
      <c r="C12" s="12" t="s">
        <v>23</v>
      </c>
      <c r="D12" s="13">
        <f>SUM(E12+F12)</f>
        <v>62</v>
      </c>
      <c r="E12" s="14">
        <f t="shared" ref="E12:F15" si="0">SUM(G12+I12+K12+M12+O12+Q12+S12+U12+W12+Y12+AA12)</f>
        <v>25</v>
      </c>
      <c r="F12" s="15">
        <f t="shared" si="0"/>
        <v>37</v>
      </c>
      <c r="G12" s="16">
        <v>0</v>
      </c>
      <c r="H12" s="17">
        <v>6</v>
      </c>
      <c r="I12" s="16">
        <v>2</v>
      </c>
      <c r="J12" s="17">
        <v>6</v>
      </c>
      <c r="K12" s="16">
        <v>3</v>
      </c>
      <c r="L12" s="17">
        <v>7</v>
      </c>
      <c r="M12" s="16">
        <v>1</v>
      </c>
      <c r="N12" s="17">
        <v>4</v>
      </c>
      <c r="O12" s="16">
        <v>6</v>
      </c>
      <c r="P12" s="17">
        <v>4</v>
      </c>
      <c r="Q12" s="16">
        <v>0</v>
      </c>
      <c r="R12" s="17">
        <v>0</v>
      </c>
      <c r="S12" s="16">
        <v>3</v>
      </c>
      <c r="T12" s="17">
        <v>4</v>
      </c>
      <c r="U12" s="16">
        <v>5</v>
      </c>
      <c r="V12" s="17">
        <v>3</v>
      </c>
      <c r="W12" s="16">
        <v>3</v>
      </c>
      <c r="X12" s="17">
        <v>2</v>
      </c>
      <c r="Y12" s="16">
        <v>2</v>
      </c>
      <c r="Z12" s="17">
        <v>1</v>
      </c>
      <c r="AA12" s="16">
        <v>0</v>
      </c>
      <c r="AB12" s="17">
        <v>0</v>
      </c>
    </row>
    <row r="13" spans="1:28" s="3" customFormat="1" ht="10.5" x14ac:dyDescent="0.15">
      <c r="A13" s="408"/>
      <c r="B13" s="18" t="s">
        <v>24</v>
      </c>
      <c r="C13" s="19" t="s">
        <v>23</v>
      </c>
      <c r="D13" s="20">
        <f>SUM(E13+F13)</f>
        <v>71</v>
      </c>
      <c r="E13" s="21">
        <f t="shared" si="0"/>
        <v>37</v>
      </c>
      <c r="F13" s="22">
        <f t="shared" si="0"/>
        <v>34</v>
      </c>
      <c r="G13" s="23">
        <v>1</v>
      </c>
      <c r="H13" s="24">
        <v>1</v>
      </c>
      <c r="I13" s="25">
        <v>2</v>
      </c>
      <c r="J13" s="26">
        <v>2</v>
      </c>
      <c r="K13" s="25">
        <v>5</v>
      </c>
      <c r="L13" s="26">
        <v>5</v>
      </c>
      <c r="M13" s="25">
        <v>3</v>
      </c>
      <c r="N13" s="26">
        <v>3</v>
      </c>
      <c r="O13" s="25">
        <v>3</v>
      </c>
      <c r="P13" s="26">
        <v>5</v>
      </c>
      <c r="Q13" s="25">
        <v>7</v>
      </c>
      <c r="R13" s="26">
        <v>6</v>
      </c>
      <c r="S13" s="25">
        <v>7</v>
      </c>
      <c r="T13" s="26">
        <v>4</v>
      </c>
      <c r="U13" s="25">
        <v>4</v>
      </c>
      <c r="V13" s="26">
        <v>3</v>
      </c>
      <c r="W13" s="25">
        <v>1</v>
      </c>
      <c r="X13" s="26">
        <v>3</v>
      </c>
      <c r="Y13" s="25">
        <v>4</v>
      </c>
      <c r="Z13" s="26">
        <v>2</v>
      </c>
      <c r="AA13" s="25">
        <v>0</v>
      </c>
      <c r="AB13" s="26">
        <v>0</v>
      </c>
    </row>
    <row r="14" spans="1:28" s="3" customFormat="1" ht="10.5" x14ac:dyDescent="0.15">
      <c r="A14" s="425" t="s">
        <v>25</v>
      </c>
      <c r="B14" s="426"/>
      <c r="C14" s="27" t="s">
        <v>23</v>
      </c>
      <c r="D14" s="28">
        <f>SUM(E14+F14)</f>
        <v>190</v>
      </c>
      <c r="E14" s="29">
        <f t="shared" si="0"/>
        <v>97</v>
      </c>
      <c r="F14" s="30">
        <f t="shared" si="0"/>
        <v>93</v>
      </c>
      <c r="G14" s="31">
        <v>4</v>
      </c>
      <c r="H14" s="32">
        <v>6</v>
      </c>
      <c r="I14" s="31">
        <v>11</v>
      </c>
      <c r="J14" s="32">
        <v>7</v>
      </c>
      <c r="K14" s="31">
        <v>4</v>
      </c>
      <c r="L14" s="32">
        <v>11</v>
      </c>
      <c r="M14" s="31">
        <v>14</v>
      </c>
      <c r="N14" s="32">
        <v>10</v>
      </c>
      <c r="O14" s="31">
        <v>14</v>
      </c>
      <c r="P14" s="32">
        <v>12</v>
      </c>
      <c r="Q14" s="31">
        <v>10</v>
      </c>
      <c r="R14" s="32">
        <v>13</v>
      </c>
      <c r="S14" s="31">
        <v>8</v>
      </c>
      <c r="T14" s="32">
        <v>17</v>
      </c>
      <c r="U14" s="31">
        <v>9</v>
      </c>
      <c r="V14" s="32">
        <v>11</v>
      </c>
      <c r="W14" s="31">
        <v>20</v>
      </c>
      <c r="X14" s="32">
        <v>4</v>
      </c>
      <c r="Y14" s="31">
        <v>3</v>
      </c>
      <c r="Z14" s="32">
        <v>2</v>
      </c>
      <c r="AA14" s="31">
        <v>0</v>
      </c>
      <c r="AB14" s="32">
        <v>0</v>
      </c>
    </row>
    <row r="15" spans="1:28" s="3" customFormat="1" ht="10.5" x14ac:dyDescent="0.15">
      <c r="A15" s="327" t="s">
        <v>5</v>
      </c>
      <c r="B15" s="328"/>
      <c r="C15" s="427"/>
      <c r="D15" s="28">
        <f>SUM(E15+F15)</f>
        <v>323</v>
      </c>
      <c r="E15" s="29">
        <f t="shared" si="0"/>
        <v>159</v>
      </c>
      <c r="F15" s="33">
        <f t="shared" si="0"/>
        <v>164</v>
      </c>
      <c r="G15" s="34">
        <f t="shared" ref="G15:AB15" si="1">SUM(G12:G14)</f>
        <v>5</v>
      </c>
      <c r="H15" s="35">
        <f t="shared" si="1"/>
        <v>13</v>
      </c>
      <c r="I15" s="36">
        <f t="shared" si="1"/>
        <v>15</v>
      </c>
      <c r="J15" s="37">
        <f t="shared" si="1"/>
        <v>15</v>
      </c>
      <c r="K15" s="34">
        <f t="shared" si="1"/>
        <v>12</v>
      </c>
      <c r="L15" s="37">
        <f t="shared" si="1"/>
        <v>23</v>
      </c>
      <c r="M15" s="34">
        <f t="shared" si="1"/>
        <v>18</v>
      </c>
      <c r="N15" s="37">
        <f t="shared" si="1"/>
        <v>17</v>
      </c>
      <c r="O15" s="34">
        <f t="shared" si="1"/>
        <v>23</v>
      </c>
      <c r="P15" s="37">
        <f t="shared" si="1"/>
        <v>21</v>
      </c>
      <c r="Q15" s="34">
        <f t="shared" si="1"/>
        <v>17</v>
      </c>
      <c r="R15" s="37">
        <f t="shared" si="1"/>
        <v>19</v>
      </c>
      <c r="S15" s="34">
        <f t="shared" si="1"/>
        <v>18</v>
      </c>
      <c r="T15" s="37">
        <f t="shared" si="1"/>
        <v>25</v>
      </c>
      <c r="U15" s="34">
        <f t="shared" si="1"/>
        <v>18</v>
      </c>
      <c r="V15" s="37">
        <f t="shared" si="1"/>
        <v>17</v>
      </c>
      <c r="W15" s="34">
        <f t="shared" si="1"/>
        <v>24</v>
      </c>
      <c r="X15" s="37">
        <f t="shared" si="1"/>
        <v>9</v>
      </c>
      <c r="Y15" s="34">
        <f t="shared" si="1"/>
        <v>9</v>
      </c>
      <c r="Z15" s="37">
        <f t="shared" si="1"/>
        <v>5</v>
      </c>
      <c r="AA15" s="34">
        <f t="shared" si="1"/>
        <v>0</v>
      </c>
      <c r="AB15" s="37">
        <f t="shared" si="1"/>
        <v>0</v>
      </c>
    </row>
    <row r="16" spans="1:28" s="3" customFormat="1" ht="10.5" x14ac:dyDescent="0.15">
      <c r="A16" s="428" t="s">
        <v>26</v>
      </c>
      <c r="B16" s="429"/>
      <c r="C16" s="430"/>
      <c r="D16" s="16">
        <v>21</v>
      </c>
      <c r="E16" s="38"/>
      <c r="F16" s="39"/>
      <c r="G16" s="40"/>
      <c r="H16" s="39"/>
      <c r="I16" s="40"/>
      <c r="J16" s="39"/>
      <c r="K16" s="40"/>
      <c r="L16" s="39"/>
      <c r="M16" s="40"/>
      <c r="N16" s="39"/>
      <c r="O16" s="40"/>
      <c r="P16" s="39"/>
      <c r="Q16" s="40"/>
      <c r="R16" s="39"/>
      <c r="S16" s="40"/>
      <c r="T16" s="39"/>
      <c r="U16" s="40"/>
      <c r="V16" s="39"/>
      <c r="W16" s="40"/>
      <c r="X16" s="39"/>
      <c r="Y16" s="40"/>
      <c r="Z16" s="41"/>
      <c r="AA16" s="42"/>
      <c r="AB16" s="43"/>
    </row>
    <row r="17" spans="1:30" s="3" customFormat="1" ht="15" customHeight="1" x14ac:dyDescent="0.15">
      <c r="A17" s="361" t="s">
        <v>27</v>
      </c>
      <c r="B17" s="431"/>
      <c r="C17" s="362"/>
      <c r="D17" s="23"/>
      <c r="E17" s="44"/>
      <c r="F17" s="45"/>
      <c r="G17" s="46"/>
      <c r="H17" s="45"/>
      <c r="I17" s="46"/>
      <c r="J17" s="45"/>
      <c r="K17" s="46"/>
      <c r="L17" s="45"/>
      <c r="M17" s="46"/>
      <c r="N17" s="45"/>
      <c r="O17" s="46"/>
      <c r="P17" s="45"/>
      <c r="Q17" s="46"/>
      <c r="R17" s="45"/>
      <c r="S17" s="46"/>
      <c r="T17" s="45"/>
      <c r="U17" s="46"/>
      <c r="V17" s="45"/>
      <c r="W17" s="46"/>
      <c r="X17" s="45"/>
      <c r="Y17" s="46"/>
      <c r="Z17" s="47"/>
      <c r="AA17" s="44"/>
      <c r="AB17" s="47"/>
    </row>
    <row r="18" spans="1:30" s="2" customFormat="1" ht="18" customHeight="1" x14ac:dyDescent="0.2">
      <c r="A18" s="418" t="s">
        <v>28</v>
      </c>
      <c r="B18" s="418"/>
      <c r="C18" s="418"/>
    </row>
    <row r="19" spans="1:30" ht="15" customHeight="1" x14ac:dyDescent="0.25">
      <c r="A19" s="419" t="s">
        <v>3</v>
      </c>
      <c r="B19" s="419" t="s">
        <v>4</v>
      </c>
      <c r="C19" s="419"/>
      <c r="D19" s="330" t="s">
        <v>5</v>
      </c>
      <c r="E19" s="420"/>
      <c r="F19" s="333"/>
      <c r="G19" s="336" t="s">
        <v>6</v>
      </c>
      <c r="H19" s="337"/>
      <c r="I19" s="337"/>
      <c r="J19" s="337"/>
      <c r="K19" s="337"/>
      <c r="L19" s="337"/>
      <c r="M19" s="337"/>
      <c r="N19" s="337"/>
      <c r="O19" s="337"/>
      <c r="P19" s="337"/>
      <c r="Q19" s="337"/>
      <c r="R19" s="337"/>
      <c r="S19" s="337"/>
      <c r="T19" s="337"/>
      <c r="U19" s="337"/>
      <c r="V19" s="337"/>
      <c r="W19" s="337"/>
      <c r="X19" s="337"/>
      <c r="Y19" s="337"/>
      <c r="Z19" s="337"/>
      <c r="AA19" s="337"/>
      <c r="AB19" s="337"/>
      <c r="AC19" s="337"/>
      <c r="AD19" s="338"/>
    </row>
    <row r="20" spans="1:30" ht="15" customHeight="1" x14ac:dyDescent="0.25">
      <c r="A20" s="419"/>
      <c r="B20" s="419"/>
      <c r="C20" s="419"/>
      <c r="D20" s="334"/>
      <c r="E20" s="421"/>
      <c r="F20" s="421"/>
      <c r="G20" s="422" t="s">
        <v>29</v>
      </c>
      <c r="H20" s="423"/>
      <c r="I20" s="417" t="s">
        <v>7</v>
      </c>
      <c r="J20" s="417"/>
      <c r="K20" s="417" t="s">
        <v>8</v>
      </c>
      <c r="L20" s="417"/>
      <c r="M20" s="417" t="s">
        <v>9</v>
      </c>
      <c r="N20" s="417"/>
      <c r="O20" s="417" t="s">
        <v>10</v>
      </c>
      <c r="P20" s="417"/>
      <c r="Q20" s="417" t="s">
        <v>11</v>
      </c>
      <c r="R20" s="417"/>
      <c r="S20" s="417" t="s">
        <v>12</v>
      </c>
      <c r="T20" s="417"/>
      <c r="U20" s="417" t="s">
        <v>13</v>
      </c>
      <c r="V20" s="417"/>
      <c r="W20" s="417" t="s">
        <v>14</v>
      </c>
      <c r="X20" s="417"/>
      <c r="Y20" s="417" t="s">
        <v>15</v>
      </c>
      <c r="Z20" s="417"/>
      <c r="AA20" s="417" t="s">
        <v>16</v>
      </c>
      <c r="AB20" s="417"/>
      <c r="AC20" s="417" t="s">
        <v>17</v>
      </c>
      <c r="AD20" s="417"/>
    </row>
    <row r="21" spans="1:30" ht="15" customHeight="1" x14ac:dyDescent="0.25">
      <c r="A21" s="419"/>
      <c r="B21" s="419"/>
      <c r="C21" s="419"/>
      <c r="D21" s="4" t="s">
        <v>18</v>
      </c>
      <c r="E21" s="5" t="s">
        <v>19</v>
      </c>
      <c r="F21" s="48" t="s">
        <v>20</v>
      </c>
      <c r="G21" s="7" t="s">
        <v>19</v>
      </c>
      <c r="H21" s="8" t="s">
        <v>20</v>
      </c>
      <c r="I21" s="7" t="s">
        <v>19</v>
      </c>
      <c r="J21" s="8" t="s">
        <v>20</v>
      </c>
      <c r="K21" s="7" t="s">
        <v>19</v>
      </c>
      <c r="L21" s="49" t="s">
        <v>20</v>
      </c>
      <c r="M21" s="7" t="s">
        <v>19</v>
      </c>
      <c r="N21" s="8" t="s">
        <v>20</v>
      </c>
      <c r="O21" s="7" t="s">
        <v>19</v>
      </c>
      <c r="P21" s="8" t="s">
        <v>20</v>
      </c>
      <c r="Q21" s="7" t="s">
        <v>19</v>
      </c>
      <c r="R21" s="8" t="s">
        <v>20</v>
      </c>
      <c r="S21" s="7" t="s">
        <v>19</v>
      </c>
      <c r="T21" s="8" t="s">
        <v>20</v>
      </c>
      <c r="U21" s="7" t="s">
        <v>19</v>
      </c>
      <c r="V21" s="8" t="s">
        <v>20</v>
      </c>
      <c r="W21" s="7" t="s">
        <v>19</v>
      </c>
      <c r="X21" s="8" t="s">
        <v>20</v>
      </c>
      <c r="Y21" s="7" t="s">
        <v>19</v>
      </c>
      <c r="Z21" s="8" t="s">
        <v>20</v>
      </c>
      <c r="AA21" s="7" t="s">
        <v>19</v>
      </c>
      <c r="AB21" s="8" t="s">
        <v>20</v>
      </c>
      <c r="AC21" s="7" t="s">
        <v>19</v>
      </c>
      <c r="AD21" s="8" t="s">
        <v>20</v>
      </c>
    </row>
    <row r="22" spans="1:30" ht="15" customHeight="1" x14ac:dyDescent="0.25">
      <c r="A22" s="408" t="s">
        <v>21</v>
      </c>
      <c r="B22" s="315" t="s">
        <v>22</v>
      </c>
      <c r="C22" s="50" t="s">
        <v>30</v>
      </c>
      <c r="D22" s="51">
        <f t="shared" ref="D22:D27" si="2">SUM(E22+F22)</f>
        <v>5</v>
      </c>
      <c r="E22" s="52">
        <f t="shared" ref="E22:F27" si="3">SUM(G22+I22+K22+M22+O22+Q22+S22+U22+W22+Y22+AA22+AC22)</f>
        <v>1</v>
      </c>
      <c r="F22" s="53">
        <f t="shared" si="3"/>
        <v>4</v>
      </c>
      <c r="G22" s="25">
        <v>0</v>
      </c>
      <c r="H22" s="54">
        <v>0</v>
      </c>
      <c r="I22" s="25">
        <v>0</v>
      </c>
      <c r="J22" s="54">
        <v>2</v>
      </c>
      <c r="K22" s="16">
        <v>0</v>
      </c>
      <c r="L22" s="17">
        <v>2</v>
      </c>
      <c r="M22" s="55">
        <v>0</v>
      </c>
      <c r="N22" s="56">
        <v>0</v>
      </c>
      <c r="O22" s="55">
        <v>0</v>
      </c>
      <c r="P22" s="56">
        <v>0</v>
      </c>
      <c r="Q22" s="55">
        <v>0</v>
      </c>
      <c r="R22" s="56">
        <v>0</v>
      </c>
      <c r="S22" s="55">
        <v>1</v>
      </c>
      <c r="T22" s="56">
        <v>0</v>
      </c>
      <c r="U22" s="55">
        <v>0</v>
      </c>
      <c r="V22" s="56">
        <v>0</v>
      </c>
      <c r="W22" s="55">
        <v>0</v>
      </c>
      <c r="X22" s="56">
        <v>0</v>
      </c>
      <c r="Y22" s="55">
        <v>0</v>
      </c>
      <c r="Z22" s="56">
        <v>0</v>
      </c>
      <c r="AA22" s="16">
        <v>0</v>
      </c>
      <c r="AB22" s="56">
        <v>0</v>
      </c>
      <c r="AC22" s="16">
        <v>0</v>
      </c>
      <c r="AD22" s="56">
        <v>0</v>
      </c>
    </row>
    <row r="23" spans="1:30" ht="15" customHeight="1" x14ac:dyDescent="0.25">
      <c r="A23" s="408"/>
      <c r="B23" s="316"/>
      <c r="C23" s="57" t="s">
        <v>31</v>
      </c>
      <c r="D23" s="58">
        <f t="shared" si="2"/>
        <v>0</v>
      </c>
      <c r="E23" s="59">
        <f t="shared" si="3"/>
        <v>0</v>
      </c>
      <c r="F23" s="60">
        <f t="shared" si="3"/>
        <v>0</v>
      </c>
      <c r="G23" s="61">
        <v>0</v>
      </c>
      <c r="H23" s="62">
        <v>0</v>
      </c>
      <c r="I23" s="61">
        <v>0</v>
      </c>
      <c r="J23" s="62">
        <v>0</v>
      </c>
      <c r="K23" s="23">
        <v>0</v>
      </c>
      <c r="L23" s="24">
        <v>0</v>
      </c>
      <c r="M23" s="63">
        <v>0</v>
      </c>
      <c r="N23" s="64">
        <v>0</v>
      </c>
      <c r="O23" s="63">
        <v>0</v>
      </c>
      <c r="P23" s="64">
        <v>0</v>
      </c>
      <c r="Q23" s="63">
        <v>0</v>
      </c>
      <c r="R23" s="64">
        <v>0</v>
      </c>
      <c r="S23" s="63">
        <v>0</v>
      </c>
      <c r="T23" s="64">
        <v>0</v>
      </c>
      <c r="U23" s="63">
        <v>0</v>
      </c>
      <c r="V23" s="64">
        <v>0</v>
      </c>
      <c r="W23" s="63">
        <v>0</v>
      </c>
      <c r="X23" s="64">
        <v>0</v>
      </c>
      <c r="Y23" s="63">
        <v>0</v>
      </c>
      <c r="Z23" s="64">
        <v>0</v>
      </c>
      <c r="AA23" s="63">
        <v>0</v>
      </c>
      <c r="AB23" s="64">
        <v>0</v>
      </c>
      <c r="AC23" s="63">
        <v>0</v>
      </c>
      <c r="AD23" s="64">
        <v>0</v>
      </c>
    </row>
    <row r="24" spans="1:30" ht="15" customHeight="1" x14ac:dyDescent="0.25">
      <c r="A24" s="408"/>
      <c r="B24" s="315" t="s">
        <v>24</v>
      </c>
      <c r="C24" s="50" t="s">
        <v>30</v>
      </c>
      <c r="D24" s="65">
        <f t="shared" si="2"/>
        <v>8</v>
      </c>
      <c r="E24" s="52">
        <f t="shared" si="3"/>
        <v>3</v>
      </c>
      <c r="F24" s="53">
        <f t="shared" si="3"/>
        <v>5</v>
      </c>
      <c r="G24" s="66">
        <v>0</v>
      </c>
      <c r="H24" s="67">
        <v>0</v>
      </c>
      <c r="I24" s="66">
        <v>1</v>
      </c>
      <c r="J24" s="67">
        <v>0</v>
      </c>
      <c r="K24" s="66">
        <v>0</v>
      </c>
      <c r="L24" s="68">
        <v>1</v>
      </c>
      <c r="M24" s="69">
        <v>0</v>
      </c>
      <c r="N24" s="67">
        <v>0</v>
      </c>
      <c r="O24" s="69">
        <v>0</v>
      </c>
      <c r="P24" s="67">
        <v>0</v>
      </c>
      <c r="Q24" s="69">
        <v>0</v>
      </c>
      <c r="R24" s="67">
        <v>1</v>
      </c>
      <c r="S24" s="69">
        <v>0</v>
      </c>
      <c r="T24" s="67">
        <v>1</v>
      </c>
      <c r="U24" s="69">
        <v>1</v>
      </c>
      <c r="V24" s="67">
        <v>0</v>
      </c>
      <c r="W24" s="69">
        <v>0</v>
      </c>
      <c r="X24" s="67">
        <v>1</v>
      </c>
      <c r="Y24" s="69">
        <v>0</v>
      </c>
      <c r="Z24" s="67">
        <v>0</v>
      </c>
      <c r="AA24" s="69">
        <v>1</v>
      </c>
      <c r="AB24" s="67">
        <v>1</v>
      </c>
      <c r="AC24" s="69">
        <v>0</v>
      </c>
      <c r="AD24" s="67">
        <v>0</v>
      </c>
    </row>
    <row r="25" spans="1:30" ht="15" customHeight="1" x14ac:dyDescent="0.25">
      <c r="A25" s="409"/>
      <c r="B25" s="316"/>
      <c r="C25" s="57" t="s">
        <v>31</v>
      </c>
      <c r="D25" s="58">
        <f t="shared" si="2"/>
        <v>0</v>
      </c>
      <c r="E25" s="59">
        <f t="shared" si="3"/>
        <v>0</v>
      </c>
      <c r="F25" s="60">
        <f t="shared" si="3"/>
        <v>0</v>
      </c>
      <c r="G25" s="61">
        <v>0</v>
      </c>
      <c r="H25" s="62">
        <v>0</v>
      </c>
      <c r="I25" s="61">
        <v>0</v>
      </c>
      <c r="J25" s="62">
        <v>0</v>
      </c>
      <c r="K25" s="61">
        <v>0</v>
      </c>
      <c r="L25" s="70">
        <v>0</v>
      </c>
      <c r="M25" s="71">
        <v>0</v>
      </c>
      <c r="N25" s="62">
        <v>0</v>
      </c>
      <c r="O25" s="71">
        <v>0</v>
      </c>
      <c r="P25" s="62">
        <v>0</v>
      </c>
      <c r="Q25" s="71">
        <v>0</v>
      </c>
      <c r="R25" s="62">
        <v>0</v>
      </c>
      <c r="S25" s="71">
        <v>0</v>
      </c>
      <c r="T25" s="62">
        <v>0</v>
      </c>
      <c r="U25" s="71">
        <v>0</v>
      </c>
      <c r="V25" s="62">
        <v>0</v>
      </c>
      <c r="W25" s="71">
        <v>0</v>
      </c>
      <c r="X25" s="62">
        <v>0</v>
      </c>
      <c r="Y25" s="71">
        <v>0</v>
      </c>
      <c r="Z25" s="62">
        <v>0</v>
      </c>
      <c r="AA25" s="71">
        <v>0</v>
      </c>
      <c r="AB25" s="62">
        <v>0</v>
      </c>
      <c r="AC25" s="71">
        <v>0</v>
      </c>
      <c r="AD25" s="62">
        <v>0</v>
      </c>
    </row>
    <row r="26" spans="1:30" ht="15" customHeight="1" x14ac:dyDescent="0.25">
      <c r="A26" s="410" t="s">
        <v>25</v>
      </c>
      <c r="B26" s="411"/>
      <c r="C26" s="72" t="s">
        <v>30</v>
      </c>
      <c r="D26" s="73">
        <f t="shared" si="2"/>
        <v>27</v>
      </c>
      <c r="E26" s="52">
        <f t="shared" si="3"/>
        <v>12</v>
      </c>
      <c r="F26" s="53">
        <f t="shared" si="3"/>
        <v>15</v>
      </c>
      <c r="G26" s="74">
        <v>0</v>
      </c>
      <c r="H26" s="75">
        <v>0</v>
      </c>
      <c r="I26" s="74">
        <v>0</v>
      </c>
      <c r="J26" s="75">
        <v>1</v>
      </c>
      <c r="K26" s="76">
        <v>1</v>
      </c>
      <c r="L26" s="77">
        <v>2</v>
      </c>
      <c r="M26" s="74">
        <v>1</v>
      </c>
      <c r="N26" s="75">
        <v>3</v>
      </c>
      <c r="O26" s="74">
        <v>2</v>
      </c>
      <c r="P26" s="75">
        <v>1</v>
      </c>
      <c r="Q26" s="74">
        <v>2</v>
      </c>
      <c r="R26" s="75">
        <v>1</v>
      </c>
      <c r="S26" s="74">
        <v>1</v>
      </c>
      <c r="T26" s="75">
        <v>2</v>
      </c>
      <c r="U26" s="74">
        <v>1</v>
      </c>
      <c r="V26" s="75">
        <v>1</v>
      </c>
      <c r="W26" s="74">
        <v>2</v>
      </c>
      <c r="X26" s="75">
        <v>1</v>
      </c>
      <c r="Y26" s="74">
        <v>1</v>
      </c>
      <c r="Z26" s="75">
        <v>1</v>
      </c>
      <c r="AA26" s="74">
        <v>1</v>
      </c>
      <c r="AB26" s="75">
        <v>2</v>
      </c>
      <c r="AC26" s="74">
        <v>0</v>
      </c>
      <c r="AD26" s="75">
        <v>0</v>
      </c>
    </row>
    <row r="27" spans="1:30" ht="15" customHeight="1" x14ac:dyDescent="0.25">
      <c r="A27" s="412"/>
      <c r="B27" s="413"/>
      <c r="C27" s="78" t="s">
        <v>31</v>
      </c>
      <c r="D27" s="58">
        <f t="shared" si="2"/>
        <v>0</v>
      </c>
      <c r="E27" s="59">
        <f t="shared" si="3"/>
        <v>0</v>
      </c>
      <c r="F27" s="60">
        <f t="shared" si="3"/>
        <v>0</v>
      </c>
      <c r="G27" s="71">
        <v>0</v>
      </c>
      <c r="H27" s="62">
        <v>0</v>
      </c>
      <c r="I27" s="71">
        <v>0</v>
      </c>
      <c r="J27" s="62">
        <v>0</v>
      </c>
      <c r="K27" s="61">
        <v>0</v>
      </c>
      <c r="L27" s="70">
        <v>0</v>
      </c>
      <c r="M27" s="71">
        <v>0</v>
      </c>
      <c r="N27" s="62">
        <v>0</v>
      </c>
      <c r="O27" s="71">
        <v>0</v>
      </c>
      <c r="P27" s="62">
        <v>0</v>
      </c>
      <c r="Q27" s="71">
        <v>0</v>
      </c>
      <c r="R27" s="62">
        <v>0</v>
      </c>
      <c r="S27" s="71">
        <v>0</v>
      </c>
      <c r="T27" s="62">
        <v>0</v>
      </c>
      <c r="U27" s="71">
        <v>0</v>
      </c>
      <c r="V27" s="62">
        <v>0</v>
      </c>
      <c r="W27" s="71">
        <v>0</v>
      </c>
      <c r="X27" s="62">
        <v>0</v>
      </c>
      <c r="Y27" s="71">
        <v>0</v>
      </c>
      <c r="Z27" s="62">
        <v>0</v>
      </c>
      <c r="AA27" s="71">
        <v>0</v>
      </c>
      <c r="AB27" s="62">
        <v>0</v>
      </c>
      <c r="AC27" s="71">
        <v>0</v>
      </c>
      <c r="AD27" s="62">
        <v>0</v>
      </c>
    </row>
    <row r="28" spans="1:30" ht="15" customHeight="1" x14ac:dyDescent="0.25">
      <c r="A28" s="414" t="s">
        <v>5</v>
      </c>
      <c r="B28" s="415"/>
      <c r="C28" s="416"/>
      <c r="D28" s="79">
        <f t="shared" ref="D28:AD28" si="4">SUM(D22:D27)</f>
        <v>40</v>
      </c>
      <c r="E28" s="80">
        <f t="shared" si="4"/>
        <v>16</v>
      </c>
      <c r="F28" s="81">
        <f t="shared" si="4"/>
        <v>24</v>
      </c>
      <c r="G28" s="82">
        <f t="shared" si="4"/>
        <v>0</v>
      </c>
      <c r="H28" s="83">
        <f t="shared" si="4"/>
        <v>0</v>
      </c>
      <c r="I28" s="82">
        <f t="shared" si="4"/>
        <v>1</v>
      </c>
      <c r="J28" s="83">
        <f t="shared" si="4"/>
        <v>3</v>
      </c>
      <c r="K28" s="84">
        <f t="shared" si="4"/>
        <v>1</v>
      </c>
      <c r="L28" s="85">
        <f t="shared" si="4"/>
        <v>5</v>
      </c>
      <c r="M28" s="82">
        <f t="shared" si="4"/>
        <v>1</v>
      </c>
      <c r="N28" s="83">
        <f t="shared" si="4"/>
        <v>3</v>
      </c>
      <c r="O28" s="82">
        <f t="shared" si="4"/>
        <v>2</v>
      </c>
      <c r="P28" s="83">
        <f t="shared" si="4"/>
        <v>1</v>
      </c>
      <c r="Q28" s="82">
        <f t="shared" si="4"/>
        <v>2</v>
      </c>
      <c r="R28" s="83">
        <f t="shared" si="4"/>
        <v>2</v>
      </c>
      <c r="S28" s="82">
        <f t="shared" si="4"/>
        <v>2</v>
      </c>
      <c r="T28" s="83">
        <f t="shared" si="4"/>
        <v>3</v>
      </c>
      <c r="U28" s="82">
        <f t="shared" si="4"/>
        <v>2</v>
      </c>
      <c r="V28" s="83">
        <f t="shared" si="4"/>
        <v>1</v>
      </c>
      <c r="W28" s="82">
        <f t="shared" si="4"/>
        <v>2</v>
      </c>
      <c r="X28" s="83">
        <f t="shared" si="4"/>
        <v>2</v>
      </c>
      <c r="Y28" s="82">
        <f t="shared" si="4"/>
        <v>1</v>
      </c>
      <c r="Z28" s="83">
        <f t="shared" si="4"/>
        <v>1</v>
      </c>
      <c r="AA28" s="82">
        <f t="shared" si="4"/>
        <v>2</v>
      </c>
      <c r="AB28" s="83">
        <f t="shared" si="4"/>
        <v>3</v>
      </c>
      <c r="AC28" s="82">
        <f t="shared" si="4"/>
        <v>0</v>
      </c>
      <c r="AD28" s="83">
        <f t="shared" si="4"/>
        <v>0</v>
      </c>
    </row>
    <row r="29" spans="1:30" s="2" customFormat="1" ht="18" customHeight="1" x14ac:dyDescent="0.2">
      <c r="A29" s="398" t="s">
        <v>32</v>
      </c>
      <c r="B29" s="398"/>
      <c r="C29" s="398"/>
      <c r="D29" s="398"/>
      <c r="E29" s="398"/>
      <c r="F29" s="398"/>
    </row>
    <row r="30" spans="1:30" ht="15" customHeight="1" x14ac:dyDescent="0.25">
      <c r="A30" s="86" t="s">
        <v>33</v>
      </c>
      <c r="B30" s="86" t="s">
        <v>34</v>
      </c>
      <c r="C30" s="399" t="s">
        <v>35</v>
      </c>
      <c r="D30" s="400"/>
      <c r="E30" s="87" t="s">
        <v>5</v>
      </c>
      <c r="F30" s="88" t="s">
        <v>36</v>
      </c>
      <c r="G30" s="89" t="s">
        <v>25</v>
      </c>
    </row>
    <row r="31" spans="1:30" ht="15" customHeight="1" x14ac:dyDescent="0.25">
      <c r="A31" s="369" t="s">
        <v>37</v>
      </c>
      <c r="B31" s="401" t="s">
        <v>38</v>
      </c>
      <c r="C31" s="402" t="s">
        <v>39</v>
      </c>
      <c r="D31" s="403"/>
      <c r="E31" s="90">
        <f t="shared" ref="E31:E61" si="5">SUM(F31:G31)</f>
        <v>1</v>
      </c>
      <c r="F31" s="91">
        <v>0</v>
      </c>
      <c r="G31" s="92">
        <v>1</v>
      </c>
    </row>
    <row r="32" spans="1:30" ht="15" customHeight="1" x14ac:dyDescent="0.25">
      <c r="A32" s="370"/>
      <c r="B32" s="401"/>
      <c r="C32" s="404" t="s">
        <v>40</v>
      </c>
      <c r="D32" s="405"/>
      <c r="E32" s="93">
        <f t="shared" si="5"/>
        <v>0</v>
      </c>
      <c r="F32" s="94"/>
      <c r="G32" s="95"/>
    </row>
    <row r="33" spans="1:7" x14ac:dyDescent="0.25">
      <c r="A33" s="370"/>
      <c r="B33" s="401"/>
      <c r="C33" s="406" t="s">
        <v>41</v>
      </c>
      <c r="D33" s="407"/>
      <c r="E33" s="96">
        <f t="shared" si="5"/>
        <v>0</v>
      </c>
      <c r="F33" s="97"/>
      <c r="G33" s="98"/>
    </row>
    <row r="34" spans="1:7" ht="15" customHeight="1" x14ac:dyDescent="0.25">
      <c r="A34" s="370"/>
      <c r="B34" s="369" t="s">
        <v>42</v>
      </c>
      <c r="C34" s="389" t="s">
        <v>43</v>
      </c>
      <c r="D34" s="390"/>
      <c r="E34" s="99">
        <f t="shared" si="5"/>
        <v>0</v>
      </c>
      <c r="F34" s="100"/>
      <c r="G34" s="101"/>
    </row>
    <row r="35" spans="1:7" x14ac:dyDescent="0.25">
      <c r="A35" s="370"/>
      <c r="B35" s="371"/>
      <c r="C35" s="406" t="s">
        <v>44</v>
      </c>
      <c r="D35" s="407"/>
      <c r="E35" s="96">
        <f t="shared" si="5"/>
        <v>0</v>
      </c>
      <c r="F35" s="97"/>
      <c r="G35" s="98"/>
    </row>
    <row r="36" spans="1:7" ht="15" customHeight="1" x14ac:dyDescent="0.25">
      <c r="A36" s="370"/>
      <c r="B36" s="387" t="s">
        <v>45</v>
      </c>
      <c r="C36" s="389" t="s">
        <v>46</v>
      </c>
      <c r="D36" s="390"/>
      <c r="E36" s="99">
        <f t="shared" si="5"/>
        <v>0</v>
      </c>
      <c r="F36" s="100"/>
      <c r="G36" s="101"/>
    </row>
    <row r="37" spans="1:7" x14ac:dyDescent="0.25">
      <c r="A37" s="370"/>
      <c r="B37" s="388"/>
      <c r="C37" s="391" t="s">
        <v>47</v>
      </c>
      <c r="D37" s="392"/>
      <c r="E37" s="96">
        <f t="shared" si="5"/>
        <v>0</v>
      </c>
      <c r="F37" s="97"/>
      <c r="G37" s="98"/>
    </row>
    <row r="38" spans="1:7" ht="15" customHeight="1" x14ac:dyDescent="0.25">
      <c r="A38" s="370"/>
      <c r="B38" s="387" t="s">
        <v>48</v>
      </c>
      <c r="C38" s="394" t="s">
        <v>49</v>
      </c>
      <c r="D38" s="395"/>
      <c r="E38" s="99">
        <f t="shared" si="5"/>
        <v>0</v>
      </c>
      <c r="F38" s="100"/>
      <c r="G38" s="101"/>
    </row>
    <row r="39" spans="1:7" x14ac:dyDescent="0.25">
      <c r="A39" s="370"/>
      <c r="B39" s="393"/>
      <c r="C39" s="396" t="s">
        <v>50</v>
      </c>
      <c r="D39" s="397"/>
      <c r="E39" s="93">
        <f t="shared" si="5"/>
        <v>0</v>
      </c>
      <c r="F39" s="94"/>
      <c r="G39" s="95"/>
    </row>
    <row r="40" spans="1:7" x14ac:dyDescent="0.25">
      <c r="A40" s="370"/>
      <c r="B40" s="393"/>
      <c r="C40" s="396" t="s">
        <v>51</v>
      </c>
      <c r="D40" s="397"/>
      <c r="E40" s="93">
        <f t="shared" si="5"/>
        <v>0</v>
      </c>
      <c r="F40" s="94"/>
      <c r="G40" s="95"/>
    </row>
    <row r="41" spans="1:7" ht="15" customHeight="1" x14ac:dyDescent="0.25">
      <c r="A41" s="371"/>
      <c r="B41" s="388"/>
      <c r="C41" s="391" t="s">
        <v>52</v>
      </c>
      <c r="D41" s="392"/>
      <c r="E41" s="96">
        <f t="shared" si="5"/>
        <v>0</v>
      </c>
      <c r="F41" s="97"/>
      <c r="G41" s="98"/>
    </row>
    <row r="42" spans="1:7" ht="15" customHeight="1" x14ac:dyDescent="0.25">
      <c r="A42" s="369" t="s">
        <v>53</v>
      </c>
      <c r="B42" s="369" t="s">
        <v>54</v>
      </c>
      <c r="C42" s="378" t="s">
        <v>55</v>
      </c>
      <c r="D42" s="380"/>
      <c r="E42" s="102">
        <f t="shared" si="5"/>
        <v>4</v>
      </c>
      <c r="F42" s="103">
        <v>0</v>
      </c>
      <c r="G42" s="104">
        <v>4</v>
      </c>
    </row>
    <row r="43" spans="1:7" ht="21" x14ac:dyDescent="0.25">
      <c r="A43" s="370"/>
      <c r="B43" s="370"/>
      <c r="C43" s="369" t="s">
        <v>56</v>
      </c>
      <c r="D43" s="105" t="s">
        <v>57</v>
      </c>
      <c r="E43" s="106">
        <f t="shared" si="5"/>
        <v>0</v>
      </c>
      <c r="F43" s="107"/>
      <c r="G43" s="108"/>
    </row>
    <row r="44" spans="1:7" ht="31.5" x14ac:dyDescent="0.25">
      <c r="A44" s="370"/>
      <c r="B44" s="370"/>
      <c r="C44" s="371"/>
      <c r="D44" s="109" t="s">
        <v>58</v>
      </c>
      <c r="E44" s="106">
        <f t="shared" si="5"/>
        <v>0</v>
      </c>
      <c r="F44" s="107"/>
      <c r="G44" s="108"/>
    </row>
    <row r="45" spans="1:7" x14ac:dyDescent="0.25">
      <c r="A45" s="370"/>
      <c r="B45" s="370"/>
      <c r="C45" s="372" t="s">
        <v>59</v>
      </c>
      <c r="D45" s="374"/>
      <c r="E45" s="99">
        <f t="shared" si="5"/>
        <v>0</v>
      </c>
      <c r="F45" s="100"/>
      <c r="G45" s="101"/>
    </row>
    <row r="46" spans="1:7" x14ac:dyDescent="0.25">
      <c r="A46" s="370"/>
      <c r="B46" s="370"/>
      <c r="C46" s="375" t="s">
        <v>60</v>
      </c>
      <c r="D46" s="377"/>
      <c r="E46" s="93">
        <f t="shared" si="5"/>
        <v>4</v>
      </c>
      <c r="F46" s="94">
        <v>0</v>
      </c>
      <c r="G46" s="95">
        <v>4</v>
      </c>
    </row>
    <row r="47" spans="1:7" x14ac:dyDescent="0.25">
      <c r="A47" s="370"/>
      <c r="B47" s="370"/>
      <c r="C47" s="375" t="s">
        <v>61</v>
      </c>
      <c r="D47" s="377"/>
      <c r="E47" s="93">
        <f t="shared" si="5"/>
        <v>4</v>
      </c>
      <c r="F47" s="94">
        <v>0</v>
      </c>
      <c r="G47" s="95">
        <v>4</v>
      </c>
    </row>
    <row r="48" spans="1:7" ht="15" customHeight="1" x14ac:dyDescent="0.25">
      <c r="A48" s="371"/>
      <c r="B48" s="371"/>
      <c r="C48" s="378" t="s">
        <v>62</v>
      </c>
      <c r="D48" s="380"/>
      <c r="E48" s="96">
        <f t="shared" si="5"/>
        <v>0</v>
      </c>
      <c r="F48" s="97"/>
      <c r="G48" s="98"/>
    </row>
    <row r="49" spans="1:8" x14ac:dyDescent="0.25">
      <c r="A49" s="369" t="s">
        <v>63</v>
      </c>
      <c r="B49" s="372" t="s">
        <v>64</v>
      </c>
      <c r="C49" s="373"/>
      <c r="D49" s="374"/>
      <c r="E49" s="90">
        <f t="shared" si="5"/>
        <v>0</v>
      </c>
      <c r="F49" s="91"/>
      <c r="G49" s="92"/>
    </row>
    <row r="50" spans="1:8" x14ac:dyDescent="0.25">
      <c r="A50" s="370"/>
      <c r="B50" s="375" t="s">
        <v>65</v>
      </c>
      <c r="C50" s="376"/>
      <c r="D50" s="377"/>
      <c r="E50" s="93">
        <f t="shared" si="5"/>
        <v>0</v>
      </c>
      <c r="F50" s="94"/>
      <c r="G50" s="95"/>
    </row>
    <row r="51" spans="1:8" x14ac:dyDescent="0.25">
      <c r="A51" s="370"/>
      <c r="B51" s="375" t="s">
        <v>66</v>
      </c>
      <c r="C51" s="376"/>
      <c r="D51" s="377"/>
      <c r="E51" s="93">
        <f t="shared" si="5"/>
        <v>0</v>
      </c>
      <c r="F51" s="94"/>
      <c r="G51" s="95"/>
    </row>
    <row r="52" spans="1:8" x14ac:dyDescent="0.25">
      <c r="A52" s="371"/>
      <c r="B52" s="381" t="s">
        <v>67</v>
      </c>
      <c r="C52" s="382"/>
      <c r="D52" s="383"/>
      <c r="E52" s="96">
        <f t="shared" si="5"/>
        <v>0</v>
      </c>
      <c r="F52" s="97"/>
      <c r="G52" s="98"/>
    </row>
    <row r="53" spans="1:8" x14ac:dyDescent="0.25">
      <c r="A53" s="370" t="s">
        <v>68</v>
      </c>
      <c r="B53" s="384" t="s">
        <v>69</v>
      </c>
      <c r="C53" s="385"/>
      <c r="D53" s="386"/>
      <c r="E53" s="99">
        <f t="shared" si="5"/>
        <v>0</v>
      </c>
      <c r="F53" s="100"/>
      <c r="G53" s="101"/>
    </row>
    <row r="54" spans="1:8" ht="15" customHeight="1" x14ac:dyDescent="0.25">
      <c r="A54" s="371"/>
      <c r="B54" s="381" t="s">
        <v>70</v>
      </c>
      <c r="C54" s="382"/>
      <c r="D54" s="383"/>
      <c r="E54" s="96">
        <f t="shared" si="5"/>
        <v>0</v>
      </c>
      <c r="F54" s="97"/>
      <c r="G54" s="98"/>
    </row>
    <row r="55" spans="1:8" ht="15" customHeight="1" x14ac:dyDescent="0.25">
      <c r="A55" s="369" t="s">
        <v>71</v>
      </c>
      <c r="B55" s="372" t="s">
        <v>72</v>
      </c>
      <c r="C55" s="373"/>
      <c r="D55" s="374"/>
      <c r="E55" s="99">
        <f t="shared" si="5"/>
        <v>0</v>
      </c>
      <c r="F55" s="100"/>
      <c r="G55" s="101"/>
    </row>
    <row r="56" spans="1:8" x14ac:dyDescent="0.25">
      <c r="A56" s="370"/>
      <c r="B56" s="375" t="s">
        <v>73</v>
      </c>
      <c r="C56" s="376"/>
      <c r="D56" s="377"/>
      <c r="E56" s="93">
        <f t="shared" si="5"/>
        <v>0</v>
      </c>
      <c r="F56" s="94"/>
      <c r="G56" s="95"/>
    </row>
    <row r="57" spans="1:8" x14ac:dyDescent="0.25">
      <c r="A57" s="370"/>
      <c r="B57" s="375" t="s">
        <v>74</v>
      </c>
      <c r="C57" s="376"/>
      <c r="D57" s="377"/>
      <c r="E57" s="93">
        <f t="shared" si="5"/>
        <v>0</v>
      </c>
      <c r="F57" s="94"/>
      <c r="G57" s="95"/>
    </row>
    <row r="58" spans="1:8" ht="15" customHeight="1" x14ac:dyDescent="0.25">
      <c r="A58" s="370"/>
      <c r="B58" s="375" t="s">
        <v>75</v>
      </c>
      <c r="C58" s="376"/>
      <c r="D58" s="377"/>
      <c r="E58" s="93">
        <f t="shared" si="5"/>
        <v>0</v>
      </c>
      <c r="F58" s="94"/>
      <c r="G58" s="95"/>
    </row>
    <row r="59" spans="1:8" ht="15" customHeight="1" x14ac:dyDescent="0.25">
      <c r="A59" s="370"/>
      <c r="B59" s="375" t="s">
        <v>76</v>
      </c>
      <c r="C59" s="376"/>
      <c r="D59" s="377"/>
      <c r="E59" s="93">
        <f t="shared" si="5"/>
        <v>0</v>
      </c>
      <c r="F59" s="94"/>
      <c r="G59" s="95"/>
    </row>
    <row r="60" spans="1:8" x14ac:dyDescent="0.25">
      <c r="A60" s="371"/>
      <c r="B60" s="378" t="s">
        <v>77</v>
      </c>
      <c r="C60" s="379"/>
      <c r="D60" s="380"/>
      <c r="E60" s="96">
        <f t="shared" si="5"/>
        <v>0</v>
      </c>
      <c r="F60" s="97"/>
      <c r="G60" s="98"/>
    </row>
    <row r="61" spans="1:8" ht="15" customHeight="1" x14ac:dyDescent="0.25">
      <c r="A61" s="110" t="s">
        <v>78</v>
      </c>
      <c r="B61" s="365" t="s">
        <v>79</v>
      </c>
      <c r="C61" s="366"/>
      <c r="D61" s="367"/>
      <c r="E61" s="102">
        <f t="shared" si="5"/>
        <v>0</v>
      </c>
      <c r="F61" s="103"/>
      <c r="G61" s="104"/>
    </row>
    <row r="62" spans="1:8" s="2" customFormat="1" ht="12" customHeight="1" x14ac:dyDescent="0.2">
      <c r="A62" s="368" t="s">
        <v>80</v>
      </c>
      <c r="B62" s="368"/>
      <c r="C62" s="368"/>
      <c r="D62" s="368"/>
      <c r="E62" s="111"/>
      <c r="F62" s="111"/>
      <c r="G62" s="111"/>
      <c r="H62" s="111"/>
    </row>
    <row r="63" spans="1:8" x14ac:dyDescent="0.25">
      <c r="A63" s="112" t="s">
        <v>81</v>
      </c>
      <c r="B63" s="113" t="s">
        <v>5</v>
      </c>
    </row>
    <row r="64" spans="1:8" x14ac:dyDescent="0.25">
      <c r="A64" s="11" t="s">
        <v>82</v>
      </c>
      <c r="B64" s="114"/>
    </row>
    <row r="65" spans="1:3" x14ac:dyDescent="0.25">
      <c r="A65" s="115" t="s">
        <v>83</v>
      </c>
      <c r="B65" s="116"/>
    </row>
    <row r="66" spans="1:3" x14ac:dyDescent="0.25">
      <c r="A66" s="117" t="s">
        <v>5</v>
      </c>
      <c r="B66" s="118">
        <f>SUM(B64+B65)</f>
        <v>0</v>
      </c>
    </row>
    <row r="67" spans="1:3" s="2" customFormat="1" ht="12" x14ac:dyDescent="0.2">
      <c r="A67" s="318" t="s">
        <v>84</v>
      </c>
      <c r="B67" s="318"/>
      <c r="C67" s="318"/>
    </row>
    <row r="68" spans="1:3" s="3" customFormat="1" ht="10.5" x14ac:dyDescent="0.15">
      <c r="A68" s="119" t="s">
        <v>85</v>
      </c>
      <c r="B68" s="120" t="s">
        <v>4</v>
      </c>
      <c r="C68" s="119" t="s">
        <v>5</v>
      </c>
    </row>
    <row r="69" spans="1:3" s="3" customFormat="1" ht="10.5" x14ac:dyDescent="0.15">
      <c r="A69" s="315" t="s">
        <v>86</v>
      </c>
      <c r="B69" s="11" t="s">
        <v>87</v>
      </c>
      <c r="C69" s="114"/>
    </row>
    <row r="70" spans="1:3" s="3" customFormat="1" ht="10.5" x14ac:dyDescent="0.15">
      <c r="A70" s="322"/>
      <c r="B70" s="121" t="s">
        <v>88</v>
      </c>
      <c r="C70" s="122"/>
    </row>
    <row r="71" spans="1:3" s="3" customFormat="1" ht="10.5" x14ac:dyDescent="0.15">
      <c r="A71" s="322"/>
      <c r="B71" s="123" t="s">
        <v>89</v>
      </c>
      <c r="C71" s="124"/>
    </row>
    <row r="72" spans="1:3" s="3" customFormat="1" ht="10.5" x14ac:dyDescent="0.15">
      <c r="A72" s="322"/>
      <c r="B72" s="123" t="s">
        <v>90</v>
      </c>
      <c r="C72" s="124"/>
    </row>
    <row r="73" spans="1:3" s="3" customFormat="1" ht="10.5" x14ac:dyDescent="0.15">
      <c r="A73" s="315" t="s">
        <v>91</v>
      </c>
      <c r="B73" s="11" t="s">
        <v>92</v>
      </c>
      <c r="C73" s="114"/>
    </row>
    <row r="74" spans="1:3" s="3" customFormat="1" ht="10.5" x14ac:dyDescent="0.15">
      <c r="A74" s="322"/>
      <c r="B74" s="121" t="s">
        <v>93</v>
      </c>
      <c r="C74" s="122"/>
    </row>
    <row r="75" spans="1:3" s="3" customFormat="1" ht="10.5" x14ac:dyDescent="0.15">
      <c r="A75" s="322"/>
      <c r="B75" s="123" t="s">
        <v>94</v>
      </c>
      <c r="C75" s="122"/>
    </row>
    <row r="76" spans="1:3" s="3" customFormat="1" ht="10.5" x14ac:dyDescent="0.15">
      <c r="A76" s="322"/>
      <c r="B76" s="123" t="s">
        <v>90</v>
      </c>
      <c r="C76" s="124"/>
    </row>
    <row r="77" spans="1:3" s="3" customFormat="1" ht="10.5" x14ac:dyDescent="0.15">
      <c r="A77" s="316"/>
      <c r="B77" s="123" t="s">
        <v>89</v>
      </c>
      <c r="C77" s="124"/>
    </row>
    <row r="78" spans="1:3" ht="31.5" x14ac:dyDescent="0.25">
      <c r="A78" s="315" t="s">
        <v>95</v>
      </c>
      <c r="B78" s="125" t="s">
        <v>96</v>
      </c>
      <c r="C78" s="114"/>
    </row>
    <row r="79" spans="1:3" ht="21" x14ac:dyDescent="0.25">
      <c r="A79" s="322"/>
      <c r="B79" s="123" t="s">
        <v>97</v>
      </c>
      <c r="C79" s="122"/>
    </row>
    <row r="80" spans="1:3" s="3" customFormat="1" ht="10.5" x14ac:dyDescent="0.15">
      <c r="A80" s="316"/>
      <c r="B80" s="126" t="s">
        <v>90</v>
      </c>
      <c r="C80" s="127"/>
    </row>
    <row r="81" spans="1:12" s="3" customFormat="1" ht="10.5" x14ac:dyDescent="0.15">
      <c r="A81" s="363" t="s">
        <v>98</v>
      </c>
      <c r="B81" s="364"/>
      <c r="C81" s="127"/>
    </row>
    <row r="82" spans="1:12" s="2" customFormat="1" ht="12" customHeight="1" x14ac:dyDescent="0.2">
      <c r="A82" s="346" t="s">
        <v>99</v>
      </c>
      <c r="B82" s="346"/>
      <c r="C82" s="346"/>
      <c r="D82" s="346"/>
      <c r="E82" s="346"/>
      <c r="F82" s="346"/>
      <c r="G82" s="346"/>
      <c r="H82" s="346"/>
      <c r="I82" s="111"/>
    </row>
    <row r="83" spans="1:12" x14ac:dyDescent="0.25">
      <c r="A83" s="354" t="s">
        <v>100</v>
      </c>
      <c r="B83" s="354"/>
      <c r="C83" s="355" t="s">
        <v>101</v>
      </c>
      <c r="D83" s="357" t="s">
        <v>102</v>
      </c>
      <c r="E83" s="359" t="s">
        <v>91</v>
      </c>
      <c r="F83" s="360"/>
      <c r="G83" s="360"/>
      <c r="H83" s="360" t="s">
        <v>98</v>
      </c>
    </row>
    <row r="84" spans="1:12" x14ac:dyDescent="0.25">
      <c r="A84" s="354"/>
      <c r="B84" s="354"/>
      <c r="C84" s="356"/>
      <c r="D84" s="358"/>
      <c r="E84" s="128" t="s">
        <v>92</v>
      </c>
      <c r="F84" s="129" t="s">
        <v>103</v>
      </c>
      <c r="G84" s="130" t="s">
        <v>90</v>
      </c>
      <c r="H84" s="359"/>
    </row>
    <row r="85" spans="1:12" x14ac:dyDescent="0.25">
      <c r="A85" s="323" t="s">
        <v>104</v>
      </c>
      <c r="B85" s="324"/>
      <c r="C85" s="131"/>
      <c r="D85" s="132"/>
      <c r="E85" s="131"/>
      <c r="F85" s="133"/>
      <c r="G85" s="132"/>
      <c r="H85" s="132"/>
    </row>
    <row r="86" spans="1:12" x14ac:dyDescent="0.25">
      <c r="A86" s="347" t="s">
        <v>105</v>
      </c>
      <c r="B86" s="348"/>
      <c r="C86" s="134"/>
      <c r="D86" s="135"/>
      <c r="E86" s="134"/>
      <c r="F86" s="136"/>
      <c r="G86" s="135"/>
      <c r="H86" s="135"/>
    </row>
    <row r="87" spans="1:12" x14ac:dyDescent="0.25">
      <c r="A87" s="347" t="s">
        <v>106</v>
      </c>
      <c r="B87" s="348"/>
      <c r="C87" s="137"/>
      <c r="D87" s="138"/>
      <c r="E87" s="137"/>
      <c r="F87" s="139"/>
      <c r="G87" s="138"/>
      <c r="H87" s="138"/>
    </row>
    <row r="88" spans="1:12" x14ac:dyDescent="0.25">
      <c r="A88" s="347" t="s">
        <v>107</v>
      </c>
      <c r="B88" s="348"/>
      <c r="C88" s="137"/>
      <c r="D88" s="138"/>
      <c r="E88" s="137"/>
      <c r="F88" s="139"/>
      <c r="G88" s="138"/>
      <c r="H88" s="138"/>
    </row>
    <row r="89" spans="1:12" x14ac:dyDescent="0.25">
      <c r="A89" s="361" t="s">
        <v>108</v>
      </c>
      <c r="B89" s="362"/>
      <c r="C89" s="140"/>
      <c r="D89" s="141"/>
      <c r="E89" s="61"/>
      <c r="F89" s="142"/>
      <c r="G89" s="141"/>
      <c r="H89" s="141"/>
    </row>
    <row r="90" spans="1:12" x14ac:dyDescent="0.25">
      <c r="A90" s="353" t="s">
        <v>5</v>
      </c>
      <c r="B90" s="353"/>
      <c r="C90" s="34">
        <f t="shared" ref="C90:H90" si="6">SUM(C85:C89)</f>
        <v>0</v>
      </c>
      <c r="D90" s="143">
        <f t="shared" si="6"/>
        <v>0</v>
      </c>
      <c r="E90" s="34">
        <f t="shared" si="6"/>
        <v>0</v>
      </c>
      <c r="F90" s="144">
        <f t="shared" si="6"/>
        <v>0</v>
      </c>
      <c r="G90" s="143">
        <f t="shared" si="6"/>
        <v>0</v>
      </c>
      <c r="H90" s="145">
        <f t="shared" si="6"/>
        <v>0</v>
      </c>
    </row>
    <row r="91" spans="1:12" x14ac:dyDescent="0.25">
      <c r="A91" s="146" t="s">
        <v>109</v>
      </c>
    </row>
    <row r="92" spans="1:12" s="2" customFormat="1" ht="12" customHeight="1" x14ac:dyDescent="0.2">
      <c r="A92" s="346" t="s">
        <v>110</v>
      </c>
      <c r="B92" s="346"/>
      <c r="C92" s="346"/>
      <c r="D92" s="346"/>
      <c r="E92" s="346"/>
      <c r="F92" s="346"/>
      <c r="G92" s="346"/>
      <c r="H92" s="346"/>
      <c r="I92" s="111"/>
      <c r="J92" s="111"/>
      <c r="K92" s="111"/>
      <c r="L92" s="111"/>
    </row>
    <row r="93" spans="1:12" x14ac:dyDescent="0.25">
      <c r="A93" s="354" t="s">
        <v>100</v>
      </c>
      <c r="B93" s="354"/>
      <c r="C93" s="355" t="s">
        <v>101</v>
      </c>
      <c r="D93" s="357" t="s">
        <v>102</v>
      </c>
      <c r="E93" s="359" t="s">
        <v>91</v>
      </c>
      <c r="F93" s="360"/>
      <c r="G93" s="360"/>
      <c r="H93" s="360" t="s">
        <v>98</v>
      </c>
    </row>
    <row r="94" spans="1:12" x14ac:dyDescent="0.25">
      <c r="A94" s="354"/>
      <c r="B94" s="354"/>
      <c r="C94" s="356"/>
      <c r="D94" s="358"/>
      <c r="E94" s="128" t="s">
        <v>92</v>
      </c>
      <c r="F94" s="129" t="s">
        <v>103</v>
      </c>
      <c r="G94" s="130" t="s">
        <v>90</v>
      </c>
      <c r="H94" s="359"/>
    </row>
    <row r="95" spans="1:12" x14ac:dyDescent="0.25">
      <c r="A95" s="323" t="s">
        <v>105</v>
      </c>
      <c r="B95" s="324"/>
      <c r="C95" s="131">
        <v>8</v>
      </c>
      <c r="D95" s="132">
        <v>7</v>
      </c>
      <c r="E95" s="147">
        <v>144</v>
      </c>
      <c r="F95" s="133"/>
      <c r="G95" s="148"/>
      <c r="H95" s="132"/>
    </row>
    <row r="96" spans="1:12" x14ac:dyDescent="0.25">
      <c r="A96" s="347" t="s">
        <v>111</v>
      </c>
      <c r="B96" s="348"/>
      <c r="C96" s="66">
        <v>12</v>
      </c>
      <c r="D96" s="68"/>
      <c r="E96" s="149"/>
      <c r="F96" s="150"/>
      <c r="G96" s="67"/>
      <c r="H96" s="68"/>
    </row>
    <row r="97" spans="1:9" x14ac:dyDescent="0.25">
      <c r="A97" s="349" t="s">
        <v>112</v>
      </c>
      <c r="B97" s="350"/>
      <c r="C97" s="66"/>
      <c r="D97" s="68"/>
      <c r="E97" s="149"/>
      <c r="F97" s="150"/>
      <c r="G97" s="67"/>
      <c r="H97" s="68"/>
    </row>
    <row r="98" spans="1:9" x14ac:dyDescent="0.25">
      <c r="A98" s="347" t="s">
        <v>113</v>
      </c>
      <c r="B98" s="348"/>
      <c r="C98" s="66"/>
      <c r="D98" s="68">
        <v>6</v>
      </c>
      <c r="E98" s="149"/>
      <c r="F98" s="150"/>
      <c r="G98" s="67"/>
      <c r="H98" s="68"/>
    </row>
    <row r="99" spans="1:9" x14ac:dyDescent="0.25">
      <c r="A99" s="351" t="s">
        <v>108</v>
      </c>
      <c r="B99" s="352"/>
      <c r="C99" s="140">
        <v>8</v>
      </c>
      <c r="D99" s="70"/>
      <c r="E99" s="151"/>
      <c r="F99" s="142"/>
      <c r="G99" s="62"/>
      <c r="H99" s="141"/>
    </row>
    <row r="100" spans="1:9" x14ac:dyDescent="0.25">
      <c r="A100" s="353" t="s">
        <v>5</v>
      </c>
      <c r="B100" s="353"/>
      <c r="C100" s="34">
        <f t="shared" ref="C100:H100" si="7">SUM(C95:C99)</f>
        <v>28</v>
      </c>
      <c r="D100" s="37">
        <f t="shared" si="7"/>
        <v>13</v>
      </c>
      <c r="E100" s="34">
        <f t="shared" si="7"/>
        <v>144</v>
      </c>
      <c r="F100" s="36">
        <f t="shared" si="7"/>
        <v>0</v>
      </c>
      <c r="G100" s="37">
        <f t="shared" si="7"/>
        <v>0</v>
      </c>
      <c r="H100" s="37">
        <f t="shared" si="7"/>
        <v>0</v>
      </c>
    </row>
    <row r="101" spans="1:9" x14ac:dyDescent="0.25">
      <c r="A101" s="146" t="s">
        <v>109</v>
      </c>
    </row>
    <row r="102" spans="1:9" ht="15" customHeight="1" x14ac:dyDescent="0.25">
      <c r="A102" s="346" t="s">
        <v>114</v>
      </c>
      <c r="B102" s="346"/>
      <c r="C102" s="346"/>
      <c r="D102" s="346"/>
      <c r="E102" s="346"/>
      <c r="F102" s="346"/>
      <c r="G102" s="346"/>
      <c r="H102" s="346"/>
      <c r="I102" s="346"/>
    </row>
    <row r="103" spans="1:9" ht="42" x14ac:dyDescent="0.25">
      <c r="A103" s="343" t="s">
        <v>115</v>
      </c>
      <c r="B103" s="344"/>
      <c r="C103" s="152" t="s">
        <v>5</v>
      </c>
      <c r="D103" s="128" t="s">
        <v>116</v>
      </c>
      <c r="E103" s="129" t="s">
        <v>117</v>
      </c>
      <c r="F103" s="129" t="s">
        <v>118</v>
      </c>
      <c r="G103" s="129" t="s">
        <v>119</v>
      </c>
      <c r="H103" s="153" t="s">
        <v>120</v>
      </c>
      <c r="I103" s="89" t="s">
        <v>121</v>
      </c>
    </row>
    <row r="104" spans="1:9" s="3" customFormat="1" ht="10.5" x14ac:dyDescent="0.15">
      <c r="A104" s="339" t="s">
        <v>122</v>
      </c>
      <c r="B104" s="340"/>
      <c r="C104" s="154">
        <f>SUM(D104:I104)</f>
        <v>0</v>
      </c>
      <c r="D104" s="155"/>
      <c r="E104" s="156"/>
      <c r="F104" s="156"/>
      <c r="G104" s="156"/>
      <c r="H104" s="156"/>
      <c r="I104" s="157"/>
    </row>
    <row r="105" spans="1:9" s="3" customFormat="1" ht="10.5" x14ac:dyDescent="0.15">
      <c r="A105" s="315" t="s">
        <v>91</v>
      </c>
      <c r="B105" s="158" t="s">
        <v>92</v>
      </c>
      <c r="C105" s="159">
        <f>SUM(D105:I105)</f>
        <v>0</v>
      </c>
      <c r="D105" s="160"/>
      <c r="E105" s="161"/>
      <c r="F105" s="161"/>
      <c r="G105" s="161"/>
      <c r="H105" s="161"/>
      <c r="I105" s="162"/>
    </row>
    <row r="106" spans="1:9" s="3" customFormat="1" ht="10.5" x14ac:dyDescent="0.15">
      <c r="A106" s="322"/>
      <c r="B106" s="163" t="s">
        <v>103</v>
      </c>
      <c r="C106" s="164">
        <f>SUM(D106:I106)</f>
        <v>0</v>
      </c>
      <c r="D106" s="134"/>
      <c r="E106" s="136"/>
      <c r="F106" s="136"/>
      <c r="G106" s="136"/>
      <c r="H106" s="136"/>
      <c r="I106" s="162"/>
    </row>
    <row r="107" spans="1:9" s="3" customFormat="1" ht="10.5" x14ac:dyDescent="0.15">
      <c r="A107" s="316"/>
      <c r="B107" s="165" t="s">
        <v>90</v>
      </c>
      <c r="C107" s="166">
        <f>SUM(D107:I107)</f>
        <v>0</v>
      </c>
      <c r="D107" s="167"/>
      <c r="E107" s="168"/>
      <c r="F107" s="168"/>
      <c r="G107" s="168"/>
      <c r="H107" s="168"/>
      <c r="I107" s="169"/>
    </row>
    <row r="108" spans="1:9" s="3" customFormat="1" ht="10.5" x14ac:dyDescent="0.15">
      <c r="A108" s="323" t="s">
        <v>102</v>
      </c>
      <c r="B108" s="324"/>
      <c r="C108" s="159">
        <f>SUM(D108:H108)</f>
        <v>0</v>
      </c>
      <c r="D108" s="160"/>
      <c r="E108" s="161"/>
      <c r="F108" s="161"/>
      <c r="G108" s="161"/>
      <c r="H108" s="161"/>
      <c r="I108" s="170"/>
    </row>
    <row r="109" spans="1:9" s="3" customFormat="1" ht="10.5" x14ac:dyDescent="0.15">
      <c r="A109" s="325" t="s">
        <v>98</v>
      </c>
      <c r="B109" s="326"/>
      <c r="C109" s="171">
        <f>SUM(D109:H109)</f>
        <v>0</v>
      </c>
      <c r="D109" s="61"/>
      <c r="E109" s="142"/>
      <c r="F109" s="142"/>
      <c r="G109" s="142"/>
      <c r="H109" s="142"/>
      <c r="I109" s="172"/>
    </row>
    <row r="110" spans="1:9" x14ac:dyDescent="0.25">
      <c r="A110" s="146" t="s">
        <v>109</v>
      </c>
    </row>
    <row r="111" spans="1:9" s="2" customFormat="1" ht="12" customHeight="1" x14ac:dyDescent="0.2">
      <c r="A111" s="345" t="s">
        <v>123</v>
      </c>
      <c r="B111" s="345"/>
      <c r="C111" s="345"/>
      <c r="D111" s="345"/>
      <c r="E111" s="345"/>
      <c r="F111" s="345"/>
      <c r="G111" s="345"/>
      <c r="H111" s="345"/>
      <c r="I111" s="345"/>
    </row>
    <row r="112" spans="1:9" ht="42" x14ac:dyDescent="0.25">
      <c r="A112" s="343" t="s">
        <v>115</v>
      </c>
      <c r="B112" s="344"/>
      <c r="C112" s="152" t="s">
        <v>5</v>
      </c>
      <c r="D112" s="128" t="s">
        <v>116</v>
      </c>
      <c r="E112" s="129" t="s">
        <v>117</v>
      </c>
      <c r="F112" s="129" t="s">
        <v>118</v>
      </c>
      <c r="G112" s="129" t="s">
        <v>119</v>
      </c>
      <c r="H112" s="153" t="s">
        <v>120</v>
      </c>
      <c r="I112" s="89" t="s">
        <v>124</v>
      </c>
    </row>
    <row r="113" spans="1:9" x14ac:dyDescent="0.25">
      <c r="A113" s="339" t="s">
        <v>122</v>
      </c>
      <c r="B113" s="340"/>
      <c r="C113" s="154">
        <f t="shared" ref="C113:C118" si="8">SUM(D113:I113)</f>
        <v>0</v>
      </c>
      <c r="D113" s="155"/>
      <c r="E113" s="156"/>
      <c r="F113" s="156"/>
      <c r="G113" s="156"/>
      <c r="H113" s="156"/>
      <c r="I113" s="173"/>
    </row>
    <row r="114" spans="1:9" x14ac:dyDescent="0.25">
      <c r="A114" s="315" t="s">
        <v>91</v>
      </c>
      <c r="B114" s="158" t="s">
        <v>92</v>
      </c>
      <c r="C114" s="159">
        <f t="shared" si="8"/>
        <v>0</v>
      </c>
      <c r="D114" s="160"/>
      <c r="E114" s="161"/>
      <c r="F114" s="161"/>
      <c r="G114" s="161"/>
      <c r="H114" s="161"/>
      <c r="I114" s="162"/>
    </row>
    <row r="115" spans="1:9" x14ac:dyDescent="0.25">
      <c r="A115" s="322"/>
      <c r="B115" s="163" t="s">
        <v>103</v>
      </c>
      <c r="C115" s="164">
        <f t="shared" si="8"/>
        <v>0</v>
      </c>
      <c r="D115" s="160"/>
      <c r="E115" s="161"/>
      <c r="F115" s="161"/>
      <c r="G115" s="161"/>
      <c r="H115" s="161"/>
      <c r="I115" s="162"/>
    </row>
    <row r="116" spans="1:9" x14ac:dyDescent="0.25">
      <c r="A116" s="316"/>
      <c r="B116" s="165" t="s">
        <v>90</v>
      </c>
      <c r="C116" s="166">
        <f t="shared" si="8"/>
        <v>0</v>
      </c>
      <c r="D116" s="167"/>
      <c r="E116" s="168"/>
      <c r="F116" s="168"/>
      <c r="G116" s="168"/>
      <c r="H116" s="168"/>
      <c r="I116" s="169"/>
    </row>
    <row r="117" spans="1:9" x14ac:dyDescent="0.25">
      <c r="A117" s="323" t="s">
        <v>102</v>
      </c>
      <c r="B117" s="324"/>
      <c r="C117" s="159">
        <f t="shared" si="8"/>
        <v>0</v>
      </c>
      <c r="D117" s="160"/>
      <c r="E117" s="161"/>
      <c r="F117" s="161"/>
      <c r="G117" s="161"/>
      <c r="H117" s="161"/>
      <c r="I117" s="162"/>
    </row>
    <row r="118" spans="1:9" x14ac:dyDescent="0.25">
      <c r="A118" s="325" t="s">
        <v>98</v>
      </c>
      <c r="B118" s="326"/>
      <c r="C118" s="171">
        <f t="shared" si="8"/>
        <v>0</v>
      </c>
      <c r="D118" s="167"/>
      <c r="E118" s="168"/>
      <c r="F118" s="168"/>
      <c r="G118" s="168"/>
      <c r="H118" s="168"/>
      <c r="I118" s="169"/>
    </row>
    <row r="119" spans="1:9" x14ac:dyDescent="0.25">
      <c r="A119" s="146" t="s">
        <v>109</v>
      </c>
    </row>
    <row r="120" spans="1:9" s="2" customFormat="1" ht="12" customHeight="1" x14ac:dyDescent="0.2">
      <c r="A120" s="341" t="s">
        <v>125</v>
      </c>
      <c r="B120" s="341"/>
      <c r="C120" s="174"/>
      <c r="D120" s="174"/>
      <c r="E120" s="174"/>
    </row>
    <row r="121" spans="1:9" ht="21" x14ac:dyDescent="0.25">
      <c r="A121" s="175" t="s">
        <v>126</v>
      </c>
      <c r="B121" s="175" t="s">
        <v>127</v>
      </c>
    </row>
    <row r="122" spans="1:9" x14ac:dyDescent="0.25">
      <c r="A122" s="163" t="s">
        <v>128</v>
      </c>
      <c r="B122" s="176"/>
    </row>
    <row r="123" spans="1:9" x14ac:dyDescent="0.25">
      <c r="A123" s="163" t="s">
        <v>129</v>
      </c>
      <c r="B123" s="177"/>
    </row>
    <row r="124" spans="1:9" x14ac:dyDescent="0.25">
      <c r="A124" s="163" t="s">
        <v>130</v>
      </c>
      <c r="B124" s="177"/>
    </row>
    <row r="125" spans="1:9" x14ac:dyDescent="0.25">
      <c r="A125" s="163" t="s">
        <v>131</v>
      </c>
      <c r="B125" s="177"/>
    </row>
    <row r="126" spans="1:9" x14ac:dyDescent="0.25">
      <c r="A126" s="165" t="s">
        <v>132</v>
      </c>
      <c r="B126" s="178"/>
    </row>
    <row r="127" spans="1:9" s="2" customFormat="1" ht="12" customHeight="1" x14ac:dyDescent="0.2">
      <c r="A127" s="342" t="s">
        <v>133</v>
      </c>
      <c r="B127" s="342"/>
      <c r="C127" s="179"/>
      <c r="D127" s="179"/>
    </row>
    <row r="128" spans="1:9" ht="21" x14ac:dyDescent="0.25">
      <c r="A128" s="175" t="s">
        <v>126</v>
      </c>
      <c r="B128" s="175" t="s">
        <v>134</v>
      </c>
    </row>
    <row r="129" spans="1:9" x14ac:dyDescent="0.25">
      <c r="A129" s="163" t="s">
        <v>128</v>
      </c>
      <c r="B129" s="176"/>
    </row>
    <row r="130" spans="1:9" x14ac:dyDescent="0.25">
      <c r="A130" s="163" t="s">
        <v>129</v>
      </c>
      <c r="B130" s="177"/>
    </row>
    <row r="131" spans="1:9" x14ac:dyDescent="0.25">
      <c r="A131" s="163" t="s">
        <v>130</v>
      </c>
      <c r="B131" s="177"/>
    </row>
    <row r="132" spans="1:9" x14ac:dyDescent="0.25">
      <c r="A132" s="163" t="s">
        <v>131</v>
      </c>
      <c r="B132" s="177"/>
    </row>
    <row r="133" spans="1:9" x14ac:dyDescent="0.25">
      <c r="A133" s="165" t="s">
        <v>132</v>
      </c>
      <c r="B133" s="178"/>
    </row>
    <row r="134" spans="1:9" s="2" customFormat="1" ht="12" x14ac:dyDescent="0.2">
      <c r="A134" s="180" t="s">
        <v>135</v>
      </c>
    </row>
    <row r="135" spans="1:9" x14ac:dyDescent="0.25">
      <c r="A135" s="343" t="s">
        <v>4</v>
      </c>
      <c r="B135" s="344"/>
      <c r="C135" s="152" t="s">
        <v>5</v>
      </c>
      <c r="D135" s="128" t="s">
        <v>136</v>
      </c>
      <c r="E135" s="129" t="s">
        <v>137</v>
      </c>
      <c r="F135" s="130" t="s">
        <v>138</v>
      </c>
    </row>
    <row r="136" spans="1:9" x14ac:dyDescent="0.25">
      <c r="A136" s="339" t="s">
        <v>122</v>
      </c>
      <c r="B136" s="340"/>
      <c r="C136" s="181">
        <f t="shared" ref="C136:C141" si="9">SUM(D136:F136)</f>
        <v>84</v>
      </c>
      <c r="D136" s="182">
        <v>84</v>
      </c>
      <c r="E136" s="183"/>
      <c r="F136" s="184"/>
    </row>
    <row r="137" spans="1:9" x14ac:dyDescent="0.25">
      <c r="A137" s="315" t="s">
        <v>91</v>
      </c>
      <c r="B137" s="158" t="s">
        <v>92</v>
      </c>
      <c r="C137" s="185">
        <f t="shared" si="9"/>
        <v>40</v>
      </c>
      <c r="D137" s="131">
        <v>40</v>
      </c>
      <c r="E137" s="133"/>
      <c r="F137" s="132"/>
    </row>
    <row r="138" spans="1:9" x14ac:dyDescent="0.25">
      <c r="A138" s="322"/>
      <c r="B138" s="163" t="s">
        <v>103</v>
      </c>
      <c r="C138" s="186">
        <f t="shared" si="9"/>
        <v>0</v>
      </c>
      <c r="D138" s="66"/>
      <c r="E138" s="150"/>
      <c r="F138" s="68"/>
    </row>
    <row r="139" spans="1:9" x14ac:dyDescent="0.25">
      <c r="A139" s="316"/>
      <c r="B139" s="165" t="s">
        <v>90</v>
      </c>
      <c r="C139" s="187">
        <f t="shared" si="9"/>
        <v>0</v>
      </c>
      <c r="D139" s="61"/>
      <c r="E139" s="142"/>
      <c r="F139" s="70"/>
    </row>
    <row r="140" spans="1:9" x14ac:dyDescent="0.25">
      <c r="A140" s="323" t="s">
        <v>102</v>
      </c>
      <c r="B140" s="324"/>
      <c r="C140" s="188">
        <f t="shared" si="9"/>
        <v>8</v>
      </c>
      <c r="D140" s="25">
        <v>8</v>
      </c>
      <c r="E140" s="189"/>
      <c r="F140" s="26"/>
    </row>
    <row r="141" spans="1:9" x14ac:dyDescent="0.25">
      <c r="A141" s="325" t="s">
        <v>98</v>
      </c>
      <c r="B141" s="326"/>
      <c r="C141" s="187">
        <f t="shared" si="9"/>
        <v>0</v>
      </c>
      <c r="D141" s="61"/>
      <c r="E141" s="142"/>
      <c r="F141" s="70"/>
    </row>
    <row r="142" spans="1:9" x14ac:dyDescent="0.25">
      <c r="A142" s="146" t="s">
        <v>109</v>
      </c>
      <c r="B142" s="190"/>
      <c r="C142" s="191"/>
      <c r="D142" s="191"/>
      <c r="E142" s="192"/>
      <c r="F142" s="193"/>
    </row>
    <row r="143" spans="1:9" x14ac:dyDescent="0.25">
      <c r="A143" s="146" t="s">
        <v>139</v>
      </c>
      <c r="B143" s="194"/>
      <c r="C143" s="191"/>
      <c r="D143" s="191"/>
      <c r="E143" s="191"/>
      <c r="F143" s="191"/>
    </row>
    <row r="144" spans="1:9" s="2" customFormat="1" ht="12" x14ac:dyDescent="0.2">
      <c r="A144" s="332" t="s">
        <v>140</v>
      </c>
      <c r="B144" s="332"/>
      <c r="C144" s="332"/>
      <c r="D144" s="332"/>
      <c r="E144" s="332"/>
      <c r="F144" s="332"/>
      <c r="G144" s="332"/>
      <c r="H144" s="332"/>
      <c r="I144" s="195"/>
    </row>
    <row r="145" spans="1:9" ht="15" customHeight="1" x14ac:dyDescent="0.25">
      <c r="A145" s="330" t="s">
        <v>141</v>
      </c>
      <c r="B145" s="333"/>
      <c r="C145" s="336" t="s">
        <v>142</v>
      </c>
      <c r="D145" s="337"/>
      <c r="E145" s="338"/>
      <c r="F145" s="336" t="s">
        <v>143</v>
      </c>
      <c r="G145" s="337"/>
      <c r="H145" s="338"/>
    </row>
    <row r="146" spans="1:9" x14ac:dyDescent="0.25">
      <c r="A146" s="334"/>
      <c r="B146" s="335"/>
      <c r="C146" s="4" t="s">
        <v>92</v>
      </c>
      <c r="D146" s="5" t="s">
        <v>144</v>
      </c>
      <c r="E146" s="6" t="s">
        <v>124</v>
      </c>
      <c r="F146" s="4" t="s">
        <v>92</v>
      </c>
      <c r="G146" s="5" t="s">
        <v>144</v>
      </c>
      <c r="H146" s="6" t="s">
        <v>124</v>
      </c>
    </row>
    <row r="147" spans="1:9" x14ac:dyDescent="0.25">
      <c r="A147" s="339" t="s">
        <v>86</v>
      </c>
      <c r="B147" s="340"/>
      <c r="C147" s="196"/>
      <c r="D147" s="197"/>
      <c r="E147" s="198">
        <v>7</v>
      </c>
      <c r="F147" s="196"/>
      <c r="G147" s="197"/>
      <c r="H147" s="198">
        <v>262</v>
      </c>
    </row>
    <row r="148" spans="1:9" x14ac:dyDescent="0.25">
      <c r="A148" s="315" t="s">
        <v>91</v>
      </c>
      <c r="B148" s="158" t="s">
        <v>92</v>
      </c>
      <c r="C148" s="196"/>
      <c r="D148" s="197"/>
      <c r="E148" s="198"/>
      <c r="F148" s="196">
        <v>84</v>
      </c>
      <c r="G148" s="197"/>
      <c r="H148" s="198"/>
    </row>
    <row r="149" spans="1:9" x14ac:dyDescent="0.25">
      <c r="A149" s="322"/>
      <c r="B149" s="163" t="s">
        <v>145</v>
      </c>
      <c r="C149" s="199"/>
      <c r="D149" s="200"/>
      <c r="E149" s="201"/>
      <c r="F149" s="199"/>
      <c r="G149" s="200"/>
      <c r="H149" s="201"/>
    </row>
    <row r="150" spans="1:9" x14ac:dyDescent="0.25">
      <c r="A150" s="316"/>
      <c r="B150" s="165" t="s">
        <v>90</v>
      </c>
      <c r="C150" s="202"/>
      <c r="D150" s="203"/>
      <c r="E150" s="204"/>
      <c r="F150" s="202"/>
      <c r="G150" s="203"/>
      <c r="H150" s="204"/>
    </row>
    <row r="151" spans="1:9" x14ac:dyDescent="0.25">
      <c r="A151" s="323" t="s">
        <v>95</v>
      </c>
      <c r="B151" s="324"/>
      <c r="C151" s="16"/>
      <c r="D151" s="205"/>
      <c r="E151" s="206"/>
      <c r="F151" s="16">
        <v>73</v>
      </c>
      <c r="G151" s="205"/>
      <c r="H151" s="206"/>
    </row>
    <row r="152" spans="1:9" x14ac:dyDescent="0.25">
      <c r="A152" s="325" t="s">
        <v>98</v>
      </c>
      <c r="B152" s="326"/>
      <c r="C152" s="23"/>
      <c r="D152" s="207"/>
      <c r="E152" s="208"/>
      <c r="F152" s="23">
        <v>20</v>
      </c>
      <c r="G152" s="207"/>
      <c r="H152" s="208"/>
    </row>
    <row r="153" spans="1:9" x14ac:dyDescent="0.25">
      <c r="A153" s="327" t="s">
        <v>5</v>
      </c>
      <c r="B153" s="328"/>
      <c r="C153" s="34">
        <f>SUM(C147:C152)</f>
        <v>0</v>
      </c>
      <c r="D153" s="144">
        <f>SUM(D147:D150)</f>
        <v>0</v>
      </c>
      <c r="E153" s="37">
        <f>SUM(E147:E150)</f>
        <v>7</v>
      </c>
      <c r="F153" s="28">
        <f>SUM(F147:F152)</f>
        <v>177</v>
      </c>
      <c r="G153" s="29">
        <f>SUM(G147:G150)</f>
        <v>0</v>
      </c>
      <c r="H153" s="33">
        <f>SUM(H147:H150)</f>
        <v>262</v>
      </c>
    </row>
    <row r="154" spans="1:9" s="2" customFormat="1" ht="12" x14ac:dyDescent="0.2">
      <c r="A154" s="329" t="s">
        <v>146</v>
      </c>
      <c r="B154" s="329"/>
      <c r="C154" s="329"/>
    </row>
    <row r="155" spans="1:9" x14ac:dyDescent="0.25">
      <c r="A155" s="330" t="s">
        <v>34</v>
      </c>
      <c r="B155" s="331"/>
      <c r="C155" s="119" t="s">
        <v>5</v>
      </c>
    </row>
    <row r="156" spans="1:9" x14ac:dyDescent="0.25">
      <c r="A156" s="315" t="s">
        <v>147</v>
      </c>
      <c r="B156" s="209" t="s">
        <v>148</v>
      </c>
      <c r="C156" s="210">
        <v>380</v>
      </c>
    </row>
    <row r="157" spans="1:9" x14ac:dyDescent="0.25">
      <c r="A157" s="316"/>
      <c r="B157" s="211" t="s">
        <v>149</v>
      </c>
      <c r="C157" s="212">
        <v>269</v>
      </c>
    </row>
    <row r="158" spans="1:9" s="2" customFormat="1" ht="12" x14ac:dyDescent="0.2">
      <c r="A158" s="317" t="s">
        <v>150</v>
      </c>
      <c r="B158" s="317"/>
      <c r="C158" s="317"/>
      <c r="D158" s="317"/>
      <c r="E158" s="317"/>
      <c r="F158" s="317"/>
      <c r="G158" s="318"/>
      <c r="H158" s="318"/>
      <c r="I158" s="318"/>
    </row>
    <row r="159" spans="1:9" x14ac:dyDescent="0.25">
      <c r="A159" s="213" t="s">
        <v>151</v>
      </c>
      <c r="B159" s="213" t="s">
        <v>152</v>
      </c>
      <c r="C159" s="319" t="s">
        <v>34</v>
      </c>
      <c r="D159" s="320"/>
      <c r="E159" s="321"/>
      <c r="F159" s="214" t="s">
        <v>5</v>
      </c>
      <c r="G159" s="215" t="s">
        <v>86</v>
      </c>
      <c r="H159" s="216" t="s">
        <v>153</v>
      </c>
      <c r="I159" s="217" t="s">
        <v>91</v>
      </c>
    </row>
    <row r="160" spans="1:9" x14ac:dyDescent="0.25">
      <c r="A160" s="304" t="s">
        <v>154</v>
      </c>
      <c r="B160" s="304" t="s">
        <v>155</v>
      </c>
      <c r="C160" s="306" t="s">
        <v>156</v>
      </c>
      <c r="D160" s="307"/>
      <c r="E160" s="308"/>
      <c r="F160" s="218">
        <f t="shared" ref="F160:F184" si="10">SUM(G160:I160)</f>
        <v>0</v>
      </c>
      <c r="G160" s="219"/>
      <c r="H160" s="220"/>
      <c r="I160" s="221"/>
    </row>
    <row r="161" spans="1:9" x14ac:dyDescent="0.25">
      <c r="A161" s="304"/>
      <c r="B161" s="304"/>
      <c r="C161" s="301" t="s">
        <v>157</v>
      </c>
      <c r="D161" s="302"/>
      <c r="E161" s="303"/>
      <c r="F161" s="222">
        <f t="shared" si="10"/>
        <v>1</v>
      </c>
      <c r="G161" s="199">
        <v>1</v>
      </c>
      <c r="H161" s="200"/>
      <c r="I161" s="201"/>
    </row>
    <row r="162" spans="1:9" x14ac:dyDescent="0.25">
      <c r="A162" s="304"/>
      <c r="B162" s="304"/>
      <c r="C162" s="301" t="s">
        <v>68</v>
      </c>
      <c r="D162" s="302"/>
      <c r="E162" s="303"/>
      <c r="F162" s="222">
        <f t="shared" si="10"/>
        <v>0</v>
      </c>
      <c r="G162" s="199"/>
      <c r="H162" s="200"/>
      <c r="I162" s="201"/>
    </row>
    <row r="163" spans="1:9" x14ac:dyDescent="0.25">
      <c r="A163" s="304"/>
      <c r="B163" s="304"/>
      <c r="C163" s="301" t="s">
        <v>158</v>
      </c>
      <c r="D163" s="302"/>
      <c r="E163" s="303"/>
      <c r="F163" s="222">
        <f t="shared" si="10"/>
        <v>0</v>
      </c>
      <c r="G163" s="199"/>
      <c r="H163" s="200"/>
      <c r="I163" s="201"/>
    </row>
    <row r="164" spans="1:9" x14ac:dyDescent="0.25">
      <c r="A164" s="304"/>
      <c r="B164" s="304"/>
      <c r="C164" s="301" t="s">
        <v>159</v>
      </c>
      <c r="D164" s="302"/>
      <c r="E164" s="303"/>
      <c r="F164" s="222">
        <f t="shared" si="10"/>
        <v>0</v>
      </c>
      <c r="G164" s="199"/>
      <c r="H164" s="200"/>
      <c r="I164" s="201"/>
    </row>
    <row r="165" spans="1:9" x14ac:dyDescent="0.25">
      <c r="A165" s="304"/>
      <c r="B165" s="304"/>
      <c r="C165" s="301" t="s">
        <v>160</v>
      </c>
      <c r="D165" s="302"/>
      <c r="E165" s="303"/>
      <c r="F165" s="222">
        <f t="shared" si="10"/>
        <v>0</v>
      </c>
      <c r="G165" s="199"/>
      <c r="H165" s="200"/>
      <c r="I165" s="201"/>
    </row>
    <row r="166" spans="1:9" x14ac:dyDescent="0.25">
      <c r="A166" s="304"/>
      <c r="B166" s="304"/>
      <c r="C166" s="301" t="s">
        <v>161</v>
      </c>
      <c r="D166" s="302"/>
      <c r="E166" s="303"/>
      <c r="F166" s="222">
        <f t="shared" si="10"/>
        <v>0</v>
      </c>
      <c r="G166" s="199"/>
      <c r="H166" s="200"/>
      <c r="I166" s="201"/>
    </row>
    <row r="167" spans="1:9" x14ac:dyDescent="0.25">
      <c r="A167" s="304"/>
      <c r="B167" s="304"/>
      <c r="C167" s="312" t="s">
        <v>162</v>
      </c>
      <c r="D167" s="313"/>
      <c r="E167" s="314"/>
      <c r="F167" s="223">
        <f t="shared" si="10"/>
        <v>0</v>
      </c>
      <c r="G167" s="202"/>
      <c r="H167" s="203"/>
      <c r="I167" s="204"/>
    </row>
    <row r="168" spans="1:9" x14ac:dyDescent="0.25">
      <c r="A168" s="304"/>
      <c r="B168" s="305" t="s">
        <v>163</v>
      </c>
      <c r="C168" s="306" t="s">
        <v>164</v>
      </c>
      <c r="D168" s="307"/>
      <c r="E168" s="308"/>
      <c r="F168" s="218">
        <f t="shared" si="10"/>
        <v>0</v>
      </c>
      <c r="G168" s="219"/>
      <c r="H168" s="220"/>
      <c r="I168" s="221"/>
    </row>
    <row r="169" spans="1:9" x14ac:dyDescent="0.25">
      <c r="A169" s="304"/>
      <c r="B169" s="305"/>
      <c r="C169" s="301" t="s">
        <v>165</v>
      </c>
      <c r="D169" s="302"/>
      <c r="E169" s="303"/>
      <c r="F169" s="218">
        <f t="shared" si="10"/>
        <v>0</v>
      </c>
      <c r="G169" s="199"/>
      <c r="H169" s="200"/>
      <c r="I169" s="201"/>
    </row>
    <row r="170" spans="1:9" x14ac:dyDescent="0.25">
      <c r="A170" s="304"/>
      <c r="B170" s="305"/>
      <c r="C170" s="312" t="s">
        <v>166</v>
      </c>
      <c r="D170" s="313"/>
      <c r="E170" s="314"/>
      <c r="F170" s="224">
        <f t="shared" si="10"/>
        <v>0</v>
      </c>
      <c r="G170" s="202"/>
      <c r="H170" s="203"/>
      <c r="I170" s="204"/>
    </row>
    <row r="171" spans="1:9" x14ac:dyDescent="0.25">
      <c r="A171" s="304" t="s">
        <v>167</v>
      </c>
      <c r="B171" s="305" t="s">
        <v>155</v>
      </c>
      <c r="C171" s="306" t="s">
        <v>168</v>
      </c>
      <c r="D171" s="307"/>
      <c r="E171" s="308"/>
      <c r="F171" s="225">
        <f t="shared" si="10"/>
        <v>0</v>
      </c>
      <c r="G171" s="219"/>
      <c r="H171" s="220"/>
      <c r="I171" s="221"/>
    </row>
    <row r="172" spans="1:9" x14ac:dyDescent="0.25">
      <c r="A172" s="304"/>
      <c r="B172" s="305"/>
      <c r="C172" s="301" t="s">
        <v>169</v>
      </c>
      <c r="D172" s="302"/>
      <c r="E172" s="303"/>
      <c r="F172" s="218">
        <f t="shared" si="10"/>
        <v>0</v>
      </c>
      <c r="G172" s="199"/>
      <c r="H172" s="200"/>
      <c r="I172" s="201"/>
    </row>
    <row r="173" spans="1:9" x14ac:dyDescent="0.25">
      <c r="A173" s="304"/>
      <c r="B173" s="305"/>
      <c r="C173" s="301" t="s">
        <v>170</v>
      </c>
      <c r="D173" s="302"/>
      <c r="E173" s="303"/>
      <c r="F173" s="218">
        <f t="shared" si="10"/>
        <v>0</v>
      </c>
      <c r="G173" s="199"/>
      <c r="H173" s="200"/>
      <c r="I173" s="201"/>
    </row>
    <row r="174" spans="1:9" x14ac:dyDescent="0.25">
      <c r="A174" s="304"/>
      <c r="B174" s="305"/>
      <c r="C174" s="297" t="s">
        <v>171</v>
      </c>
      <c r="D174" s="298"/>
      <c r="E174" s="299"/>
      <c r="F174" s="226">
        <f t="shared" si="10"/>
        <v>0</v>
      </c>
      <c r="G174" s="202"/>
      <c r="H174" s="203"/>
      <c r="I174" s="204"/>
    </row>
    <row r="175" spans="1:9" x14ac:dyDescent="0.25">
      <c r="A175" s="304"/>
      <c r="B175" s="305" t="s">
        <v>163</v>
      </c>
      <c r="C175" s="309" t="s">
        <v>172</v>
      </c>
      <c r="D175" s="310"/>
      <c r="E175" s="311"/>
      <c r="F175" s="218">
        <f t="shared" si="10"/>
        <v>0</v>
      </c>
      <c r="G175" s="219"/>
      <c r="H175" s="220"/>
      <c r="I175" s="221"/>
    </row>
    <row r="176" spans="1:9" x14ac:dyDescent="0.25">
      <c r="A176" s="304"/>
      <c r="B176" s="305"/>
      <c r="C176" s="301" t="s">
        <v>173</v>
      </c>
      <c r="D176" s="302"/>
      <c r="E176" s="303"/>
      <c r="F176" s="218">
        <f t="shared" si="10"/>
        <v>0</v>
      </c>
      <c r="G176" s="199"/>
      <c r="H176" s="200"/>
      <c r="I176" s="201"/>
    </row>
    <row r="177" spans="1:9" x14ac:dyDescent="0.25">
      <c r="A177" s="304"/>
      <c r="B177" s="305"/>
      <c r="C177" s="301" t="s">
        <v>174</v>
      </c>
      <c r="D177" s="302"/>
      <c r="E177" s="303"/>
      <c r="F177" s="218">
        <f t="shared" si="10"/>
        <v>0</v>
      </c>
      <c r="G177" s="199"/>
      <c r="H177" s="200"/>
      <c r="I177" s="201"/>
    </row>
    <row r="178" spans="1:9" x14ac:dyDescent="0.25">
      <c r="A178" s="304"/>
      <c r="B178" s="305"/>
      <c r="C178" s="301" t="s">
        <v>175</v>
      </c>
      <c r="D178" s="302"/>
      <c r="E178" s="303"/>
      <c r="F178" s="218">
        <f t="shared" si="10"/>
        <v>0</v>
      </c>
      <c r="G178" s="199"/>
      <c r="H178" s="200"/>
      <c r="I178" s="201"/>
    </row>
    <row r="179" spans="1:9" x14ac:dyDescent="0.25">
      <c r="A179" s="304"/>
      <c r="B179" s="305"/>
      <c r="C179" s="301" t="s">
        <v>176</v>
      </c>
      <c r="D179" s="302"/>
      <c r="E179" s="303"/>
      <c r="F179" s="218">
        <f t="shared" si="10"/>
        <v>0</v>
      </c>
      <c r="G179" s="199"/>
      <c r="H179" s="200"/>
      <c r="I179" s="201"/>
    </row>
    <row r="180" spans="1:9" x14ac:dyDescent="0.25">
      <c r="A180" s="304"/>
      <c r="B180" s="305"/>
      <c r="C180" s="301" t="s">
        <v>177</v>
      </c>
      <c r="D180" s="302"/>
      <c r="E180" s="303"/>
      <c r="F180" s="218">
        <f t="shared" si="10"/>
        <v>0</v>
      </c>
      <c r="G180" s="199"/>
      <c r="H180" s="200"/>
      <c r="I180" s="201"/>
    </row>
    <row r="181" spans="1:9" x14ac:dyDescent="0.25">
      <c r="A181" s="304"/>
      <c r="B181" s="305"/>
      <c r="C181" s="301" t="s">
        <v>178</v>
      </c>
      <c r="D181" s="302"/>
      <c r="E181" s="303"/>
      <c r="F181" s="218">
        <f t="shared" si="10"/>
        <v>0</v>
      </c>
      <c r="G181" s="199"/>
      <c r="H181" s="200"/>
      <c r="I181" s="201"/>
    </row>
    <row r="182" spans="1:9" x14ac:dyDescent="0.25">
      <c r="A182" s="304"/>
      <c r="B182" s="305"/>
      <c r="C182" s="301" t="s">
        <v>179</v>
      </c>
      <c r="D182" s="302"/>
      <c r="E182" s="303"/>
      <c r="F182" s="218">
        <f t="shared" si="10"/>
        <v>0</v>
      </c>
      <c r="G182" s="199"/>
      <c r="H182" s="200"/>
      <c r="I182" s="201"/>
    </row>
    <row r="183" spans="1:9" x14ac:dyDescent="0.25">
      <c r="A183" s="304"/>
      <c r="B183" s="305"/>
      <c r="C183" s="301" t="s">
        <v>180</v>
      </c>
      <c r="D183" s="302"/>
      <c r="E183" s="303"/>
      <c r="F183" s="218">
        <f t="shared" si="10"/>
        <v>0</v>
      </c>
      <c r="G183" s="199"/>
      <c r="H183" s="200"/>
      <c r="I183" s="201"/>
    </row>
    <row r="184" spans="1:9" x14ac:dyDescent="0.25">
      <c r="A184" s="304"/>
      <c r="B184" s="305"/>
      <c r="C184" s="297" t="s">
        <v>181</v>
      </c>
      <c r="D184" s="298"/>
      <c r="E184" s="299"/>
      <c r="F184" s="218">
        <f t="shared" si="10"/>
        <v>0</v>
      </c>
      <c r="G184" s="199"/>
      <c r="H184" s="200"/>
      <c r="I184" s="201"/>
    </row>
    <row r="185" spans="1:9" x14ac:dyDescent="0.25">
      <c r="A185" s="227"/>
      <c r="B185" s="228"/>
      <c r="C185" s="229" t="s">
        <v>5</v>
      </c>
      <c r="D185" s="230"/>
      <c r="E185" s="231"/>
      <c r="F185" s="232">
        <f>+SUM(F160:F184)</f>
        <v>1</v>
      </c>
      <c r="G185" s="233">
        <f>+SUM(G160:G184)</f>
        <v>1</v>
      </c>
      <c r="H185" s="234">
        <f>+SUM(H160:H184)</f>
        <v>0</v>
      </c>
      <c r="I185" s="235">
        <f>+SUM(I160:I184)</f>
        <v>0</v>
      </c>
    </row>
    <row r="186" spans="1:9" x14ac:dyDescent="0.25">
      <c r="A186" s="1" t="s">
        <v>182</v>
      </c>
      <c r="B186" s="1"/>
      <c r="C186" s="193"/>
      <c r="D186" s="193"/>
      <c r="E186" s="193"/>
      <c r="F186" s="193"/>
      <c r="G186" s="193"/>
      <c r="H186" s="193"/>
      <c r="I186" s="193"/>
    </row>
    <row r="187" spans="1:9" s="2" customFormat="1" ht="12" x14ac:dyDescent="0.2">
      <c r="A187" s="236" t="s">
        <v>183</v>
      </c>
    </row>
    <row r="188" spans="1:9" s="2" customFormat="1" ht="12" x14ac:dyDescent="0.2">
      <c r="A188" s="281" t="s">
        <v>184</v>
      </c>
      <c r="B188" s="281"/>
      <c r="C188" s="300"/>
      <c r="D188" s="300"/>
    </row>
    <row r="189" spans="1:9" x14ac:dyDescent="0.25">
      <c r="A189" s="237" t="s">
        <v>185</v>
      </c>
      <c r="B189" s="238" t="s">
        <v>5</v>
      </c>
      <c r="C189" s="239" t="s">
        <v>186</v>
      </c>
      <c r="D189" s="240" t="s">
        <v>187</v>
      </c>
    </row>
    <row r="190" spans="1:9" x14ac:dyDescent="0.25">
      <c r="A190" s="241" t="s">
        <v>188</v>
      </c>
      <c r="B190" s="222">
        <f t="shared" ref="B190:B199" si="11">SUM(C190:D190)</f>
        <v>378</v>
      </c>
      <c r="C190" s="219"/>
      <c r="D190" s="221">
        <v>378</v>
      </c>
    </row>
    <row r="191" spans="1:9" x14ac:dyDescent="0.25">
      <c r="A191" s="242" t="s">
        <v>189</v>
      </c>
      <c r="B191" s="222">
        <f t="shared" si="11"/>
        <v>36</v>
      </c>
      <c r="C191" s="199"/>
      <c r="D191" s="201">
        <v>36</v>
      </c>
    </row>
    <row r="192" spans="1:9" x14ac:dyDescent="0.25">
      <c r="A192" s="242" t="s">
        <v>190</v>
      </c>
      <c r="B192" s="222">
        <f t="shared" si="11"/>
        <v>150</v>
      </c>
      <c r="C192" s="199"/>
      <c r="D192" s="201">
        <v>150</v>
      </c>
    </row>
    <row r="193" spans="1:5" x14ac:dyDescent="0.25">
      <c r="A193" s="242" t="s">
        <v>191</v>
      </c>
      <c r="B193" s="222">
        <f t="shared" si="11"/>
        <v>9</v>
      </c>
      <c r="C193" s="199"/>
      <c r="D193" s="201">
        <v>9</v>
      </c>
    </row>
    <row r="194" spans="1:5" x14ac:dyDescent="0.25">
      <c r="A194" s="242" t="s">
        <v>192</v>
      </c>
      <c r="B194" s="222">
        <f t="shared" si="11"/>
        <v>71</v>
      </c>
      <c r="C194" s="199"/>
      <c r="D194" s="201">
        <v>71</v>
      </c>
    </row>
    <row r="195" spans="1:5" x14ac:dyDescent="0.25">
      <c r="A195" s="242" t="s">
        <v>193</v>
      </c>
      <c r="B195" s="222">
        <f t="shared" si="11"/>
        <v>3</v>
      </c>
      <c r="C195" s="199"/>
      <c r="D195" s="201">
        <v>3</v>
      </c>
    </row>
    <row r="196" spans="1:5" x14ac:dyDescent="0.25">
      <c r="A196" s="242" t="s">
        <v>194</v>
      </c>
      <c r="B196" s="222">
        <f t="shared" si="11"/>
        <v>7</v>
      </c>
      <c r="C196" s="199"/>
      <c r="D196" s="201">
        <v>7</v>
      </c>
    </row>
    <row r="197" spans="1:5" x14ac:dyDescent="0.25">
      <c r="A197" s="242" t="s">
        <v>195</v>
      </c>
      <c r="B197" s="222">
        <f t="shared" si="11"/>
        <v>1</v>
      </c>
      <c r="C197" s="199"/>
      <c r="D197" s="201">
        <v>1</v>
      </c>
    </row>
    <row r="198" spans="1:5" x14ac:dyDescent="0.25">
      <c r="A198" s="242" t="s">
        <v>196</v>
      </c>
      <c r="B198" s="222">
        <f t="shared" si="11"/>
        <v>0</v>
      </c>
      <c r="C198" s="199"/>
      <c r="D198" s="201">
        <v>0</v>
      </c>
    </row>
    <row r="199" spans="1:5" x14ac:dyDescent="0.25">
      <c r="A199" s="243" t="s">
        <v>197</v>
      </c>
      <c r="B199" s="222">
        <f t="shared" si="11"/>
        <v>0</v>
      </c>
      <c r="C199" s="199"/>
      <c r="D199" s="201">
        <v>0</v>
      </c>
    </row>
    <row r="200" spans="1:5" x14ac:dyDescent="0.25">
      <c r="A200" s="244" t="s">
        <v>5</v>
      </c>
      <c r="B200" s="145">
        <f>+SUM(B190:B199)</f>
        <v>655</v>
      </c>
      <c r="C200" s="34">
        <f>+SUM(C190:C199)</f>
        <v>0</v>
      </c>
      <c r="D200" s="37">
        <f>+SUM(D190:D199)</f>
        <v>655</v>
      </c>
    </row>
    <row r="201" spans="1:5" s="2" customFormat="1" ht="12" x14ac:dyDescent="0.2">
      <c r="A201" s="236" t="s">
        <v>198</v>
      </c>
    </row>
    <row r="202" spans="1:5" x14ac:dyDescent="0.25">
      <c r="A202" s="237" t="s">
        <v>199</v>
      </c>
      <c r="B202" s="239" t="s">
        <v>186</v>
      </c>
      <c r="C202" s="245" t="s">
        <v>187</v>
      </c>
      <c r="D202" s="240" t="s">
        <v>200</v>
      </c>
    </row>
    <row r="203" spans="1:5" x14ac:dyDescent="0.25">
      <c r="A203" s="246" t="s">
        <v>201</v>
      </c>
      <c r="B203" s="199"/>
      <c r="C203" s="200">
        <v>10</v>
      </c>
      <c r="D203" s="201">
        <v>0</v>
      </c>
    </row>
    <row r="204" spans="1:5" x14ac:dyDescent="0.25">
      <c r="A204" s="247" t="s">
        <v>202</v>
      </c>
      <c r="B204" s="199"/>
      <c r="C204" s="200">
        <v>445</v>
      </c>
      <c r="D204" s="201">
        <v>62</v>
      </c>
    </row>
    <row r="205" spans="1:5" x14ac:dyDescent="0.25">
      <c r="A205" s="248" t="s">
        <v>203</v>
      </c>
      <c r="B205" s="199"/>
      <c r="C205" s="200"/>
      <c r="D205" s="204"/>
    </row>
    <row r="206" spans="1:5" x14ac:dyDescent="0.25">
      <c r="A206" s="237" t="s">
        <v>5</v>
      </c>
      <c r="B206" s="34">
        <f>+SUM(B203:B205)</f>
        <v>0</v>
      </c>
      <c r="C206" s="144">
        <f>+SUM(C203:C205)</f>
        <v>455</v>
      </c>
      <c r="D206" s="37">
        <f>+SUM(D203:D205)</f>
        <v>62</v>
      </c>
    </row>
    <row r="207" spans="1:5" s="2" customFormat="1" ht="12" x14ac:dyDescent="0.2">
      <c r="A207" s="281" t="s">
        <v>204</v>
      </c>
      <c r="B207" s="281"/>
      <c r="C207" s="281"/>
      <c r="D207" s="281"/>
      <c r="E207" s="281"/>
    </row>
    <row r="208" spans="1:5" s="3" customFormat="1" ht="10.5" x14ac:dyDescent="0.15">
      <c r="A208" s="244" t="s">
        <v>205</v>
      </c>
      <c r="B208" s="244" t="s">
        <v>206</v>
      </c>
      <c r="C208" s="239" t="s">
        <v>186</v>
      </c>
      <c r="D208" s="245" t="s">
        <v>187</v>
      </c>
      <c r="E208" s="240" t="s">
        <v>200</v>
      </c>
    </row>
    <row r="209" spans="1:5" s="3" customFormat="1" ht="10.5" x14ac:dyDescent="0.15">
      <c r="A209" s="287" t="s">
        <v>207</v>
      </c>
      <c r="B209" s="249" t="s">
        <v>208</v>
      </c>
      <c r="C209" s="199"/>
      <c r="D209" s="200"/>
      <c r="E209" s="198"/>
    </row>
    <row r="210" spans="1:5" s="3" customFormat="1" ht="10.5" x14ac:dyDescent="0.15">
      <c r="A210" s="288"/>
      <c r="B210" s="250" t="s">
        <v>209</v>
      </c>
      <c r="C210" s="199"/>
      <c r="D210" s="200"/>
      <c r="E210" s="221"/>
    </row>
    <row r="211" spans="1:5" s="3" customFormat="1" ht="10.5" x14ac:dyDescent="0.15">
      <c r="A211" s="288"/>
      <c r="B211" s="251" t="s">
        <v>210</v>
      </c>
      <c r="C211" s="219"/>
      <c r="D211" s="220"/>
      <c r="E211" s="201"/>
    </row>
    <row r="212" spans="1:5" s="3" customFormat="1" ht="10.5" x14ac:dyDescent="0.15">
      <c r="A212" s="289"/>
      <c r="B212" s="252" t="s">
        <v>211</v>
      </c>
      <c r="C212" s="202"/>
      <c r="D212" s="203"/>
      <c r="E212" s="204"/>
    </row>
    <row r="213" spans="1:5" s="3" customFormat="1" ht="10.5" x14ac:dyDescent="0.15">
      <c r="A213" s="253" t="s">
        <v>212</v>
      </c>
      <c r="B213" s="253" t="s">
        <v>213</v>
      </c>
      <c r="C213" s="254"/>
      <c r="D213" s="255"/>
      <c r="E213" s="256"/>
    </row>
    <row r="214" spans="1:5" s="3" customFormat="1" ht="10.5" x14ac:dyDescent="0.15">
      <c r="A214" s="287" t="s">
        <v>214</v>
      </c>
      <c r="B214" s="249" t="s">
        <v>215</v>
      </c>
      <c r="C214" s="196"/>
      <c r="D214" s="197">
        <v>1</v>
      </c>
      <c r="E214" s="198"/>
    </row>
    <row r="215" spans="1:5" s="3" customFormat="1" ht="10.5" x14ac:dyDescent="0.15">
      <c r="A215" s="288"/>
      <c r="B215" s="251" t="s">
        <v>216</v>
      </c>
      <c r="C215" s="219"/>
      <c r="D215" s="220"/>
      <c r="E215" s="221"/>
    </row>
    <row r="216" spans="1:5" s="3" customFormat="1" ht="10.5" x14ac:dyDescent="0.15">
      <c r="A216" s="288"/>
      <c r="B216" s="250" t="s">
        <v>217</v>
      </c>
      <c r="C216" s="199"/>
      <c r="D216" s="200">
        <v>1</v>
      </c>
      <c r="E216" s="201"/>
    </row>
    <row r="217" spans="1:5" s="3" customFormat="1" ht="10.5" x14ac:dyDescent="0.15">
      <c r="A217" s="288"/>
      <c r="B217" s="251" t="s">
        <v>218</v>
      </c>
      <c r="C217" s="219"/>
      <c r="D217" s="220"/>
      <c r="E217" s="221"/>
    </row>
    <row r="218" spans="1:5" s="3" customFormat="1" ht="10.5" x14ac:dyDescent="0.15">
      <c r="A218" s="289"/>
      <c r="B218" s="252" t="s">
        <v>219</v>
      </c>
      <c r="C218" s="202"/>
      <c r="D218" s="203"/>
      <c r="E218" s="204"/>
    </row>
    <row r="219" spans="1:5" s="3" customFormat="1" ht="11.25" x14ac:dyDescent="0.15">
      <c r="A219" s="287" t="s">
        <v>220</v>
      </c>
      <c r="B219" s="249" t="s">
        <v>221</v>
      </c>
      <c r="C219" s="219"/>
      <c r="D219" s="220"/>
      <c r="E219" s="221"/>
    </row>
    <row r="220" spans="1:5" s="3" customFormat="1" ht="11.25" x14ac:dyDescent="0.15">
      <c r="A220" s="289"/>
      <c r="B220" s="252" t="s">
        <v>222</v>
      </c>
      <c r="C220" s="202"/>
      <c r="D220" s="203"/>
      <c r="E220" s="204"/>
    </row>
    <row r="221" spans="1:5" s="3" customFormat="1" ht="10.5" x14ac:dyDescent="0.15">
      <c r="A221" s="287" t="s">
        <v>223</v>
      </c>
      <c r="B221" s="249" t="s">
        <v>224</v>
      </c>
      <c r="C221" s="196"/>
      <c r="D221" s="197"/>
      <c r="E221" s="198"/>
    </row>
    <row r="222" spans="1:5" s="3" customFormat="1" ht="10.5" x14ac:dyDescent="0.15">
      <c r="A222" s="288"/>
      <c r="B222" s="250" t="s">
        <v>225</v>
      </c>
      <c r="C222" s="219"/>
      <c r="D222" s="220"/>
      <c r="E222" s="221"/>
    </row>
    <row r="223" spans="1:5" s="3" customFormat="1" ht="11.25" x14ac:dyDescent="0.15">
      <c r="A223" s="289"/>
      <c r="B223" s="251" t="s">
        <v>226</v>
      </c>
      <c r="C223" s="257"/>
      <c r="D223" s="258"/>
      <c r="E223" s="256"/>
    </row>
    <row r="224" spans="1:5" s="3" customFormat="1" ht="11.25" x14ac:dyDescent="0.15">
      <c r="A224" s="287" t="s">
        <v>227</v>
      </c>
      <c r="B224" s="249" t="s">
        <v>228</v>
      </c>
      <c r="C224" s="219"/>
      <c r="D224" s="220"/>
      <c r="E224" s="221"/>
    </row>
    <row r="225" spans="1:5" s="3" customFormat="1" ht="11.25" x14ac:dyDescent="0.15">
      <c r="A225" s="289"/>
      <c r="B225" s="252" t="s">
        <v>229</v>
      </c>
      <c r="C225" s="202"/>
      <c r="D225" s="203"/>
      <c r="E225" s="204"/>
    </row>
    <row r="226" spans="1:5" s="3" customFormat="1" ht="11.25" x14ac:dyDescent="0.15">
      <c r="A226" s="287" t="s">
        <v>230</v>
      </c>
      <c r="B226" s="249" t="s">
        <v>231</v>
      </c>
      <c r="C226" s="219"/>
      <c r="D226" s="220"/>
      <c r="E226" s="221"/>
    </row>
    <row r="227" spans="1:5" s="3" customFormat="1" ht="11.25" x14ac:dyDescent="0.15">
      <c r="A227" s="289"/>
      <c r="B227" s="252" t="s">
        <v>232</v>
      </c>
      <c r="C227" s="202"/>
      <c r="D227" s="203">
        <v>1</v>
      </c>
      <c r="E227" s="204"/>
    </row>
    <row r="228" spans="1:5" s="3" customFormat="1" ht="11.25" x14ac:dyDescent="0.15">
      <c r="A228" s="287" t="s">
        <v>233</v>
      </c>
      <c r="B228" s="249" t="s">
        <v>234</v>
      </c>
      <c r="C228" s="219"/>
      <c r="D228" s="220"/>
      <c r="E228" s="221"/>
    </row>
    <row r="229" spans="1:5" s="3" customFormat="1" ht="11.25" x14ac:dyDescent="0.15">
      <c r="A229" s="289"/>
      <c r="B229" s="252" t="s">
        <v>235</v>
      </c>
      <c r="C229" s="202"/>
      <c r="D229" s="203"/>
      <c r="E229" s="204"/>
    </row>
    <row r="230" spans="1:5" s="3" customFormat="1" ht="11.25" x14ac:dyDescent="0.15">
      <c r="A230" s="287" t="s">
        <v>236</v>
      </c>
      <c r="B230" s="249" t="s">
        <v>237</v>
      </c>
      <c r="C230" s="219"/>
      <c r="D230" s="220"/>
      <c r="E230" s="221"/>
    </row>
    <row r="231" spans="1:5" s="3" customFormat="1" ht="11.25" x14ac:dyDescent="0.15">
      <c r="A231" s="289"/>
      <c r="B231" s="259" t="s">
        <v>238</v>
      </c>
      <c r="C231" s="202"/>
      <c r="D231" s="203"/>
      <c r="E231" s="204"/>
    </row>
    <row r="232" spans="1:5" s="3" customFormat="1" ht="10.5" x14ac:dyDescent="0.15">
      <c r="A232" s="284" t="s">
        <v>239</v>
      </c>
      <c r="B232" s="296"/>
      <c r="C232" s="219"/>
      <c r="D232" s="220">
        <v>1</v>
      </c>
      <c r="E232" s="221"/>
    </row>
    <row r="233" spans="1:5" s="3" customFormat="1" ht="10.5" x14ac:dyDescent="0.15">
      <c r="A233" s="291" t="s">
        <v>108</v>
      </c>
      <c r="B233" s="292"/>
      <c r="C233" s="199"/>
      <c r="D233" s="200">
        <v>1</v>
      </c>
      <c r="E233" s="201"/>
    </row>
    <row r="234" spans="1:5" s="3" customFormat="1" ht="10.5" x14ac:dyDescent="0.15">
      <c r="A234" s="278" t="s">
        <v>5</v>
      </c>
      <c r="B234" s="279"/>
      <c r="C234" s="34">
        <f>+SUM(C209:C233)</f>
        <v>0</v>
      </c>
      <c r="D234" s="144">
        <f>+SUM(D209:D233)</f>
        <v>5</v>
      </c>
      <c r="E234" s="37">
        <f>+SUM(E209:E233)</f>
        <v>0</v>
      </c>
    </row>
    <row r="235" spans="1:5" s="2" customFormat="1" ht="12" x14ac:dyDescent="0.2">
      <c r="A235" s="280" t="s">
        <v>240</v>
      </c>
      <c r="B235" s="280"/>
      <c r="C235" s="280"/>
      <c r="D235" s="280"/>
      <c r="E235" s="280"/>
    </row>
    <row r="236" spans="1:5" s="3" customFormat="1" ht="21" x14ac:dyDescent="0.15">
      <c r="A236" s="293" t="s">
        <v>241</v>
      </c>
      <c r="B236" s="293"/>
      <c r="C236" s="239" t="s">
        <v>5</v>
      </c>
      <c r="D236" s="216" t="s">
        <v>142</v>
      </c>
      <c r="E236" s="217" t="s">
        <v>242</v>
      </c>
    </row>
    <row r="237" spans="1:5" s="3" customFormat="1" ht="10.5" x14ac:dyDescent="0.15">
      <c r="A237" s="294" t="s">
        <v>243</v>
      </c>
      <c r="B237" s="294"/>
      <c r="C237" s="260">
        <f>SUM(D237:E237)</f>
        <v>401</v>
      </c>
      <c r="D237" s="261">
        <v>7</v>
      </c>
      <c r="E237" s="201">
        <v>394</v>
      </c>
    </row>
    <row r="238" spans="1:5" s="3" customFormat="1" ht="10.5" x14ac:dyDescent="0.15">
      <c r="A238" s="295" t="s">
        <v>244</v>
      </c>
      <c r="B238" s="295"/>
      <c r="C238" s="260">
        <f>SUM(D238:E238)</f>
        <v>14</v>
      </c>
      <c r="D238" s="261"/>
      <c r="E238" s="201">
        <v>14</v>
      </c>
    </row>
    <row r="239" spans="1:5" s="3" customFormat="1" ht="10.5" x14ac:dyDescent="0.15">
      <c r="A239" s="286" t="s">
        <v>5</v>
      </c>
      <c r="B239" s="286"/>
      <c r="C239" s="34">
        <f>+SUM(C237:C238)</f>
        <v>415</v>
      </c>
      <c r="D239" s="36">
        <f>+SUM(D237:D238)</f>
        <v>7</v>
      </c>
      <c r="E239" s="37">
        <f>+SUM(E237:E238)</f>
        <v>408</v>
      </c>
    </row>
    <row r="240" spans="1:5" s="2" customFormat="1" ht="12" x14ac:dyDescent="0.2">
      <c r="A240" s="280" t="s">
        <v>245</v>
      </c>
      <c r="B240" s="280"/>
      <c r="C240" s="280"/>
      <c r="D240" s="280"/>
    </row>
    <row r="241" spans="1:4" x14ac:dyDescent="0.25">
      <c r="A241" s="244" t="s">
        <v>205</v>
      </c>
      <c r="B241" s="244" t="s">
        <v>185</v>
      </c>
      <c r="C241" s="239" t="s">
        <v>186</v>
      </c>
      <c r="D241" s="240" t="s">
        <v>187</v>
      </c>
    </row>
    <row r="242" spans="1:4" x14ac:dyDescent="0.25">
      <c r="A242" s="287" t="s">
        <v>214</v>
      </c>
      <c r="B242" s="249" t="s">
        <v>246</v>
      </c>
      <c r="C242" s="199"/>
      <c r="D242" s="198">
        <v>1</v>
      </c>
    </row>
    <row r="243" spans="1:4" x14ac:dyDescent="0.25">
      <c r="A243" s="288"/>
      <c r="B243" s="250" t="s">
        <v>247</v>
      </c>
      <c r="C243" s="199"/>
      <c r="D243" s="201">
        <v>2</v>
      </c>
    </row>
    <row r="244" spans="1:4" x14ac:dyDescent="0.25">
      <c r="A244" s="288"/>
      <c r="B244" s="250" t="s">
        <v>248</v>
      </c>
      <c r="C244" s="199"/>
      <c r="D244" s="201"/>
    </row>
    <row r="245" spans="1:4" x14ac:dyDescent="0.25">
      <c r="A245" s="288"/>
      <c r="B245" s="250" t="s">
        <v>249</v>
      </c>
      <c r="C245" s="199"/>
      <c r="D245" s="201">
        <v>1</v>
      </c>
    </row>
    <row r="246" spans="1:4" x14ac:dyDescent="0.25">
      <c r="A246" s="288"/>
      <c r="B246" s="250" t="s">
        <v>250</v>
      </c>
      <c r="C246" s="199"/>
      <c r="D246" s="201">
        <v>1</v>
      </c>
    </row>
    <row r="247" spans="1:4" x14ac:dyDescent="0.25">
      <c r="A247" s="288"/>
      <c r="B247" s="250" t="s">
        <v>251</v>
      </c>
      <c r="C247" s="199"/>
      <c r="D247" s="201">
        <v>1</v>
      </c>
    </row>
    <row r="248" spans="1:4" x14ac:dyDescent="0.25">
      <c r="A248" s="288"/>
      <c r="B248" s="250" t="s">
        <v>252</v>
      </c>
      <c r="C248" s="199"/>
      <c r="D248" s="201">
        <v>1</v>
      </c>
    </row>
    <row r="249" spans="1:4" x14ac:dyDescent="0.25">
      <c r="A249" s="288"/>
      <c r="B249" s="250" t="s">
        <v>253</v>
      </c>
      <c r="C249" s="199"/>
      <c r="D249" s="201"/>
    </row>
    <row r="250" spans="1:4" x14ac:dyDescent="0.25">
      <c r="A250" s="288"/>
      <c r="B250" s="250" t="s">
        <v>254</v>
      </c>
      <c r="C250" s="199"/>
      <c r="D250" s="201"/>
    </row>
    <row r="251" spans="1:4" x14ac:dyDescent="0.25">
      <c r="A251" s="288"/>
      <c r="B251" s="250" t="s">
        <v>255</v>
      </c>
      <c r="C251" s="199"/>
      <c r="D251" s="201">
        <v>5</v>
      </c>
    </row>
    <row r="252" spans="1:4" x14ac:dyDescent="0.25">
      <c r="A252" s="288"/>
      <c r="B252" s="250" t="s">
        <v>256</v>
      </c>
      <c r="C252" s="199"/>
      <c r="D252" s="201">
        <v>2</v>
      </c>
    </row>
    <row r="253" spans="1:4" x14ac:dyDescent="0.25">
      <c r="A253" s="288"/>
      <c r="B253" s="250" t="s">
        <v>257</v>
      </c>
      <c r="C253" s="199"/>
      <c r="D253" s="201"/>
    </row>
    <row r="254" spans="1:4" x14ac:dyDescent="0.25">
      <c r="A254" s="288"/>
      <c r="B254" s="259" t="s">
        <v>258</v>
      </c>
      <c r="C254" s="202"/>
      <c r="D254" s="204"/>
    </row>
    <row r="255" spans="1:4" x14ac:dyDescent="0.25">
      <c r="A255" s="289"/>
      <c r="B255" s="252" t="s">
        <v>259</v>
      </c>
      <c r="C255" s="262">
        <f>SUM(C242:C254)</f>
        <v>0</v>
      </c>
      <c r="D255" s="263">
        <f>SUM(D242:D254)</f>
        <v>14</v>
      </c>
    </row>
    <row r="256" spans="1:4" x14ac:dyDescent="0.25">
      <c r="A256" s="287" t="s">
        <v>223</v>
      </c>
      <c r="B256" s="251" t="s">
        <v>260</v>
      </c>
      <c r="C256" s="219"/>
      <c r="D256" s="221"/>
    </row>
    <row r="257" spans="1:4" x14ac:dyDescent="0.25">
      <c r="A257" s="288"/>
      <c r="B257" s="250" t="s">
        <v>261</v>
      </c>
      <c r="C257" s="199"/>
      <c r="D257" s="201"/>
    </row>
    <row r="258" spans="1:4" x14ac:dyDescent="0.25">
      <c r="A258" s="288"/>
      <c r="B258" s="259" t="s">
        <v>262</v>
      </c>
      <c r="C258" s="202"/>
      <c r="D258" s="204"/>
    </row>
    <row r="259" spans="1:4" x14ac:dyDescent="0.25">
      <c r="A259" s="289"/>
      <c r="B259" s="252" t="s">
        <v>263</v>
      </c>
      <c r="C259" s="262">
        <f>SUM(C256:C258)</f>
        <v>0</v>
      </c>
      <c r="D259" s="263">
        <f>SUM(D256:D258)</f>
        <v>0</v>
      </c>
    </row>
    <row r="260" spans="1:4" x14ac:dyDescent="0.25">
      <c r="A260" s="287" t="s">
        <v>230</v>
      </c>
      <c r="B260" s="251" t="s">
        <v>264</v>
      </c>
      <c r="C260" s="219"/>
      <c r="D260" s="221">
        <v>2</v>
      </c>
    </row>
    <row r="261" spans="1:4" x14ac:dyDescent="0.25">
      <c r="A261" s="288"/>
      <c r="B261" s="250" t="s">
        <v>265</v>
      </c>
      <c r="C261" s="199"/>
      <c r="D261" s="201">
        <v>9</v>
      </c>
    </row>
    <row r="262" spans="1:4" x14ac:dyDescent="0.25">
      <c r="A262" s="288"/>
      <c r="B262" s="250" t="s">
        <v>266</v>
      </c>
      <c r="C262" s="199"/>
      <c r="D262" s="201">
        <v>7</v>
      </c>
    </row>
    <row r="263" spans="1:4" x14ac:dyDescent="0.25">
      <c r="A263" s="288"/>
      <c r="B263" s="259" t="s">
        <v>267</v>
      </c>
      <c r="C263" s="202"/>
      <c r="D263" s="204">
        <v>1</v>
      </c>
    </row>
    <row r="264" spans="1:4" x14ac:dyDescent="0.25">
      <c r="A264" s="289"/>
      <c r="B264" s="252" t="s">
        <v>268</v>
      </c>
      <c r="C264" s="262">
        <f>SUM(C260:C263)</f>
        <v>0</v>
      </c>
      <c r="D264" s="263">
        <f>SUM(D260:D263)</f>
        <v>19</v>
      </c>
    </row>
    <row r="265" spans="1:4" x14ac:dyDescent="0.25">
      <c r="A265" s="287" t="s">
        <v>233</v>
      </c>
      <c r="B265" s="251" t="s">
        <v>269</v>
      </c>
      <c r="C265" s="219"/>
      <c r="D265" s="221"/>
    </row>
    <row r="266" spans="1:4" x14ac:dyDescent="0.25">
      <c r="A266" s="288"/>
      <c r="B266" s="250" t="s">
        <v>270</v>
      </c>
      <c r="C266" s="199"/>
      <c r="D266" s="201">
        <v>1</v>
      </c>
    </row>
    <row r="267" spans="1:4" x14ac:dyDescent="0.25">
      <c r="A267" s="288"/>
      <c r="B267" s="259" t="s">
        <v>271</v>
      </c>
      <c r="C267" s="202"/>
      <c r="D267" s="204">
        <v>2</v>
      </c>
    </row>
    <row r="268" spans="1:4" x14ac:dyDescent="0.25">
      <c r="A268" s="290"/>
      <c r="B268" s="252" t="s">
        <v>272</v>
      </c>
      <c r="C268" s="264">
        <f>SUM(C265:C267)</f>
        <v>0</v>
      </c>
      <c r="D268" s="263">
        <f>SUM(D265:D267)</f>
        <v>3</v>
      </c>
    </row>
    <row r="269" spans="1:4" x14ac:dyDescent="0.25">
      <c r="A269" s="278" t="s">
        <v>5</v>
      </c>
      <c r="B269" s="279"/>
      <c r="C269" s="34">
        <f>+C255+C259+C264+C268</f>
        <v>0</v>
      </c>
      <c r="D269" s="37">
        <f>+D255+D259+D264+D268</f>
        <v>36</v>
      </c>
    </row>
    <row r="270" spans="1:4" s="2" customFormat="1" ht="12" x14ac:dyDescent="0.2">
      <c r="A270" s="280" t="s">
        <v>273</v>
      </c>
      <c r="B270" s="280"/>
      <c r="C270" s="280"/>
      <c r="D270" s="280"/>
    </row>
    <row r="271" spans="1:4" x14ac:dyDescent="0.25">
      <c r="A271" s="265" t="s">
        <v>274</v>
      </c>
      <c r="B271" s="239" t="s">
        <v>275</v>
      </c>
      <c r="C271" s="266" t="s">
        <v>276</v>
      </c>
      <c r="D271" s="217" t="s">
        <v>277</v>
      </c>
    </row>
    <row r="272" spans="1:4" x14ac:dyDescent="0.25">
      <c r="A272" s="267" t="s">
        <v>201</v>
      </c>
      <c r="B272" s="199">
        <v>8</v>
      </c>
      <c r="C272" s="200"/>
      <c r="D272" s="201"/>
    </row>
    <row r="273" spans="1:4" x14ac:dyDescent="0.25">
      <c r="A273" s="247" t="s">
        <v>202</v>
      </c>
      <c r="B273" s="199">
        <v>146</v>
      </c>
      <c r="C273" s="200"/>
      <c r="D273" s="201"/>
    </row>
    <row r="274" spans="1:4" x14ac:dyDescent="0.25">
      <c r="A274" s="248" t="s">
        <v>203</v>
      </c>
      <c r="B274" s="199"/>
      <c r="C274" s="200"/>
      <c r="D274" s="201"/>
    </row>
    <row r="275" spans="1:4" x14ac:dyDescent="0.25">
      <c r="A275" s="237" t="s">
        <v>5</v>
      </c>
      <c r="B275" s="34">
        <f>+SUM(B272:B274)</f>
        <v>154</v>
      </c>
      <c r="C275" s="144">
        <f>+SUM(C272:C274)</f>
        <v>0</v>
      </c>
      <c r="D275" s="37">
        <f>+SUM(D272:D274)</f>
        <v>0</v>
      </c>
    </row>
    <row r="276" spans="1:4" s="2" customFormat="1" ht="12" x14ac:dyDescent="0.2">
      <c r="A276" s="236" t="s">
        <v>278</v>
      </c>
    </row>
    <row r="277" spans="1:4" s="2" customFormat="1" ht="12" x14ac:dyDescent="0.2">
      <c r="A277" s="281" t="s">
        <v>279</v>
      </c>
      <c r="B277" s="281"/>
      <c r="C277" s="281"/>
    </row>
    <row r="278" spans="1:4" x14ac:dyDescent="0.25">
      <c r="A278" s="282" t="s">
        <v>280</v>
      </c>
      <c r="B278" s="283"/>
      <c r="C278" s="244" t="s">
        <v>281</v>
      </c>
    </row>
    <row r="279" spans="1:4" x14ac:dyDescent="0.25">
      <c r="A279" s="284" t="s">
        <v>282</v>
      </c>
      <c r="B279" s="285"/>
      <c r="C279" s="268"/>
    </row>
    <row r="280" spans="1:4" x14ac:dyDescent="0.25">
      <c r="A280" s="274" t="s">
        <v>283</v>
      </c>
      <c r="B280" s="275"/>
      <c r="C280" s="268"/>
    </row>
    <row r="281" spans="1:4" x14ac:dyDescent="0.25">
      <c r="A281" s="274" t="s">
        <v>284</v>
      </c>
      <c r="B281" s="275"/>
      <c r="C281" s="268"/>
    </row>
    <row r="282" spans="1:4" x14ac:dyDescent="0.25">
      <c r="A282" s="274" t="s">
        <v>285</v>
      </c>
      <c r="B282" s="275"/>
      <c r="C282" s="268"/>
    </row>
    <row r="283" spans="1:4" ht="15" customHeight="1" x14ac:dyDescent="0.25">
      <c r="A283" s="276" t="s">
        <v>286</v>
      </c>
      <c r="B283" s="277"/>
      <c r="C283" s="268"/>
    </row>
    <row r="284" spans="1:4" ht="15" customHeight="1" x14ac:dyDescent="0.25">
      <c r="A284" s="276" t="s">
        <v>287</v>
      </c>
      <c r="B284" s="277"/>
      <c r="C284" s="268"/>
    </row>
    <row r="285" spans="1:4" ht="15" customHeight="1" x14ac:dyDescent="0.25">
      <c r="A285" s="276" t="s">
        <v>288</v>
      </c>
      <c r="B285" s="277"/>
      <c r="C285" s="268"/>
    </row>
    <row r="286" spans="1:4" ht="15" customHeight="1" x14ac:dyDescent="0.25">
      <c r="A286" s="276" t="s">
        <v>289</v>
      </c>
      <c r="B286" s="277"/>
      <c r="C286" s="268"/>
    </row>
    <row r="287" spans="1:4" ht="15" customHeight="1" x14ac:dyDescent="0.25">
      <c r="A287" s="270" t="s">
        <v>290</v>
      </c>
      <c r="B287" s="271"/>
      <c r="C287" s="268"/>
    </row>
    <row r="288" spans="1:4" x14ac:dyDescent="0.25">
      <c r="A288" s="272" t="s">
        <v>5</v>
      </c>
      <c r="B288" s="273"/>
      <c r="C288" s="145">
        <f>+SUM(C279:C287)</f>
        <v>0</v>
      </c>
    </row>
    <row r="289" spans="1:2" s="2" customFormat="1" ht="12" x14ac:dyDescent="0.2">
      <c r="A289" s="236" t="s">
        <v>291</v>
      </c>
    </row>
    <row r="290" spans="1:2" x14ac:dyDescent="0.25">
      <c r="A290" s="237" t="s">
        <v>292</v>
      </c>
      <c r="B290" s="244" t="s">
        <v>293</v>
      </c>
    </row>
    <row r="291" spans="1:2" x14ac:dyDescent="0.25">
      <c r="A291" s="241" t="s">
        <v>294</v>
      </c>
      <c r="B291" s="268"/>
    </row>
    <row r="292" spans="1:2" x14ac:dyDescent="0.25">
      <c r="A292" s="242" t="s">
        <v>295</v>
      </c>
      <c r="B292" s="268"/>
    </row>
    <row r="293" spans="1:2" x14ac:dyDescent="0.25">
      <c r="A293" s="242" t="s">
        <v>296</v>
      </c>
      <c r="B293" s="268"/>
    </row>
    <row r="294" spans="1:2" x14ac:dyDescent="0.25">
      <c r="A294" s="242" t="s">
        <v>297</v>
      </c>
      <c r="B294" s="268"/>
    </row>
    <row r="295" spans="1:2" x14ac:dyDescent="0.25">
      <c r="A295" s="242" t="s">
        <v>298</v>
      </c>
      <c r="B295" s="268"/>
    </row>
    <row r="296" spans="1:2" x14ac:dyDescent="0.25">
      <c r="A296" s="243" t="s">
        <v>299</v>
      </c>
      <c r="B296" s="268"/>
    </row>
    <row r="297" spans="1:2" x14ac:dyDescent="0.25">
      <c r="A297" s="244" t="s">
        <v>5</v>
      </c>
      <c r="B297" s="145">
        <f>+SUM(B291:B296)</f>
        <v>0</v>
      </c>
    </row>
    <row r="320" spans="1:1" x14ac:dyDescent="0.25">
      <c r="A320" s="269">
        <f>SUM(D12:F15,D16:D17,D22:D28,E31:E61,B66,C69:C81,C90:H90,C100:H100,C104:C109,C113:C118,B122:B126,B129:B133,C136:C141,C153:H153,C156:C157,F160:F185,B190:B200,B206:D206,C234:E234,C237:C239,C269:D269,B275:D275,C288,B297)</f>
        <v>5672</v>
      </c>
    </row>
  </sheetData>
  <mergeCells count="217">
    <mergeCell ref="A6:V6"/>
    <mergeCell ref="A8:C8"/>
    <mergeCell ref="A9:A11"/>
    <mergeCell ref="B9:C11"/>
    <mergeCell ref="D9:F10"/>
    <mergeCell ref="G9:AB9"/>
    <mergeCell ref="G10:H10"/>
    <mergeCell ref="I10:J10"/>
    <mergeCell ref="K10:L10"/>
    <mergeCell ref="M10:N10"/>
    <mergeCell ref="AA10:AB10"/>
    <mergeCell ref="W10:X10"/>
    <mergeCell ref="Y10:Z10"/>
    <mergeCell ref="A12:A13"/>
    <mergeCell ref="A14:B14"/>
    <mergeCell ref="A15:C15"/>
    <mergeCell ref="A16:C16"/>
    <mergeCell ref="A17:C17"/>
    <mergeCell ref="O10:P10"/>
    <mergeCell ref="Q10:R10"/>
    <mergeCell ref="S10:T10"/>
    <mergeCell ref="U10:V10"/>
    <mergeCell ref="A18:C18"/>
    <mergeCell ref="A19:A21"/>
    <mergeCell ref="B19:C21"/>
    <mergeCell ref="D19:F20"/>
    <mergeCell ref="G19:AD19"/>
    <mergeCell ref="G20:H20"/>
    <mergeCell ref="I20:J20"/>
    <mergeCell ref="K20:L20"/>
    <mergeCell ref="M20:N20"/>
    <mergeCell ref="O20:P20"/>
    <mergeCell ref="AC20:AD20"/>
    <mergeCell ref="Y20:Z20"/>
    <mergeCell ref="AA20:AB20"/>
    <mergeCell ref="A22:A25"/>
    <mergeCell ref="B22:B23"/>
    <mergeCell ref="B24:B25"/>
    <mergeCell ref="A26:B27"/>
    <mergeCell ref="A28:C28"/>
    <mergeCell ref="Q20:R20"/>
    <mergeCell ref="S20:T20"/>
    <mergeCell ref="U20:V20"/>
    <mergeCell ref="W20:X20"/>
    <mergeCell ref="A29:F29"/>
    <mergeCell ref="C30:D30"/>
    <mergeCell ref="A31:A41"/>
    <mergeCell ref="B31:B33"/>
    <mergeCell ref="C31:D31"/>
    <mergeCell ref="C32:D32"/>
    <mergeCell ref="C33:D33"/>
    <mergeCell ref="B34:B35"/>
    <mergeCell ref="C34:D34"/>
    <mergeCell ref="C35:D35"/>
    <mergeCell ref="A42:A48"/>
    <mergeCell ref="B42:B48"/>
    <mergeCell ref="C42:D42"/>
    <mergeCell ref="C43:C44"/>
    <mergeCell ref="C45:D45"/>
    <mergeCell ref="C46:D46"/>
    <mergeCell ref="C47:D47"/>
    <mergeCell ref="C48:D48"/>
    <mergeCell ref="B36:B37"/>
    <mergeCell ref="C36:D36"/>
    <mergeCell ref="C37:D37"/>
    <mergeCell ref="B38:B41"/>
    <mergeCell ref="C38:D38"/>
    <mergeCell ref="C39:D39"/>
    <mergeCell ref="C40:D40"/>
    <mergeCell ref="C41:D41"/>
    <mergeCell ref="A55:A60"/>
    <mergeCell ref="B55:D55"/>
    <mergeCell ref="B56:D56"/>
    <mergeCell ref="B57:D57"/>
    <mergeCell ref="B58:D58"/>
    <mergeCell ref="B59:D59"/>
    <mergeCell ref="B60:D60"/>
    <mergeCell ref="A49:A52"/>
    <mergeCell ref="B49:D49"/>
    <mergeCell ref="B50:D50"/>
    <mergeCell ref="B51:D51"/>
    <mergeCell ref="B52:D52"/>
    <mergeCell ref="A53:A54"/>
    <mergeCell ref="B53:D53"/>
    <mergeCell ref="B54:D54"/>
    <mergeCell ref="A81:B81"/>
    <mergeCell ref="A82:H82"/>
    <mergeCell ref="A83:B84"/>
    <mergeCell ref="C83:C84"/>
    <mergeCell ref="D83:D84"/>
    <mergeCell ref="E83:G83"/>
    <mergeCell ref="H83:H84"/>
    <mergeCell ref="B61:D61"/>
    <mergeCell ref="A62:D62"/>
    <mergeCell ref="A67:C67"/>
    <mergeCell ref="A69:A72"/>
    <mergeCell ref="A73:A77"/>
    <mergeCell ref="A78:A80"/>
    <mergeCell ref="A92:H92"/>
    <mergeCell ref="A93:B94"/>
    <mergeCell ref="C93:C94"/>
    <mergeCell ref="D93:D94"/>
    <mergeCell ref="E93:G93"/>
    <mergeCell ref="H93:H94"/>
    <mergeCell ref="A85:B85"/>
    <mergeCell ref="A86:B86"/>
    <mergeCell ref="A87:B87"/>
    <mergeCell ref="A88:B88"/>
    <mergeCell ref="A89:B89"/>
    <mergeCell ref="A90:B90"/>
    <mergeCell ref="A102:I102"/>
    <mergeCell ref="A103:B103"/>
    <mergeCell ref="A104:B104"/>
    <mergeCell ref="A105:A107"/>
    <mergeCell ref="A108:B108"/>
    <mergeCell ref="A109:B109"/>
    <mergeCell ref="A95:B95"/>
    <mergeCell ref="A96:B96"/>
    <mergeCell ref="A97:B97"/>
    <mergeCell ref="A98:B98"/>
    <mergeCell ref="A99:B99"/>
    <mergeCell ref="A100:B100"/>
    <mergeCell ref="A120:B120"/>
    <mergeCell ref="A127:B127"/>
    <mergeCell ref="A135:B135"/>
    <mergeCell ref="A136:B136"/>
    <mergeCell ref="A137:A139"/>
    <mergeCell ref="A140:B140"/>
    <mergeCell ref="A111:I111"/>
    <mergeCell ref="A112:B112"/>
    <mergeCell ref="A113:B113"/>
    <mergeCell ref="A114:A116"/>
    <mergeCell ref="A117:B117"/>
    <mergeCell ref="A118:B118"/>
    <mergeCell ref="A148:A150"/>
    <mergeCell ref="A151:B151"/>
    <mergeCell ref="A152:B152"/>
    <mergeCell ref="A153:B153"/>
    <mergeCell ref="A154:C154"/>
    <mergeCell ref="A155:B155"/>
    <mergeCell ref="A141:B141"/>
    <mergeCell ref="A144:H144"/>
    <mergeCell ref="A145:B146"/>
    <mergeCell ref="C145:E145"/>
    <mergeCell ref="F145:H145"/>
    <mergeCell ref="A147:B147"/>
    <mergeCell ref="C165:E165"/>
    <mergeCell ref="C166:E166"/>
    <mergeCell ref="C167:E167"/>
    <mergeCell ref="B168:B170"/>
    <mergeCell ref="C168:E168"/>
    <mergeCell ref="C169:E169"/>
    <mergeCell ref="C170:E170"/>
    <mergeCell ref="A156:A157"/>
    <mergeCell ref="A158:I158"/>
    <mergeCell ref="C159:E159"/>
    <mergeCell ref="A160:A170"/>
    <mergeCell ref="B160:B167"/>
    <mergeCell ref="C160:E160"/>
    <mergeCell ref="C161:E161"/>
    <mergeCell ref="C162:E162"/>
    <mergeCell ref="C163:E163"/>
    <mergeCell ref="C164:E164"/>
    <mergeCell ref="C178:E178"/>
    <mergeCell ref="C179:E179"/>
    <mergeCell ref="C180:E180"/>
    <mergeCell ref="C181:E181"/>
    <mergeCell ref="C182:E182"/>
    <mergeCell ref="C183:E183"/>
    <mergeCell ref="A171:A184"/>
    <mergeCell ref="B171:B174"/>
    <mergeCell ref="C171:E171"/>
    <mergeCell ref="C172:E172"/>
    <mergeCell ref="C173:E173"/>
    <mergeCell ref="C174:E174"/>
    <mergeCell ref="B175:B184"/>
    <mergeCell ref="C175:E175"/>
    <mergeCell ref="C176:E176"/>
    <mergeCell ref="C177:E177"/>
    <mergeCell ref="A221:A223"/>
    <mergeCell ref="A224:A225"/>
    <mergeCell ref="A226:A227"/>
    <mergeCell ref="A228:A229"/>
    <mergeCell ref="A230:A231"/>
    <mergeCell ref="A232:B232"/>
    <mergeCell ref="C184:E184"/>
    <mergeCell ref="A188:D188"/>
    <mergeCell ref="A207:E207"/>
    <mergeCell ref="A209:A212"/>
    <mergeCell ref="A214:A218"/>
    <mergeCell ref="A219:A220"/>
    <mergeCell ref="A239:B239"/>
    <mergeCell ref="A240:D240"/>
    <mergeCell ref="A242:A255"/>
    <mergeCell ref="A256:A259"/>
    <mergeCell ref="A260:A264"/>
    <mergeCell ref="A265:A268"/>
    <mergeCell ref="A233:B233"/>
    <mergeCell ref="A234:B234"/>
    <mergeCell ref="A235:E235"/>
    <mergeCell ref="A236:B236"/>
    <mergeCell ref="A237:B237"/>
    <mergeCell ref="A238:B238"/>
    <mergeCell ref="A287:B287"/>
    <mergeCell ref="A288:B288"/>
    <mergeCell ref="A281:B281"/>
    <mergeCell ref="A282:B282"/>
    <mergeCell ref="A283:B283"/>
    <mergeCell ref="A284:B284"/>
    <mergeCell ref="A285:B285"/>
    <mergeCell ref="A286:B286"/>
    <mergeCell ref="A269:B269"/>
    <mergeCell ref="A270:D270"/>
    <mergeCell ref="A277:C277"/>
    <mergeCell ref="A278:B278"/>
    <mergeCell ref="A279:B279"/>
    <mergeCell ref="A280:B280"/>
  </mergeCells>
  <dataValidations count="5">
    <dataValidation type="whole" allowBlank="1" showInputMessage="1" showErrorMessage="1" sqref="C147:H152" xr:uid="{00000000-0002-0000-0600-000000000000}">
      <formula1>0</formula1>
      <formula2>9.99999999999999E+37</formula2>
    </dataValidation>
    <dataValidation type="whole" allowBlank="1" showInputMessage="1" showErrorMessage="1" sqref="D104:I109" xr:uid="{00000000-0002-0000-0600-000001000000}">
      <formula1>0</formula1>
      <formula2>9.99999999999999E+34</formula2>
    </dataValidation>
    <dataValidation type="whole" allowBlank="1" showInputMessage="1" showErrorMessage="1" sqref="D16:AB17" xr:uid="{00000000-0002-0000-0600-000002000000}">
      <formula1>0</formula1>
      <formula2>9.99999999999999E+28</formula2>
    </dataValidation>
    <dataValidation type="whole" operator="greaterThanOrEqual" allowBlank="1" showInputMessage="1" showErrorMessage="1" sqref="C279:C287 B272:D274 G12:AB14 F31:G61 G22:AD27 C69:C81 C85:H89 B64:B65 C95:H99 D113:I118 B122:B126 B129:B133 D136:F141 C265:D267 C156:C157 G160:I184 C190:D199 B203:D205 C209:E233 D237:E238 C242:D254 C256:D258 C260:D263 B291:B296" xr:uid="{00000000-0002-0000-0600-000003000000}">
      <formula1>0</formula1>
    </dataValidation>
    <dataValidation type="whole" allowBlank="1" showInputMessage="1" showErrorMessage="1" sqref="A186" xr:uid="{00000000-0002-0000-0600-000004000000}">
      <formula1>0</formula1>
      <formula2>1E+28</formula2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D320"/>
  <sheetViews>
    <sheetView workbookViewId="0">
      <selection activeCell="A6" sqref="A6:V6"/>
    </sheetView>
  </sheetViews>
  <sheetFormatPr baseColWidth="10" defaultColWidth="11.42578125" defaultRowHeight="15" x14ac:dyDescent="0.25"/>
  <cols>
    <col min="1" max="1" width="44.85546875" customWidth="1"/>
    <col min="2" max="2" width="18.140625" customWidth="1"/>
    <col min="3" max="3" width="23.85546875" customWidth="1"/>
    <col min="4" max="4" width="18.5703125" customWidth="1"/>
    <col min="5" max="5" width="12.85546875" customWidth="1"/>
    <col min="6" max="6" width="12.7109375" customWidth="1"/>
    <col min="7" max="7" width="15.7109375" customWidth="1"/>
    <col min="8" max="8" width="16.42578125" customWidth="1"/>
  </cols>
  <sheetData>
    <row r="1" spans="1:28" x14ac:dyDescent="0.25">
      <c r="A1" s="1" t="s">
        <v>0</v>
      </c>
    </row>
    <row r="2" spans="1:28" x14ac:dyDescent="0.25">
      <c r="A2" s="1" t="str">
        <f>CONCATENATE("COMUNA: ",[8]NOMBRE!B2, " (",[8]NOMBRE!C2,[8]NOMBRE!D2,[8]NOMBRE!E2,[8]NOMBRE!F2,[8]NOMBRE!G2,")")</f>
        <v>COMUNA: LINARES (07401)</v>
      </c>
    </row>
    <row r="3" spans="1:28" x14ac:dyDescent="0.25">
      <c r="A3" s="1" t="str">
        <f>CONCATENATE("ESTABLECIMIENTO/ESTRATEGIA: ", [8]NOMBRE!B3, " (",[8]NOMBRE!C3,[8]NOMBRE!D3,[8]NOMBRE!E3,[8]NOMBRE!F3,[8]NOMBRE!G3,[8]NOMBRE!H3,")")</f>
        <v>ESTABLECIMIENTO/ESTRATEGIA: HOSPITAL PRESIDENTE CARLOS IBAÑEZ DEL CAMPO (116108)</v>
      </c>
    </row>
    <row r="4" spans="1:28" x14ac:dyDescent="0.25">
      <c r="A4" s="1" t="str">
        <f>CONCATENATE("MES: ",[8]NOMBRE!B6, " (",[8]NOMBRE!C6,[8]NOMBRE!D6,")")</f>
        <v>MES: JULIO (07)</v>
      </c>
    </row>
    <row r="5" spans="1:28" x14ac:dyDescent="0.25">
      <c r="A5" s="1" t="str">
        <f>CONCATENATE("AÑO: ",[8]NOMBRE!B7)</f>
        <v>AÑO: 2025</v>
      </c>
    </row>
    <row r="6" spans="1:28" ht="15.75" x14ac:dyDescent="0.25">
      <c r="A6" s="432" t="s">
        <v>1</v>
      </c>
      <c r="B6" s="432"/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2"/>
      <c r="R6" s="432"/>
      <c r="S6" s="432"/>
      <c r="T6" s="432"/>
      <c r="U6" s="432"/>
      <c r="V6" s="432"/>
    </row>
    <row r="8" spans="1:28" s="2" customFormat="1" ht="12" x14ac:dyDescent="0.2">
      <c r="A8" s="332" t="s">
        <v>2</v>
      </c>
      <c r="B8" s="332"/>
      <c r="C8" s="332"/>
    </row>
    <row r="9" spans="1:28" s="3" customFormat="1" ht="10.5" customHeight="1" x14ac:dyDescent="0.15">
      <c r="A9" s="419" t="s">
        <v>3</v>
      </c>
      <c r="B9" s="419" t="s">
        <v>4</v>
      </c>
      <c r="C9" s="419"/>
      <c r="D9" s="330" t="s">
        <v>5</v>
      </c>
      <c r="E9" s="420"/>
      <c r="F9" s="333"/>
      <c r="G9" s="336" t="s">
        <v>6</v>
      </c>
      <c r="H9" s="337"/>
      <c r="I9" s="337"/>
      <c r="J9" s="337"/>
      <c r="K9" s="337"/>
      <c r="L9" s="337"/>
      <c r="M9" s="337"/>
      <c r="N9" s="337"/>
      <c r="O9" s="337"/>
      <c r="P9" s="337"/>
      <c r="Q9" s="337"/>
      <c r="R9" s="337"/>
      <c r="S9" s="337"/>
      <c r="T9" s="337"/>
      <c r="U9" s="337"/>
      <c r="V9" s="337"/>
      <c r="W9" s="337"/>
      <c r="X9" s="337"/>
      <c r="Y9" s="337"/>
      <c r="Z9" s="337"/>
      <c r="AA9" s="337"/>
      <c r="AB9" s="338"/>
    </row>
    <row r="10" spans="1:28" s="3" customFormat="1" ht="10.5" x14ac:dyDescent="0.15">
      <c r="A10" s="419"/>
      <c r="B10" s="419"/>
      <c r="C10" s="419"/>
      <c r="D10" s="334"/>
      <c r="E10" s="421"/>
      <c r="F10" s="335"/>
      <c r="G10" s="417" t="s">
        <v>7</v>
      </c>
      <c r="H10" s="417"/>
      <c r="I10" s="417" t="s">
        <v>8</v>
      </c>
      <c r="J10" s="417"/>
      <c r="K10" s="417" t="s">
        <v>9</v>
      </c>
      <c r="L10" s="417"/>
      <c r="M10" s="417" t="s">
        <v>10</v>
      </c>
      <c r="N10" s="417"/>
      <c r="O10" s="417" t="s">
        <v>11</v>
      </c>
      <c r="P10" s="417"/>
      <c r="Q10" s="417" t="s">
        <v>12</v>
      </c>
      <c r="R10" s="417"/>
      <c r="S10" s="417" t="s">
        <v>13</v>
      </c>
      <c r="T10" s="417"/>
      <c r="U10" s="417" t="s">
        <v>14</v>
      </c>
      <c r="V10" s="417"/>
      <c r="W10" s="417" t="s">
        <v>15</v>
      </c>
      <c r="X10" s="417"/>
      <c r="Y10" s="417" t="s">
        <v>16</v>
      </c>
      <c r="Z10" s="417"/>
      <c r="AA10" s="417" t="s">
        <v>17</v>
      </c>
      <c r="AB10" s="417"/>
    </row>
    <row r="11" spans="1:28" s="3" customFormat="1" ht="10.5" x14ac:dyDescent="0.15">
      <c r="A11" s="419"/>
      <c r="B11" s="419"/>
      <c r="C11" s="419"/>
      <c r="D11" s="4" t="s">
        <v>18</v>
      </c>
      <c r="E11" s="5" t="s">
        <v>19</v>
      </c>
      <c r="F11" s="6" t="s">
        <v>20</v>
      </c>
      <c r="G11" s="7" t="s">
        <v>19</v>
      </c>
      <c r="H11" s="8" t="s">
        <v>20</v>
      </c>
      <c r="I11" s="9" t="s">
        <v>19</v>
      </c>
      <c r="J11" s="10" t="s">
        <v>20</v>
      </c>
      <c r="K11" s="9" t="s">
        <v>19</v>
      </c>
      <c r="L11" s="10" t="s">
        <v>20</v>
      </c>
      <c r="M11" s="9" t="s">
        <v>19</v>
      </c>
      <c r="N11" s="10" t="s">
        <v>20</v>
      </c>
      <c r="O11" s="9" t="s">
        <v>19</v>
      </c>
      <c r="P11" s="10" t="s">
        <v>20</v>
      </c>
      <c r="Q11" s="9" t="s">
        <v>19</v>
      </c>
      <c r="R11" s="10" t="s">
        <v>20</v>
      </c>
      <c r="S11" s="9" t="s">
        <v>19</v>
      </c>
      <c r="T11" s="10" t="s">
        <v>20</v>
      </c>
      <c r="U11" s="9" t="s">
        <v>19</v>
      </c>
      <c r="V11" s="10" t="s">
        <v>20</v>
      </c>
      <c r="W11" s="9" t="s">
        <v>19</v>
      </c>
      <c r="X11" s="10" t="s">
        <v>20</v>
      </c>
      <c r="Y11" s="9" t="s">
        <v>19</v>
      </c>
      <c r="Z11" s="10" t="s">
        <v>20</v>
      </c>
      <c r="AA11" s="9" t="s">
        <v>19</v>
      </c>
      <c r="AB11" s="10" t="s">
        <v>20</v>
      </c>
    </row>
    <row r="12" spans="1:28" s="3" customFormat="1" ht="10.5" x14ac:dyDescent="0.15">
      <c r="A12" s="424" t="s">
        <v>21</v>
      </c>
      <c r="B12" s="11" t="s">
        <v>22</v>
      </c>
      <c r="C12" s="12" t="s">
        <v>23</v>
      </c>
      <c r="D12" s="13">
        <f>SUM(E12+F12)</f>
        <v>38</v>
      </c>
      <c r="E12" s="14">
        <f t="shared" ref="E12:F15" si="0">SUM(G12+I12+K12+M12+O12+Q12+S12+U12+W12+Y12+AA12)</f>
        <v>18</v>
      </c>
      <c r="F12" s="15">
        <f t="shared" si="0"/>
        <v>20</v>
      </c>
      <c r="G12" s="16">
        <v>2</v>
      </c>
      <c r="H12" s="17">
        <v>5</v>
      </c>
      <c r="I12" s="16">
        <v>4</v>
      </c>
      <c r="J12" s="17">
        <v>4</v>
      </c>
      <c r="K12" s="16">
        <v>1</v>
      </c>
      <c r="L12" s="17">
        <v>2</v>
      </c>
      <c r="M12" s="16">
        <v>2</v>
      </c>
      <c r="N12" s="17">
        <v>5</v>
      </c>
      <c r="O12" s="16">
        <v>2</v>
      </c>
      <c r="P12" s="17">
        <v>3</v>
      </c>
      <c r="Q12" s="16">
        <v>3</v>
      </c>
      <c r="R12" s="17">
        <v>1</v>
      </c>
      <c r="S12" s="16">
        <v>0</v>
      </c>
      <c r="T12" s="17">
        <v>0</v>
      </c>
      <c r="U12" s="16">
        <v>3</v>
      </c>
      <c r="V12" s="17">
        <v>0</v>
      </c>
      <c r="W12" s="16">
        <v>0</v>
      </c>
      <c r="X12" s="17">
        <v>0</v>
      </c>
      <c r="Y12" s="16">
        <v>1</v>
      </c>
      <c r="Z12" s="17">
        <v>0</v>
      </c>
      <c r="AA12" s="16">
        <v>0</v>
      </c>
      <c r="AB12" s="17">
        <v>0</v>
      </c>
    </row>
    <row r="13" spans="1:28" s="3" customFormat="1" ht="10.5" x14ac:dyDescent="0.15">
      <c r="A13" s="408"/>
      <c r="B13" s="18" t="s">
        <v>24</v>
      </c>
      <c r="C13" s="19" t="s">
        <v>23</v>
      </c>
      <c r="D13" s="20">
        <f>SUM(E13+F13)</f>
        <v>50</v>
      </c>
      <c r="E13" s="21">
        <f t="shared" si="0"/>
        <v>30</v>
      </c>
      <c r="F13" s="22">
        <f t="shared" si="0"/>
        <v>20</v>
      </c>
      <c r="G13" s="23">
        <v>1</v>
      </c>
      <c r="H13" s="24">
        <v>0</v>
      </c>
      <c r="I13" s="25">
        <v>2</v>
      </c>
      <c r="J13" s="26">
        <v>3</v>
      </c>
      <c r="K13" s="25">
        <v>3</v>
      </c>
      <c r="L13" s="26">
        <v>2</v>
      </c>
      <c r="M13" s="25">
        <v>7</v>
      </c>
      <c r="N13" s="26">
        <v>4</v>
      </c>
      <c r="O13" s="25">
        <v>6</v>
      </c>
      <c r="P13" s="26">
        <v>2</v>
      </c>
      <c r="Q13" s="25">
        <v>6</v>
      </c>
      <c r="R13" s="26">
        <v>0</v>
      </c>
      <c r="S13" s="25">
        <v>2</v>
      </c>
      <c r="T13" s="26">
        <v>0</v>
      </c>
      <c r="U13" s="25">
        <v>0</v>
      </c>
      <c r="V13" s="26">
        <v>6</v>
      </c>
      <c r="W13" s="25">
        <v>1</v>
      </c>
      <c r="X13" s="26">
        <v>0</v>
      </c>
      <c r="Y13" s="25">
        <v>2</v>
      </c>
      <c r="Z13" s="26">
        <v>3</v>
      </c>
      <c r="AA13" s="25">
        <v>0</v>
      </c>
      <c r="AB13" s="26"/>
    </row>
    <row r="14" spans="1:28" s="3" customFormat="1" ht="10.5" x14ac:dyDescent="0.15">
      <c r="A14" s="425" t="s">
        <v>25</v>
      </c>
      <c r="B14" s="426"/>
      <c r="C14" s="27" t="s">
        <v>23</v>
      </c>
      <c r="D14" s="28">
        <f>SUM(E14+F14)</f>
        <v>304</v>
      </c>
      <c r="E14" s="29">
        <f t="shared" si="0"/>
        <v>142</v>
      </c>
      <c r="F14" s="30">
        <f t="shared" si="0"/>
        <v>162</v>
      </c>
      <c r="G14" s="31">
        <v>5</v>
      </c>
      <c r="H14" s="32">
        <v>6</v>
      </c>
      <c r="I14" s="31">
        <v>16</v>
      </c>
      <c r="J14" s="32">
        <v>15</v>
      </c>
      <c r="K14" s="31">
        <v>11</v>
      </c>
      <c r="L14" s="32">
        <v>16</v>
      </c>
      <c r="M14" s="31">
        <v>24</v>
      </c>
      <c r="N14" s="32">
        <v>32</v>
      </c>
      <c r="O14" s="31">
        <v>11</v>
      </c>
      <c r="P14" s="32">
        <v>26</v>
      </c>
      <c r="Q14" s="31">
        <v>22</v>
      </c>
      <c r="R14" s="32">
        <v>21</v>
      </c>
      <c r="S14" s="31">
        <v>18</v>
      </c>
      <c r="T14" s="32">
        <v>13</v>
      </c>
      <c r="U14" s="31">
        <v>19</v>
      </c>
      <c r="V14" s="32">
        <v>13</v>
      </c>
      <c r="W14" s="31">
        <v>11</v>
      </c>
      <c r="X14" s="32">
        <v>11</v>
      </c>
      <c r="Y14" s="31">
        <v>5</v>
      </c>
      <c r="Z14" s="32">
        <v>9</v>
      </c>
      <c r="AA14" s="31">
        <v>0</v>
      </c>
      <c r="AB14" s="32">
        <v>0</v>
      </c>
    </row>
    <row r="15" spans="1:28" s="3" customFormat="1" ht="10.5" x14ac:dyDescent="0.15">
      <c r="A15" s="327" t="s">
        <v>5</v>
      </c>
      <c r="B15" s="328"/>
      <c r="C15" s="427"/>
      <c r="D15" s="28">
        <f>SUM(E15+F15)</f>
        <v>392</v>
      </c>
      <c r="E15" s="29">
        <f t="shared" si="0"/>
        <v>190</v>
      </c>
      <c r="F15" s="33">
        <f t="shared" si="0"/>
        <v>202</v>
      </c>
      <c r="G15" s="34">
        <f t="shared" ref="G15:AB15" si="1">SUM(G12:G14)</f>
        <v>8</v>
      </c>
      <c r="H15" s="35">
        <f t="shared" si="1"/>
        <v>11</v>
      </c>
      <c r="I15" s="36">
        <f t="shared" si="1"/>
        <v>22</v>
      </c>
      <c r="J15" s="37">
        <f t="shared" si="1"/>
        <v>22</v>
      </c>
      <c r="K15" s="34">
        <f t="shared" si="1"/>
        <v>15</v>
      </c>
      <c r="L15" s="37">
        <f t="shared" si="1"/>
        <v>20</v>
      </c>
      <c r="M15" s="34">
        <f t="shared" si="1"/>
        <v>33</v>
      </c>
      <c r="N15" s="37">
        <f t="shared" si="1"/>
        <v>41</v>
      </c>
      <c r="O15" s="34">
        <f t="shared" si="1"/>
        <v>19</v>
      </c>
      <c r="P15" s="37">
        <f t="shared" si="1"/>
        <v>31</v>
      </c>
      <c r="Q15" s="34">
        <f t="shared" si="1"/>
        <v>31</v>
      </c>
      <c r="R15" s="37">
        <f t="shared" si="1"/>
        <v>22</v>
      </c>
      <c r="S15" s="34">
        <f t="shared" si="1"/>
        <v>20</v>
      </c>
      <c r="T15" s="37">
        <f t="shared" si="1"/>
        <v>13</v>
      </c>
      <c r="U15" s="34">
        <f t="shared" si="1"/>
        <v>22</v>
      </c>
      <c r="V15" s="37">
        <f t="shared" si="1"/>
        <v>19</v>
      </c>
      <c r="W15" s="34">
        <f t="shared" si="1"/>
        <v>12</v>
      </c>
      <c r="X15" s="37">
        <f t="shared" si="1"/>
        <v>11</v>
      </c>
      <c r="Y15" s="34">
        <f t="shared" si="1"/>
        <v>8</v>
      </c>
      <c r="Z15" s="37">
        <f t="shared" si="1"/>
        <v>12</v>
      </c>
      <c r="AA15" s="34">
        <f t="shared" si="1"/>
        <v>0</v>
      </c>
      <c r="AB15" s="37">
        <f t="shared" si="1"/>
        <v>0</v>
      </c>
    </row>
    <row r="16" spans="1:28" s="3" customFormat="1" ht="10.5" x14ac:dyDescent="0.15">
      <c r="A16" s="428" t="s">
        <v>26</v>
      </c>
      <c r="B16" s="429"/>
      <c r="C16" s="430"/>
      <c r="D16" s="16">
        <v>23</v>
      </c>
      <c r="E16" s="38"/>
      <c r="F16" s="39"/>
      <c r="G16" s="40"/>
      <c r="H16" s="39"/>
      <c r="I16" s="40"/>
      <c r="J16" s="39"/>
      <c r="K16" s="40"/>
      <c r="L16" s="39"/>
      <c r="M16" s="40"/>
      <c r="N16" s="39"/>
      <c r="O16" s="40"/>
      <c r="P16" s="39"/>
      <c r="Q16" s="40"/>
      <c r="R16" s="39"/>
      <c r="S16" s="40"/>
      <c r="T16" s="39"/>
      <c r="U16" s="40"/>
      <c r="V16" s="39"/>
      <c r="W16" s="40"/>
      <c r="X16" s="39"/>
      <c r="Y16" s="40"/>
      <c r="Z16" s="41"/>
      <c r="AA16" s="42"/>
      <c r="AB16" s="43"/>
    </row>
    <row r="17" spans="1:30" s="3" customFormat="1" ht="15" customHeight="1" x14ac:dyDescent="0.15">
      <c r="A17" s="361" t="s">
        <v>27</v>
      </c>
      <c r="B17" s="431"/>
      <c r="C17" s="362"/>
      <c r="D17" s="23"/>
      <c r="E17" s="44"/>
      <c r="F17" s="45"/>
      <c r="G17" s="46"/>
      <c r="H17" s="45"/>
      <c r="I17" s="46"/>
      <c r="J17" s="45"/>
      <c r="K17" s="46"/>
      <c r="L17" s="45"/>
      <c r="M17" s="46"/>
      <c r="N17" s="45"/>
      <c r="O17" s="46"/>
      <c r="P17" s="45"/>
      <c r="Q17" s="46"/>
      <c r="R17" s="45"/>
      <c r="S17" s="46"/>
      <c r="T17" s="45"/>
      <c r="U17" s="46"/>
      <c r="V17" s="45"/>
      <c r="W17" s="46"/>
      <c r="X17" s="45"/>
      <c r="Y17" s="46"/>
      <c r="Z17" s="47"/>
      <c r="AA17" s="44"/>
      <c r="AB17" s="47"/>
    </row>
    <row r="18" spans="1:30" s="2" customFormat="1" ht="18" customHeight="1" x14ac:dyDescent="0.2">
      <c r="A18" s="418" t="s">
        <v>28</v>
      </c>
      <c r="B18" s="418"/>
      <c r="C18" s="418"/>
    </row>
    <row r="19" spans="1:30" ht="15" customHeight="1" x14ac:dyDescent="0.25">
      <c r="A19" s="419" t="s">
        <v>3</v>
      </c>
      <c r="B19" s="419" t="s">
        <v>4</v>
      </c>
      <c r="C19" s="419"/>
      <c r="D19" s="330" t="s">
        <v>5</v>
      </c>
      <c r="E19" s="420"/>
      <c r="F19" s="333"/>
      <c r="G19" s="336" t="s">
        <v>6</v>
      </c>
      <c r="H19" s="337"/>
      <c r="I19" s="337"/>
      <c r="J19" s="337"/>
      <c r="K19" s="337"/>
      <c r="L19" s="337"/>
      <c r="M19" s="337"/>
      <c r="N19" s="337"/>
      <c r="O19" s="337"/>
      <c r="P19" s="337"/>
      <c r="Q19" s="337"/>
      <c r="R19" s="337"/>
      <c r="S19" s="337"/>
      <c r="T19" s="337"/>
      <c r="U19" s="337"/>
      <c r="V19" s="337"/>
      <c r="W19" s="337"/>
      <c r="X19" s="337"/>
      <c r="Y19" s="337"/>
      <c r="Z19" s="337"/>
      <c r="AA19" s="337"/>
      <c r="AB19" s="337"/>
      <c r="AC19" s="337"/>
      <c r="AD19" s="338"/>
    </row>
    <row r="20" spans="1:30" ht="15" customHeight="1" x14ac:dyDescent="0.25">
      <c r="A20" s="419"/>
      <c r="B20" s="419"/>
      <c r="C20" s="419"/>
      <c r="D20" s="334"/>
      <c r="E20" s="421"/>
      <c r="F20" s="421"/>
      <c r="G20" s="422" t="s">
        <v>29</v>
      </c>
      <c r="H20" s="423"/>
      <c r="I20" s="417" t="s">
        <v>7</v>
      </c>
      <c r="J20" s="417"/>
      <c r="K20" s="417" t="s">
        <v>8</v>
      </c>
      <c r="L20" s="417"/>
      <c r="M20" s="417" t="s">
        <v>9</v>
      </c>
      <c r="N20" s="417"/>
      <c r="O20" s="417" t="s">
        <v>10</v>
      </c>
      <c r="P20" s="417"/>
      <c r="Q20" s="417" t="s">
        <v>11</v>
      </c>
      <c r="R20" s="417"/>
      <c r="S20" s="417" t="s">
        <v>12</v>
      </c>
      <c r="T20" s="417"/>
      <c r="U20" s="417" t="s">
        <v>13</v>
      </c>
      <c r="V20" s="417"/>
      <c r="W20" s="417" t="s">
        <v>14</v>
      </c>
      <c r="X20" s="417"/>
      <c r="Y20" s="417" t="s">
        <v>15</v>
      </c>
      <c r="Z20" s="417"/>
      <c r="AA20" s="417" t="s">
        <v>16</v>
      </c>
      <c r="AB20" s="417"/>
      <c r="AC20" s="417" t="s">
        <v>17</v>
      </c>
      <c r="AD20" s="417"/>
    </row>
    <row r="21" spans="1:30" ht="15" customHeight="1" x14ac:dyDescent="0.25">
      <c r="A21" s="419"/>
      <c r="B21" s="419"/>
      <c r="C21" s="419"/>
      <c r="D21" s="4" t="s">
        <v>18</v>
      </c>
      <c r="E21" s="5" t="s">
        <v>19</v>
      </c>
      <c r="F21" s="48" t="s">
        <v>20</v>
      </c>
      <c r="G21" s="7" t="s">
        <v>19</v>
      </c>
      <c r="H21" s="8" t="s">
        <v>20</v>
      </c>
      <c r="I21" s="7" t="s">
        <v>19</v>
      </c>
      <c r="J21" s="8" t="s">
        <v>20</v>
      </c>
      <c r="K21" s="7" t="s">
        <v>19</v>
      </c>
      <c r="L21" s="49" t="s">
        <v>20</v>
      </c>
      <c r="M21" s="7" t="s">
        <v>19</v>
      </c>
      <c r="N21" s="8" t="s">
        <v>20</v>
      </c>
      <c r="O21" s="7" t="s">
        <v>19</v>
      </c>
      <c r="P21" s="8" t="s">
        <v>20</v>
      </c>
      <c r="Q21" s="7" t="s">
        <v>19</v>
      </c>
      <c r="R21" s="8" t="s">
        <v>20</v>
      </c>
      <c r="S21" s="7" t="s">
        <v>19</v>
      </c>
      <c r="T21" s="8" t="s">
        <v>20</v>
      </c>
      <c r="U21" s="7" t="s">
        <v>19</v>
      </c>
      <c r="V21" s="8" t="s">
        <v>20</v>
      </c>
      <c r="W21" s="7" t="s">
        <v>19</v>
      </c>
      <c r="X21" s="8" t="s">
        <v>20</v>
      </c>
      <c r="Y21" s="7" t="s">
        <v>19</v>
      </c>
      <c r="Z21" s="8" t="s">
        <v>20</v>
      </c>
      <c r="AA21" s="7" t="s">
        <v>19</v>
      </c>
      <c r="AB21" s="8" t="s">
        <v>20</v>
      </c>
      <c r="AC21" s="7" t="s">
        <v>19</v>
      </c>
      <c r="AD21" s="8" t="s">
        <v>20</v>
      </c>
    </row>
    <row r="22" spans="1:30" ht="15" customHeight="1" x14ac:dyDescent="0.25">
      <c r="A22" s="408" t="s">
        <v>21</v>
      </c>
      <c r="B22" s="315" t="s">
        <v>22</v>
      </c>
      <c r="C22" s="50" t="s">
        <v>30</v>
      </c>
      <c r="D22" s="51">
        <f t="shared" ref="D22:D27" si="2">SUM(E22+F22)</f>
        <v>8</v>
      </c>
      <c r="E22" s="52">
        <f t="shared" ref="E22:F27" si="3">SUM(G22+I22+K22+M22+O22+Q22+S22+U22+W22+Y22+AA22+AC22)</f>
        <v>4</v>
      </c>
      <c r="F22" s="53">
        <f t="shared" si="3"/>
        <v>4</v>
      </c>
      <c r="G22" s="25">
        <v>0</v>
      </c>
      <c r="H22" s="54">
        <v>0</v>
      </c>
      <c r="I22" s="25">
        <v>0</v>
      </c>
      <c r="J22" s="54">
        <v>0</v>
      </c>
      <c r="K22" s="16">
        <v>1</v>
      </c>
      <c r="L22" s="17">
        <v>1</v>
      </c>
      <c r="M22" s="55">
        <v>0</v>
      </c>
      <c r="N22" s="56">
        <v>0</v>
      </c>
      <c r="O22" s="55">
        <v>0</v>
      </c>
      <c r="P22" s="56">
        <v>0</v>
      </c>
      <c r="Q22" s="55">
        <v>0</v>
      </c>
      <c r="R22" s="56">
        <v>2</v>
      </c>
      <c r="S22" s="55">
        <v>1</v>
      </c>
      <c r="T22" s="56">
        <v>1</v>
      </c>
      <c r="U22" s="55">
        <v>0</v>
      </c>
      <c r="V22" s="56">
        <v>0</v>
      </c>
      <c r="W22" s="55">
        <v>1</v>
      </c>
      <c r="X22" s="56">
        <v>0</v>
      </c>
      <c r="Y22" s="55">
        <v>1</v>
      </c>
      <c r="Z22" s="56">
        <v>0</v>
      </c>
      <c r="AA22" s="16">
        <v>0</v>
      </c>
      <c r="AB22" s="56">
        <v>0</v>
      </c>
      <c r="AC22" s="16">
        <v>0</v>
      </c>
      <c r="AD22" s="56">
        <v>0</v>
      </c>
    </row>
    <row r="23" spans="1:30" ht="15" customHeight="1" x14ac:dyDescent="0.25">
      <c r="A23" s="408"/>
      <c r="B23" s="316"/>
      <c r="C23" s="57" t="s">
        <v>31</v>
      </c>
      <c r="D23" s="58">
        <f t="shared" si="2"/>
        <v>0</v>
      </c>
      <c r="E23" s="59">
        <f t="shared" si="3"/>
        <v>0</v>
      </c>
      <c r="F23" s="60">
        <f t="shared" si="3"/>
        <v>0</v>
      </c>
      <c r="G23" s="61">
        <v>0</v>
      </c>
      <c r="H23" s="62">
        <v>0</v>
      </c>
      <c r="I23" s="61">
        <v>0</v>
      </c>
      <c r="J23" s="62">
        <v>0</v>
      </c>
      <c r="K23" s="23">
        <v>0</v>
      </c>
      <c r="L23" s="24">
        <v>0</v>
      </c>
      <c r="M23" s="63">
        <v>0</v>
      </c>
      <c r="N23" s="64">
        <v>0</v>
      </c>
      <c r="O23" s="63">
        <v>0</v>
      </c>
      <c r="P23" s="64">
        <v>0</v>
      </c>
      <c r="Q23" s="63">
        <v>0</v>
      </c>
      <c r="R23" s="64">
        <v>0</v>
      </c>
      <c r="S23" s="63">
        <v>0</v>
      </c>
      <c r="T23" s="64">
        <v>0</v>
      </c>
      <c r="U23" s="63">
        <v>0</v>
      </c>
      <c r="V23" s="64">
        <v>0</v>
      </c>
      <c r="W23" s="63">
        <v>0</v>
      </c>
      <c r="X23" s="64">
        <v>0</v>
      </c>
      <c r="Y23" s="63">
        <v>0</v>
      </c>
      <c r="Z23" s="64">
        <v>0</v>
      </c>
      <c r="AA23" s="63">
        <v>0</v>
      </c>
      <c r="AB23" s="64">
        <v>0</v>
      </c>
      <c r="AC23" s="63">
        <v>0</v>
      </c>
      <c r="AD23" s="64">
        <v>0</v>
      </c>
    </row>
    <row r="24" spans="1:30" ht="15" customHeight="1" x14ac:dyDescent="0.25">
      <c r="A24" s="408"/>
      <c r="B24" s="315" t="s">
        <v>24</v>
      </c>
      <c r="C24" s="50" t="s">
        <v>30</v>
      </c>
      <c r="D24" s="65">
        <f t="shared" si="2"/>
        <v>0</v>
      </c>
      <c r="E24" s="52">
        <f t="shared" si="3"/>
        <v>0</v>
      </c>
      <c r="F24" s="53">
        <f t="shared" si="3"/>
        <v>0</v>
      </c>
      <c r="G24" s="66">
        <v>0</v>
      </c>
      <c r="H24" s="67">
        <v>0</v>
      </c>
      <c r="I24" s="66">
        <v>0</v>
      </c>
      <c r="J24" s="67">
        <v>0</v>
      </c>
      <c r="K24" s="66">
        <v>0</v>
      </c>
      <c r="L24" s="68">
        <v>0</v>
      </c>
      <c r="M24" s="69">
        <v>0</v>
      </c>
      <c r="N24" s="67">
        <v>0</v>
      </c>
      <c r="O24" s="69">
        <v>0</v>
      </c>
      <c r="P24" s="67">
        <v>0</v>
      </c>
      <c r="Q24" s="69">
        <v>0</v>
      </c>
      <c r="R24" s="67">
        <v>0</v>
      </c>
      <c r="S24" s="69">
        <v>0</v>
      </c>
      <c r="T24" s="67">
        <v>0</v>
      </c>
      <c r="U24" s="69">
        <v>0</v>
      </c>
      <c r="V24" s="67">
        <v>0</v>
      </c>
      <c r="W24" s="69">
        <v>0</v>
      </c>
      <c r="X24" s="67">
        <v>0</v>
      </c>
      <c r="Y24" s="69">
        <v>0</v>
      </c>
      <c r="Z24" s="67">
        <v>0</v>
      </c>
      <c r="AA24" s="69">
        <v>0</v>
      </c>
      <c r="AB24" s="67">
        <v>0</v>
      </c>
      <c r="AC24" s="69">
        <v>0</v>
      </c>
      <c r="AD24" s="67">
        <v>0</v>
      </c>
    </row>
    <row r="25" spans="1:30" ht="15" customHeight="1" x14ac:dyDescent="0.25">
      <c r="A25" s="409"/>
      <c r="B25" s="316"/>
      <c r="C25" s="57" t="s">
        <v>31</v>
      </c>
      <c r="D25" s="58">
        <f t="shared" si="2"/>
        <v>0</v>
      </c>
      <c r="E25" s="59">
        <f t="shared" si="3"/>
        <v>0</v>
      </c>
      <c r="F25" s="60">
        <f t="shared" si="3"/>
        <v>0</v>
      </c>
      <c r="G25" s="61">
        <v>0</v>
      </c>
      <c r="H25" s="62">
        <v>0</v>
      </c>
      <c r="I25" s="61">
        <v>0</v>
      </c>
      <c r="J25" s="62">
        <v>0</v>
      </c>
      <c r="K25" s="61">
        <v>0</v>
      </c>
      <c r="L25" s="70">
        <v>0</v>
      </c>
      <c r="M25" s="71">
        <v>0</v>
      </c>
      <c r="N25" s="62">
        <v>0</v>
      </c>
      <c r="O25" s="71">
        <v>0</v>
      </c>
      <c r="P25" s="62">
        <v>0</v>
      </c>
      <c r="Q25" s="71">
        <v>0</v>
      </c>
      <c r="R25" s="62"/>
      <c r="S25" s="71">
        <v>0</v>
      </c>
      <c r="T25" s="62">
        <v>0</v>
      </c>
      <c r="U25" s="71">
        <v>0</v>
      </c>
      <c r="V25" s="62">
        <v>0</v>
      </c>
      <c r="W25" s="71">
        <v>0</v>
      </c>
      <c r="X25" s="62">
        <v>0</v>
      </c>
      <c r="Y25" s="71">
        <v>0</v>
      </c>
      <c r="Z25" s="62">
        <v>0</v>
      </c>
      <c r="AA25" s="71">
        <v>0</v>
      </c>
      <c r="AB25" s="62">
        <v>0</v>
      </c>
      <c r="AC25" s="71">
        <v>0</v>
      </c>
      <c r="AD25" s="62">
        <v>0</v>
      </c>
    </row>
    <row r="26" spans="1:30" ht="15" customHeight="1" x14ac:dyDescent="0.25">
      <c r="A26" s="410" t="s">
        <v>25</v>
      </c>
      <c r="B26" s="411"/>
      <c r="C26" s="72" t="s">
        <v>30</v>
      </c>
      <c r="D26" s="73">
        <f t="shared" si="2"/>
        <v>59</v>
      </c>
      <c r="E26" s="52">
        <f t="shared" si="3"/>
        <v>25</v>
      </c>
      <c r="F26" s="53">
        <f t="shared" si="3"/>
        <v>34</v>
      </c>
      <c r="G26" s="74">
        <v>0</v>
      </c>
      <c r="H26" s="75">
        <v>0</v>
      </c>
      <c r="I26" s="74">
        <v>2</v>
      </c>
      <c r="J26" s="75">
        <v>2</v>
      </c>
      <c r="K26" s="76">
        <v>2</v>
      </c>
      <c r="L26" s="77">
        <v>2</v>
      </c>
      <c r="M26" s="74">
        <v>2</v>
      </c>
      <c r="N26" s="75">
        <v>5</v>
      </c>
      <c r="O26" s="74">
        <v>9</v>
      </c>
      <c r="P26" s="75">
        <v>5</v>
      </c>
      <c r="Q26" s="74">
        <v>2</v>
      </c>
      <c r="R26" s="75">
        <v>6</v>
      </c>
      <c r="S26" s="74">
        <v>2</v>
      </c>
      <c r="T26" s="75">
        <v>3</v>
      </c>
      <c r="U26" s="74">
        <v>1</v>
      </c>
      <c r="V26" s="75">
        <v>4</v>
      </c>
      <c r="W26" s="74">
        <v>3</v>
      </c>
      <c r="X26" s="75">
        <v>3</v>
      </c>
      <c r="Y26" s="74">
        <v>1</v>
      </c>
      <c r="Z26" s="75">
        <v>2</v>
      </c>
      <c r="AA26" s="74">
        <v>1</v>
      </c>
      <c r="AB26" s="75">
        <v>1</v>
      </c>
      <c r="AC26" s="74">
        <v>0</v>
      </c>
      <c r="AD26" s="75">
        <v>1</v>
      </c>
    </row>
    <row r="27" spans="1:30" ht="15" customHeight="1" x14ac:dyDescent="0.25">
      <c r="A27" s="412"/>
      <c r="B27" s="413"/>
      <c r="C27" s="78" t="s">
        <v>31</v>
      </c>
      <c r="D27" s="58">
        <f t="shared" si="2"/>
        <v>2</v>
      </c>
      <c r="E27" s="59">
        <f t="shared" si="3"/>
        <v>1</v>
      </c>
      <c r="F27" s="60">
        <f t="shared" si="3"/>
        <v>1</v>
      </c>
      <c r="G27" s="71">
        <v>0</v>
      </c>
      <c r="H27" s="62">
        <v>0</v>
      </c>
      <c r="I27" s="71">
        <v>0</v>
      </c>
      <c r="J27" s="62">
        <v>0</v>
      </c>
      <c r="K27" s="61">
        <v>0</v>
      </c>
      <c r="L27" s="70">
        <v>0</v>
      </c>
      <c r="M27" s="71">
        <v>0</v>
      </c>
      <c r="N27" s="62">
        <v>0</v>
      </c>
      <c r="O27" s="71">
        <v>0</v>
      </c>
      <c r="P27" s="62">
        <v>0</v>
      </c>
      <c r="Q27" s="71">
        <v>0</v>
      </c>
      <c r="R27" s="62">
        <v>0</v>
      </c>
      <c r="S27" s="71">
        <v>1</v>
      </c>
      <c r="T27" s="62">
        <v>0</v>
      </c>
      <c r="U27" s="71">
        <v>0</v>
      </c>
      <c r="V27" s="62">
        <v>0</v>
      </c>
      <c r="W27" s="71">
        <v>0</v>
      </c>
      <c r="X27" s="62">
        <v>1</v>
      </c>
      <c r="Y27" s="71">
        <v>0</v>
      </c>
      <c r="Z27" s="62">
        <v>0</v>
      </c>
      <c r="AA27" s="71">
        <v>0</v>
      </c>
      <c r="AB27" s="62">
        <v>0</v>
      </c>
      <c r="AC27" s="71">
        <v>0</v>
      </c>
      <c r="AD27" s="62">
        <v>0</v>
      </c>
    </row>
    <row r="28" spans="1:30" ht="15" customHeight="1" x14ac:dyDescent="0.25">
      <c r="A28" s="414" t="s">
        <v>5</v>
      </c>
      <c r="B28" s="415"/>
      <c r="C28" s="416"/>
      <c r="D28" s="79">
        <f t="shared" ref="D28:AD28" si="4">SUM(D22:D27)</f>
        <v>69</v>
      </c>
      <c r="E28" s="80">
        <f t="shared" si="4"/>
        <v>30</v>
      </c>
      <c r="F28" s="81">
        <f t="shared" si="4"/>
        <v>39</v>
      </c>
      <c r="G28" s="82">
        <f t="shared" si="4"/>
        <v>0</v>
      </c>
      <c r="H28" s="83">
        <f t="shared" si="4"/>
        <v>0</v>
      </c>
      <c r="I28" s="82">
        <f t="shared" si="4"/>
        <v>2</v>
      </c>
      <c r="J28" s="83">
        <f t="shared" si="4"/>
        <v>2</v>
      </c>
      <c r="K28" s="84">
        <f t="shared" si="4"/>
        <v>3</v>
      </c>
      <c r="L28" s="85">
        <f t="shared" si="4"/>
        <v>3</v>
      </c>
      <c r="M28" s="82">
        <f t="shared" si="4"/>
        <v>2</v>
      </c>
      <c r="N28" s="83">
        <f t="shared" si="4"/>
        <v>5</v>
      </c>
      <c r="O28" s="82">
        <f t="shared" si="4"/>
        <v>9</v>
      </c>
      <c r="P28" s="83">
        <f t="shared" si="4"/>
        <v>5</v>
      </c>
      <c r="Q28" s="82">
        <f t="shared" si="4"/>
        <v>2</v>
      </c>
      <c r="R28" s="83">
        <f t="shared" si="4"/>
        <v>8</v>
      </c>
      <c r="S28" s="82">
        <f t="shared" si="4"/>
        <v>4</v>
      </c>
      <c r="T28" s="83">
        <f t="shared" si="4"/>
        <v>4</v>
      </c>
      <c r="U28" s="82">
        <f t="shared" si="4"/>
        <v>1</v>
      </c>
      <c r="V28" s="83">
        <f t="shared" si="4"/>
        <v>4</v>
      </c>
      <c r="W28" s="82">
        <f t="shared" si="4"/>
        <v>4</v>
      </c>
      <c r="X28" s="83">
        <f t="shared" si="4"/>
        <v>4</v>
      </c>
      <c r="Y28" s="82">
        <f t="shared" si="4"/>
        <v>2</v>
      </c>
      <c r="Z28" s="83">
        <f t="shared" si="4"/>
        <v>2</v>
      </c>
      <c r="AA28" s="82">
        <f t="shared" si="4"/>
        <v>1</v>
      </c>
      <c r="AB28" s="83">
        <f t="shared" si="4"/>
        <v>1</v>
      </c>
      <c r="AC28" s="82">
        <f t="shared" si="4"/>
        <v>0</v>
      </c>
      <c r="AD28" s="83">
        <f t="shared" si="4"/>
        <v>1</v>
      </c>
    </row>
    <row r="29" spans="1:30" s="2" customFormat="1" ht="18" customHeight="1" x14ac:dyDescent="0.2">
      <c r="A29" s="398" t="s">
        <v>32</v>
      </c>
      <c r="B29" s="398"/>
      <c r="C29" s="398"/>
      <c r="D29" s="398"/>
      <c r="E29" s="398"/>
      <c r="F29" s="398"/>
    </row>
    <row r="30" spans="1:30" ht="15" customHeight="1" x14ac:dyDescent="0.25">
      <c r="A30" s="86" t="s">
        <v>33</v>
      </c>
      <c r="B30" s="86" t="s">
        <v>34</v>
      </c>
      <c r="C30" s="399" t="s">
        <v>35</v>
      </c>
      <c r="D30" s="400"/>
      <c r="E30" s="87" t="s">
        <v>5</v>
      </c>
      <c r="F30" s="88" t="s">
        <v>36</v>
      </c>
      <c r="G30" s="89" t="s">
        <v>25</v>
      </c>
    </row>
    <row r="31" spans="1:30" ht="15" customHeight="1" x14ac:dyDescent="0.25">
      <c r="A31" s="369" t="s">
        <v>37</v>
      </c>
      <c r="B31" s="401" t="s">
        <v>38</v>
      </c>
      <c r="C31" s="402" t="s">
        <v>39</v>
      </c>
      <c r="D31" s="403"/>
      <c r="E31" s="90">
        <f t="shared" ref="E31:E61" si="5">SUM(F31:G31)</f>
        <v>1</v>
      </c>
      <c r="F31" s="91">
        <v>1</v>
      </c>
      <c r="G31" s="92">
        <v>0</v>
      </c>
    </row>
    <row r="32" spans="1:30" ht="15" customHeight="1" x14ac:dyDescent="0.25">
      <c r="A32" s="370"/>
      <c r="B32" s="401"/>
      <c r="C32" s="404" t="s">
        <v>40</v>
      </c>
      <c r="D32" s="405"/>
      <c r="E32" s="93">
        <f t="shared" si="5"/>
        <v>0</v>
      </c>
      <c r="F32" s="94">
        <v>0</v>
      </c>
      <c r="G32" s="95">
        <v>0</v>
      </c>
    </row>
    <row r="33" spans="1:7" x14ac:dyDescent="0.25">
      <c r="A33" s="370"/>
      <c r="B33" s="401"/>
      <c r="C33" s="406" t="s">
        <v>41</v>
      </c>
      <c r="D33" s="407"/>
      <c r="E33" s="96">
        <f t="shared" si="5"/>
        <v>0</v>
      </c>
      <c r="F33" s="97">
        <v>0</v>
      </c>
      <c r="G33" s="98">
        <v>0</v>
      </c>
    </row>
    <row r="34" spans="1:7" ht="15" customHeight="1" x14ac:dyDescent="0.25">
      <c r="A34" s="370"/>
      <c r="B34" s="369" t="s">
        <v>42</v>
      </c>
      <c r="C34" s="389" t="s">
        <v>43</v>
      </c>
      <c r="D34" s="390"/>
      <c r="E34" s="99">
        <f t="shared" si="5"/>
        <v>0</v>
      </c>
      <c r="F34" s="100">
        <v>0</v>
      </c>
      <c r="G34" s="101">
        <v>0</v>
      </c>
    </row>
    <row r="35" spans="1:7" x14ac:dyDescent="0.25">
      <c r="A35" s="370"/>
      <c r="B35" s="371"/>
      <c r="C35" s="406" t="s">
        <v>44</v>
      </c>
      <c r="D35" s="407"/>
      <c r="E35" s="96">
        <f t="shared" si="5"/>
        <v>0</v>
      </c>
      <c r="F35" s="97">
        <v>0</v>
      </c>
      <c r="G35" s="98">
        <v>0</v>
      </c>
    </row>
    <row r="36" spans="1:7" ht="15" customHeight="1" x14ac:dyDescent="0.25">
      <c r="A36" s="370"/>
      <c r="B36" s="387" t="s">
        <v>45</v>
      </c>
      <c r="C36" s="389" t="s">
        <v>46</v>
      </c>
      <c r="D36" s="390"/>
      <c r="E36" s="99">
        <f t="shared" si="5"/>
        <v>0</v>
      </c>
      <c r="F36" s="100">
        <v>0</v>
      </c>
      <c r="G36" s="101">
        <v>0</v>
      </c>
    </row>
    <row r="37" spans="1:7" x14ac:dyDescent="0.25">
      <c r="A37" s="370"/>
      <c r="B37" s="388"/>
      <c r="C37" s="391" t="s">
        <v>47</v>
      </c>
      <c r="D37" s="392"/>
      <c r="E37" s="96">
        <f t="shared" si="5"/>
        <v>0</v>
      </c>
      <c r="F37" s="97">
        <v>0</v>
      </c>
      <c r="G37" s="98">
        <v>0</v>
      </c>
    </row>
    <row r="38" spans="1:7" ht="15" customHeight="1" x14ac:dyDescent="0.25">
      <c r="A38" s="370"/>
      <c r="B38" s="387" t="s">
        <v>48</v>
      </c>
      <c r="C38" s="394" t="s">
        <v>49</v>
      </c>
      <c r="D38" s="395"/>
      <c r="E38" s="99">
        <f t="shared" si="5"/>
        <v>0</v>
      </c>
      <c r="F38" s="100">
        <v>0</v>
      </c>
      <c r="G38" s="101">
        <v>0</v>
      </c>
    </row>
    <row r="39" spans="1:7" x14ac:dyDescent="0.25">
      <c r="A39" s="370"/>
      <c r="B39" s="393"/>
      <c r="C39" s="396" t="s">
        <v>50</v>
      </c>
      <c r="D39" s="397"/>
      <c r="E39" s="93">
        <f t="shared" si="5"/>
        <v>0</v>
      </c>
      <c r="F39" s="94">
        <v>0</v>
      </c>
      <c r="G39" s="95">
        <v>0</v>
      </c>
    </row>
    <row r="40" spans="1:7" x14ac:dyDescent="0.25">
      <c r="A40" s="370"/>
      <c r="B40" s="393"/>
      <c r="C40" s="396" t="s">
        <v>51</v>
      </c>
      <c r="D40" s="397"/>
      <c r="E40" s="93">
        <f t="shared" si="5"/>
        <v>0</v>
      </c>
      <c r="F40" s="94">
        <v>0</v>
      </c>
      <c r="G40" s="95">
        <v>0</v>
      </c>
    </row>
    <row r="41" spans="1:7" ht="15" customHeight="1" x14ac:dyDescent="0.25">
      <c r="A41" s="371"/>
      <c r="B41" s="388"/>
      <c r="C41" s="391" t="s">
        <v>52</v>
      </c>
      <c r="D41" s="392"/>
      <c r="E41" s="96">
        <f t="shared" si="5"/>
        <v>0</v>
      </c>
      <c r="F41" s="97">
        <v>0</v>
      </c>
      <c r="G41" s="98">
        <v>0</v>
      </c>
    </row>
    <row r="42" spans="1:7" ht="15" customHeight="1" x14ac:dyDescent="0.25">
      <c r="A42" s="369" t="s">
        <v>53</v>
      </c>
      <c r="B42" s="369" t="s">
        <v>54</v>
      </c>
      <c r="C42" s="378" t="s">
        <v>55</v>
      </c>
      <c r="D42" s="380"/>
      <c r="E42" s="102">
        <f t="shared" si="5"/>
        <v>6</v>
      </c>
      <c r="F42" s="103">
        <v>2</v>
      </c>
      <c r="G42" s="104">
        <v>4</v>
      </c>
    </row>
    <row r="43" spans="1:7" ht="21" x14ac:dyDescent="0.25">
      <c r="A43" s="370"/>
      <c r="B43" s="370"/>
      <c r="C43" s="369" t="s">
        <v>56</v>
      </c>
      <c r="D43" s="105" t="s">
        <v>57</v>
      </c>
      <c r="E43" s="106">
        <f t="shared" si="5"/>
        <v>1</v>
      </c>
      <c r="F43" s="107">
        <v>1</v>
      </c>
      <c r="G43" s="108"/>
    </row>
    <row r="44" spans="1:7" ht="31.5" x14ac:dyDescent="0.25">
      <c r="A44" s="370"/>
      <c r="B44" s="370"/>
      <c r="C44" s="371"/>
      <c r="D44" s="109" t="s">
        <v>58</v>
      </c>
      <c r="E44" s="106">
        <f t="shared" si="5"/>
        <v>1</v>
      </c>
      <c r="F44" s="107">
        <v>1</v>
      </c>
      <c r="G44" s="108"/>
    </row>
    <row r="45" spans="1:7" x14ac:dyDescent="0.25">
      <c r="A45" s="370"/>
      <c r="B45" s="370"/>
      <c r="C45" s="372" t="s">
        <v>59</v>
      </c>
      <c r="D45" s="374"/>
      <c r="E45" s="99">
        <f t="shared" si="5"/>
        <v>1</v>
      </c>
      <c r="F45" s="100">
        <v>1</v>
      </c>
      <c r="G45" s="101">
        <v>0</v>
      </c>
    </row>
    <row r="46" spans="1:7" x14ac:dyDescent="0.25">
      <c r="A46" s="370"/>
      <c r="B46" s="370"/>
      <c r="C46" s="375" t="s">
        <v>60</v>
      </c>
      <c r="D46" s="377"/>
      <c r="E46" s="93">
        <f t="shared" si="5"/>
        <v>6</v>
      </c>
      <c r="F46" s="94">
        <v>1</v>
      </c>
      <c r="G46" s="95">
        <v>5</v>
      </c>
    </row>
    <row r="47" spans="1:7" x14ac:dyDescent="0.25">
      <c r="A47" s="370"/>
      <c r="B47" s="370"/>
      <c r="C47" s="375" t="s">
        <v>61</v>
      </c>
      <c r="D47" s="377"/>
      <c r="E47" s="93">
        <f t="shared" si="5"/>
        <v>3</v>
      </c>
      <c r="F47" s="94">
        <v>1</v>
      </c>
      <c r="G47" s="95">
        <v>2</v>
      </c>
    </row>
    <row r="48" spans="1:7" ht="15" customHeight="1" x14ac:dyDescent="0.25">
      <c r="A48" s="371"/>
      <c r="B48" s="371"/>
      <c r="C48" s="378" t="s">
        <v>62</v>
      </c>
      <c r="D48" s="380"/>
      <c r="E48" s="96">
        <f t="shared" si="5"/>
        <v>5</v>
      </c>
      <c r="F48" s="97">
        <v>2</v>
      </c>
      <c r="G48" s="98">
        <v>3</v>
      </c>
    </row>
    <row r="49" spans="1:8" x14ac:dyDescent="0.25">
      <c r="A49" s="369" t="s">
        <v>63</v>
      </c>
      <c r="B49" s="372" t="s">
        <v>64</v>
      </c>
      <c r="C49" s="373"/>
      <c r="D49" s="374"/>
      <c r="E49" s="90">
        <f t="shared" si="5"/>
        <v>0</v>
      </c>
      <c r="F49" s="91"/>
      <c r="G49" s="92"/>
    </row>
    <row r="50" spans="1:8" x14ac:dyDescent="0.25">
      <c r="A50" s="370"/>
      <c r="B50" s="375" t="s">
        <v>65</v>
      </c>
      <c r="C50" s="376"/>
      <c r="D50" s="377"/>
      <c r="E50" s="93">
        <f t="shared" si="5"/>
        <v>0</v>
      </c>
      <c r="F50" s="94"/>
      <c r="G50" s="95"/>
    </row>
    <row r="51" spans="1:8" x14ac:dyDescent="0.25">
      <c r="A51" s="370"/>
      <c r="B51" s="375" t="s">
        <v>66</v>
      </c>
      <c r="C51" s="376"/>
      <c r="D51" s="377"/>
      <c r="E51" s="93">
        <f t="shared" si="5"/>
        <v>0</v>
      </c>
      <c r="F51" s="94"/>
      <c r="G51" s="95"/>
    </row>
    <row r="52" spans="1:8" x14ac:dyDescent="0.25">
      <c r="A52" s="371"/>
      <c r="B52" s="381" t="s">
        <v>67</v>
      </c>
      <c r="C52" s="382"/>
      <c r="D52" s="383"/>
      <c r="E52" s="96">
        <f t="shared" si="5"/>
        <v>0</v>
      </c>
      <c r="F52" s="97"/>
      <c r="G52" s="98"/>
    </row>
    <row r="53" spans="1:8" x14ac:dyDescent="0.25">
      <c r="A53" s="370" t="s">
        <v>68</v>
      </c>
      <c r="B53" s="384" t="s">
        <v>69</v>
      </c>
      <c r="C53" s="385"/>
      <c r="D53" s="386"/>
      <c r="E53" s="99">
        <f t="shared" si="5"/>
        <v>0</v>
      </c>
      <c r="F53" s="100"/>
      <c r="G53" s="101"/>
    </row>
    <row r="54" spans="1:8" ht="15" customHeight="1" x14ac:dyDescent="0.25">
      <c r="A54" s="371"/>
      <c r="B54" s="381" t="s">
        <v>70</v>
      </c>
      <c r="C54" s="382"/>
      <c r="D54" s="383"/>
      <c r="E54" s="96">
        <f t="shared" si="5"/>
        <v>0</v>
      </c>
      <c r="F54" s="97"/>
      <c r="G54" s="98"/>
    </row>
    <row r="55" spans="1:8" ht="15" customHeight="1" x14ac:dyDescent="0.25">
      <c r="A55" s="369" t="s">
        <v>71</v>
      </c>
      <c r="B55" s="372" t="s">
        <v>72</v>
      </c>
      <c r="C55" s="373"/>
      <c r="D55" s="374"/>
      <c r="E55" s="99">
        <f t="shared" si="5"/>
        <v>0</v>
      </c>
      <c r="F55" s="100"/>
      <c r="G55" s="101"/>
    </row>
    <row r="56" spans="1:8" x14ac:dyDescent="0.25">
      <c r="A56" s="370"/>
      <c r="B56" s="375" t="s">
        <v>73</v>
      </c>
      <c r="C56" s="376"/>
      <c r="D56" s="377"/>
      <c r="E56" s="93">
        <f t="shared" si="5"/>
        <v>0</v>
      </c>
      <c r="F56" s="94"/>
      <c r="G56" s="95"/>
    </row>
    <row r="57" spans="1:8" x14ac:dyDescent="0.25">
      <c r="A57" s="370"/>
      <c r="B57" s="375" t="s">
        <v>74</v>
      </c>
      <c r="C57" s="376"/>
      <c r="D57" s="377"/>
      <c r="E57" s="93">
        <f t="shared" si="5"/>
        <v>0</v>
      </c>
      <c r="F57" s="94"/>
      <c r="G57" s="95"/>
    </row>
    <row r="58" spans="1:8" ht="15" customHeight="1" x14ac:dyDescent="0.25">
      <c r="A58" s="370"/>
      <c r="B58" s="375" t="s">
        <v>75</v>
      </c>
      <c r="C58" s="376"/>
      <c r="D58" s="377"/>
      <c r="E58" s="93">
        <f t="shared" si="5"/>
        <v>0</v>
      </c>
      <c r="F58" s="94"/>
      <c r="G58" s="95"/>
    </row>
    <row r="59" spans="1:8" ht="15" customHeight="1" x14ac:dyDescent="0.25">
      <c r="A59" s="370"/>
      <c r="B59" s="375" t="s">
        <v>76</v>
      </c>
      <c r="C59" s="376"/>
      <c r="D59" s="377"/>
      <c r="E59" s="93">
        <f t="shared" si="5"/>
        <v>0</v>
      </c>
      <c r="F59" s="94"/>
      <c r="G59" s="95"/>
    </row>
    <row r="60" spans="1:8" x14ac:dyDescent="0.25">
      <c r="A60" s="371"/>
      <c r="B60" s="378" t="s">
        <v>77</v>
      </c>
      <c r="C60" s="379"/>
      <c r="D60" s="380"/>
      <c r="E60" s="96">
        <f t="shared" si="5"/>
        <v>0</v>
      </c>
      <c r="F60" s="97"/>
      <c r="G60" s="98"/>
    </row>
    <row r="61" spans="1:8" ht="15" customHeight="1" x14ac:dyDescent="0.25">
      <c r="A61" s="110" t="s">
        <v>78</v>
      </c>
      <c r="B61" s="365" t="s">
        <v>79</v>
      </c>
      <c r="C61" s="366"/>
      <c r="D61" s="367"/>
      <c r="E61" s="102">
        <f t="shared" si="5"/>
        <v>0</v>
      </c>
      <c r="F61" s="103"/>
      <c r="G61" s="104"/>
    </row>
    <row r="62" spans="1:8" s="2" customFormat="1" ht="12" customHeight="1" x14ac:dyDescent="0.2">
      <c r="A62" s="368" t="s">
        <v>80</v>
      </c>
      <c r="B62" s="368"/>
      <c r="C62" s="368"/>
      <c r="D62" s="368"/>
      <c r="E62" s="111"/>
      <c r="F62" s="111"/>
      <c r="G62" s="111"/>
      <c r="H62" s="111"/>
    </row>
    <row r="63" spans="1:8" x14ac:dyDescent="0.25">
      <c r="A63" s="112" t="s">
        <v>81</v>
      </c>
      <c r="B63" s="113" t="s">
        <v>5</v>
      </c>
    </row>
    <row r="64" spans="1:8" x14ac:dyDescent="0.25">
      <c r="A64" s="11" t="s">
        <v>82</v>
      </c>
      <c r="B64" s="114"/>
    </row>
    <row r="65" spans="1:3" x14ac:dyDescent="0.25">
      <c r="A65" s="115" t="s">
        <v>83</v>
      </c>
      <c r="B65" s="116"/>
    </row>
    <row r="66" spans="1:3" x14ac:dyDescent="0.25">
      <c r="A66" s="117" t="s">
        <v>5</v>
      </c>
      <c r="B66" s="118">
        <f>SUM(B64+B65)</f>
        <v>0</v>
      </c>
    </row>
    <row r="67" spans="1:3" s="2" customFormat="1" ht="12" x14ac:dyDescent="0.2">
      <c r="A67" s="318" t="s">
        <v>84</v>
      </c>
      <c r="B67" s="318"/>
      <c r="C67" s="318"/>
    </row>
    <row r="68" spans="1:3" s="3" customFormat="1" ht="10.5" x14ac:dyDescent="0.15">
      <c r="A68" s="119" t="s">
        <v>85</v>
      </c>
      <c r="B68" s="120" t="s">
        <v>4</v>
      </c>
      <c r="C68" s="119" t="s">
        <v>5</v>
      </c>
    </row>
    <row r="69" spans="1:3" s="3" customFormat="1" ht="10.5" x14ac:dyDescent="0.15">
      <c r="A69" s="315" t="s">
        <v>86</v>
      </c>
      <c r="B69" s="11" t="s">
        <v>87</v>
      </c>
      <c r="C69" s="114"/>
    </row>
    <row r="70" spans="1:3" s="3" customFormat="1" ht="10.5" x14ac:dyDescent="0.15">
      <c r="A70" s="322"/>
      <c r="B70" s="121" t="s">
        <v>88</v>
      </c>
      <c r="C70" s="122"/>
    </row>
    <row r="71" spans="1:3" s="3" customFormat="1" ht="10.5" x14ac:dyDescent="0.15">
      <c r="A71" s="322"/>
      <c r="B71" s="123" t="s">
        <v>89</v>
      </c>
      <c r="C71" s="124"/>
    </row>
    <row r="72" spans="1:3" s="3" customFormat="1" ht="10.5" x14ac:dyDescent="0.15">
      <c r="A72" s="322"/>
      <c r="B72" s="123" t="s">
        <v>90</v>
      </c>
      <c r="C72" s="124"/>
    </row>
    <row r="73" spans="1:3" s="3" customFormat="1" ht="10.5" x14ac:dyDescent="0.15">
      <c r="A73" s="315" t="s">
        <v>91</v>
      </c>
      <c r="B73" s="11" t="s">
        <v>92</v>
      </c>
      <c r="C73" s="114"/>
    </row>
    <row r="74" spans="1:3" s="3" customFormat="1" ht="10.5" x14ac:dyDescent="0.15">
      <c r="A74" s="322"/>
      <c r="B74" s="121" t="s">
        <v>93</v>
      </c>
      <c r="C74" s="122"/>
    </row>
    <row r="75" spans="1:3" s="3" customFormat="1" ht="10.5" x14ac:dyDescent="0.15">
      <c r="A75" s="322"/>
      <c r="B75" s="123" t="s">
        <v>94</v>
      </c>
      <c r="C75" s="122"/>
    </row>
    <row r="76" spans="1:3" s="3" customFormat="1" ht="10.5" x14ac:dyDescent="0.15">
      <c r="A76" s="322"/>
      <c r="B76" s="123" t="s">
        <v>90</v>
      </c>
      <c r="C76" s="124"/>
    </row>
    <row r="77" spans="1:3" s="3" customFormat="1" ht="10.5" x14ac:dyDescent="0.15">
      <c r="A77" s="316"/>
      <c r="B77" s="123" t="s">
        <v>89</v>
      </c>
      <c r="C77" s="124"/>
    </row>
    <row r="78" spans="1:3" ht="31.5" x14ac:dyDescent="0.25">
      <c r="A78" s="315" t="s">
        <v>95</v>
      </c>
      <c r="B78" s="125" t="s">
        <v>96</v>
      </c>
      <c r="C78" s="114"/>
    </row>
    <row r="79" spans="1:3" ht="21" x14ac:dyDescent="0.25">
      <c r="A79" s="322"/>
      <c r="B79" s="123" t="s">
        <v>97</v>
      </c>
      <c r="C79" s="122"/>
    </row>
    <row r="80" spans="1:3" s="3" customFormat="1" ht="10.5" x14ac:dyDescent="0.15">
      <c r="A80" s="316"/>
      <c r="B80" s="126" t="s">
        <v>90</v>
      </c>
      <c r="C80" s="127"/>
    </row>
    <row r="81" spans="1:12" s="3" customFormat="1" ht="10.5" x14ac:dyDescent="0.15">
      <c r="A81" s="363" t="s">
        <v>98</v>
      </c>
      <c r="B81" s="364"/>
      <c r="C81" s="127"/>
    </row>
    <row r="82" spans="1:12" s="2" customFormat="1" ht="12" customHeight="1" x14ac:dyDescent="0.2">
      <c r="A82" s="346" t="s">
        <v>99</v>
      </c>
      <c r="B82" s="346"/>
      <c r="C82" s="346"/>
      <c r="D82" s="346"/>
      <c r="E82" s="346"/>
      <c r="F82" s="346"/>
      <c r="G82" s="346"/>
      <c r="H82" s="346"/>
      <c r="I82" s="111"/>
    </row>
    <row r="83" spans="1:12" x14ac:dyDescent="0.25">
      <c r="A83" s="354" t="s">
        <v>100</v>
      </c>
      <c r="B83" s="354"/>
      <c r="C83" s="355" t="s">
        <v>101</v>
      </c>
      <c r="D83" s="357" t="s">
        <v>102</v>
      </c>
      <c r="E83" s="359" t="s">
        <v>91</v>
      </c>
      <c r="F83" s="360"/>
      <c r="G83" s="360"/>
      <c r="H83" s="360" t="s">
        <v>98</v>
      </c>
    </row>
    <row r="84" spans="1:12" x14ac:dyDescent="0.25">
      <c r="A84" s="354"/>
      <c r="B84" s="354"/>
      <c r="C84" s="356"/>
      <c r="D84" s="358"/>
      <c r="E84" s="128" t="s">
        <v>92</v>
      </c>
      <c r="F84" s="129" t="s">
        <v>103</v>
      </c>
      <c r="G84" s="130" t="s">
        <v>90</v>
      </c>
      <c r="H84" s="359"/>
    </row>
    <row r="85" spans="1:12" x14ac:dyDescent="0.25">
      <c r="A85" s="323" t="s">
        <v>104</v>
      </c>
      <c r="B85" s="324"/>
      <c r="C85" s="131"/>
      <c r="D85" s="132"/>
      <c r="E85" s="131"/>
      <c r="F85" s="133"/>
      <c r="G85" s="132"/>
      <c r="H85" s="132"/>
    </row>
    <row r="86" spans="1:12" x14ac:dyDescent="0.25">
      <c r="A86" s="347" t="s">
        <v>105</v>
      </c>
      <c r="B86" s="348"/>
      <c r="C86" s="134"/>
      <c r="D86" s="135"/>
      <c r="E86" s="134"/>
      <c r="F86" s="136"/>
      <c r="G86" s="135"/>
      <c r="H86" s="135"/>
    </row>
    <row r="87" spans="1:12" x14ac:dyDescent="0.25">
      <c r="A87" s="347" t="s">
        <v>106</v>
      </c>
      <c r="B87" s="348"/>
      <c r="C87" s="137"/>
      <c r="D87" s="138"/>
      <c r="E87" s="137"/>
      <c r="F87" s="139"/>
      <c r="G87" s="138"/>
      <c r="H87" s="138"/>
    </row>
    <row r="88" spans="1:12" x14ac:dyDescent="0.25">
      <c r="A88" s="347" t="s">
        <v>107</v>
      </c>
      <c r="B88" s="348"/>
      <c r="C88" s="137"/>
      <c r="D88" s="138"/>
      <c r="E88" s="137"/>
      <c r="F88" s="139"/>
      <c r="G88" s="138"/>
      <c r="H88" s="138"/>
    </row>
    <row r="89" spans="1:12" x14ac:dyDescent="0.25">
      <c r="A89" s="361" t="s">
        <v>108</v>
      </c>
      <c r="B89" s="362"/>
      <c r="C89" s="140"/>
      <c r="D89" s="141"/>
      <c r="E89" s="61"/>
      <c r="F89" s="142"/>
      <c r="G89" s="141"/>
      <c r="H89" s="141"/>
    </row>
    <row r="90" spans="1:12" x14ac:dyDescent="0.25">
      <c r="A90" s="353" t="s">
        <v>5</v>
      </c>
      <c r="B90" s="353"/>
      <c r="C90" s="34">
        <f t="shared" ref="C90:H90" si="6">SUM(C85:C89)</f>
        <v>0</v>
      </c>
      <c r="D90" s="143">
        <f t="shared" si="6"/>
        <v>0</v>
      </c>
      <c r="E90" s="34">
        <f t="shared" si="6"/>
        <v>0</v>
      </c>
      <c r="F90" s="144">
        <f t="shared" si="6"/>
        <v>0</v>
      </c>
      <c r="G90" s="143">
        <f t="shared" si="6"/>
        <v>0</v>
      </c>
      <c r="H90" s="145">
        <f t="shared" si="6"/>
        <v>0</v>
      </c>
    </row>
    <row r="91" spans="1:12" x14ac:dyDescent="0.25">
      <c r="A91" s="146" t="s">
        <v>109</v>
      </c>
    </row>
    <row r="92" spans="1:12" s="2" customFormat="1" ht="12" customHeight="1" x14ac:dyDescent="0.2">
      <c r="A92" s="346" t="s">
        <v>110</v>
      </c>
      <c r="B92" s="346"/>
      <c r="C92" s="346"/>
      <c r="D92" s="346"/>
      <c r="E92" s="346"/>
      <c r="F92" s="346"/>
      <c r="G92" s="346"/>
      <c r="H92" s="346"/>
      <c r="I92" s="111"/>
      <c r="J92" s="111"/>
      <c r="K92" s="111"/>
      <c r="L92" s="111"/>
    </row>
    <row r="93" spans="1:12" x14ac:dyDescent="0.25">
      <c r="A93" s="354" t="s">
        <v>100</v>
      </c>
      <c r="B93" s="354"/>
      <c r="C93" s="355" t="s">
        <v>101</v>
      </c>
      <c r="D93" s="357" t="s">
        <v>102</v>
      </c>
      <c r="E93" s="359" t="s">
        <v>91</v>
      </c>
      <c r="F93" s="360"/>
      <c r="G93" s="360"/>
      <c r="H93" s="360" t="s">
        <v>98</v>
      </c>
    </row>
    <row r="94" spans="1:12" x14ac:dyDescent="0.25">
      <c r="A94" s="354"/>
      <c r="B94" s="354"/>
      <c r="C94" s="356"/>
      <c r="D94" s="358"/>
      <c r="E94" s="128" t="s">
        <v>92</v>
      </c>
      <c r="F94" s="129" t="s">
        <v>103</v>
      </c>
      <c r="G94" s="130" t="s">
        <v>90</v>
      </c>
      <c r="H94" s="359"/>
    </row>
    <row r="95" spans="1:12" x14ac:dyDescent="0.25">
      <c r="A95" s="323" t="s">
        <v>105</v>
      </c>
      <c r="B95" s="324"/>
      <c r="C95" s="131">
        <v>12</v>
      </c>
      <c r="D95" s="132">
        <v>2</v>
      </c>
      <c r="E95" s="147">
        <v>131</v>
      </c>
      <c r="F95" s="133">
        <v>0</v>
      </c>
      <c r="G95" s="148">
        <v>0</v>
      </c>
      <c r="H95" s="132">
        <v>0</v>
      </c>
    </row>
    <row r="96" spans="1:12" x14ac:dyDescent="0.25">
      <c r="A96" s="347" t="s">
        <v>111</v>
      </c>
      <c r="B96" s="348"/>
      <c r="C96" s="66">
        <v>0</v>
      </c>
      <c r="D96" s="68">
        <v>0</v>
      </c>
      <c r="E96" s="149">
        <v>0</v>
      </c>
      <c r="F96" s="150">
        <v>0</v>
      </c>
      <c r="G96" s="67">
        <v>0</v>
      </c>
      <c r="H96" s="68">
        <v>0</v>
      </c>
    </row>
    <row r="97" spans="1:9" x14ac:dyDescent="0.25">
      <c r="A97" s="349" t="s">
        <v>112</v>
      </c>
      <c r="B97" s="350"/>
      <c r="C97" s="66">
        <v>0</v>
      </c>
      <c r="D97" s="68">
        <v>0</v>
      </c>
      <c r="E97" s="149">
        <v>0</v>
      </c>
      <c r="F97" s="150">
        <v>0</v>
      </c>
      <c r="G97" s="67">
        <v>0</v>
      </c>
      <c r="H97" s="68">
        <v>0</v>
      </c>
    </row>
    <row r="98" spans="1:9" x14ac:dyDescent="0.25">
      <c r="A98" s="347" t="s">
        <v>113</v>
      </c>
      <c r="B98" s="348"/>
      <c r="C98" s="66">
        <v>0</v>
      </c>
      <c r="D98" s="68">
        <v>1</v>
      </c>
      <c r="E98" s="149">
        <v>0</v>
      </c>
      <c r="F98" s="150">
        <v>0</v>
      </c>
      <c r="G98" s="67">
        <v>0</v>
      </c>
      <c r="H98" s="68">
        <v>0</v>
      </c>
    </row>
    <row r="99" spans="1:9" x14ac:dyDescent="0.25">
      <c r="A99" s="351" t="s">
        <v>108</v>
      </c>
      <c r="B99" s="352"/>
      <c r="C99" s="140">
        <v>3</v>
      </c>
      <c r="D99" s="70">
        <v>3</v>
      </c>
      <c r="E99" s="151">
        <v>4</v>
      </c>
      <c r="F99" s="142">
        <v>0</v>
      </c>
      <c r="G99" s="62">
        <v>0</v>
      </c>
      <c r="H99" s="141">
        <v>0</v>
      </c>
    </row>
    <row r="100" spans="1:9" x14ac:dyDescent="0.25">
      <c r="A100" s="353" t="s">
        <v>5</v>
      </c>
      <c r="B100" s="353"/>
      <c r="C100" s="34">
        <f t="shared" ref="C100:H100" si="7">SUM(C95:C99)</f>
        <v>15</v>
      </c>
      <c r="D100" s="37">
        <f t="shared" si="7"/>
        <v>6</v>
      </c>
      <c r="E100" s="34">
        <f t="shared" si="7"/>
        <v>135</v>
      </c>
      <c r="F100" s="36">
        <f t="shared" si="7"/>
        <v>0</v>
      </c>
      <c r="G100" s="37">
        <f t="shared" si="7"/>
        <v>0</v>
      </c>
      <c r="H100" s="37">
        <f t="shared" si="7"/>
        <v>0</v>
      </c>
    </row>
    <row r="101" spans="1:9" x14ac:dyDescent="0.25">
      <c r="A101" s="146" t="s">
        <v>109</v>
      </c>
    </row>
    <row r="102" spans="1:9" ht="15" customHeight="1" x14ac:dyDescent="0.25">
      <c r="A102" s="346" t="s">
        <v>114</v>
      </c>
      <c r="B102" s="346"/>
      <c r="C102" s="346"/>
      <c r="D102" s="346"/>
      <c r="E102" s="346"/>
      <c r="F102" s="346"/>
      <c r="G102" s="346"/>
      <c r="H102" s="346"/>
      <c r="I102" s="346"/>
    </row>
    <row r="103" spans="1:9" ht="42" x14ac:dyDescent="0.25">
      <c r="A103" s="343" t="s">
        <v>115</v>
      </c>
      <c r="B103" s="344"/>
      <c r="C103" s="152" t="s">
        <v>5</v>
      </c>
      <c r="D103" s="128" t="s">
        <v>116</v>
      </c>
      <c r="E103" s="129" t="s">
        <v>117</v>
      </c>
      <c r="F103" s="129" t="s">
        <v>118</v>
      </c>
      <c r="G103" s="129" t="s">
        <v>119</v>
      </c>
      <c r="H103" s="153" t="s">
        <v>120</v>
      </c>
      <c r="I103" s="89" t="s">
        <v>121</v>
      </c>
    </row>
    <row r="104" spans="1:9" s="3" customFormat="1" ht="10.5" x14ac:dyDescent="0.15">
      <c r="A104" s="339" t="s">
        <v>122</v>
      </c>
      <c r="B104" s="340"/>
      <c r="C104" s="154">
        <f>SUM(D104:I104)</f>
        <v>0</v>
      </c>
      <c r="D104" s="155"/>
      <c r="E104" s="156"/>
      <c r="F104" s="156"/>
      <c r="G104" s="156"/>
      <c r="H104" s="156"/>
      <c r="I104" s="157"/>
    </row>
    <row r="105" spans="1:9" s="3" customFormat="1" ht="10.5" x14ac:dyDescent="0.15">
      <c r="A105" s="315" t="s">
        <v>91</v>
      </c>
      <c r="B105" s="158" t="s">
        <v>92</v>
      </c>
      <c r="C105" s="159">
        <f>SUM(D105:I105)</f>
        <v>0</v>
      </c>
      <c r="D105" s="160"/>
      <c r="E105" s="161"/>
      <c r="F105" s="161"/>
      <c r="G105" s="161"/>
      <c r="H105" s="161"/>
      <c r="I105" s="162"/>
    </row>
    <row r="106" spans="1:9" s="3" customFormat="1" ht="10.5" x14ac:dyDescent="0.15">
      <c r="A106" s="322"/>
      <c r="B106" s="163" t="s">
        <v>103</v>
      </c>
      <c r="C106" s="164">
        <f>SUM(D106:I106)</f>
        <v>0</v>
      </c>
      <c r="D106" s="134"/>
      <c r="E106" s="136"/>
      <c r="F106" s="136"/>
      <c r="G106" s="136"/>
      <c r="H106" s="136"/>
      <c r="I106" s="162"/>
    </row>
    <row r="107" spans="1:9" s="3" customFormat="1" ht="10.5" x14ac:dyDescent="0.15">
      <c r="A107" s="316"/>
      <c r="B107" s="165" t="s">
        <v>90</v>
      </c>
      <c r="C107" s="166">
        <f>SUM(D107:I107)</f>
        <v>0</v>
      </c>
      <c r="D107" s="167"/>
      <c r="E107" s="168"/>
      <c r="F107" s="168"/>
      <c r="G107" s="168"/>
      <c r="H107" s="168"/>
      <c r="I107" s="169"/>
    </row>
    <row r="108" spans="1:9" s="3" customFormat="1" ht="10.5" x14ac:dyDescent="0.15">
      <c r="A108" s="323" t="s">
        <v>102</v>
      </c>
      <c r="B108" s="324"/>
      <c r="C108" s="159">
        <f>SUM(D108:H108)</f>
        <v>0</v>
      </c>
      <c r="D108" s="160"/>
      <c r="E108" s="161"/>
      <c r="F108" s="161"/>
      <c r="G108" s="161"/>
      <c r="H108" s="161"/>
      <c r="I108" s="170"/>
    </row>
    <row r="109" spans="1:9" s="3" customFormat="1" ht="10.5" x14ac:dyDescent="0.15">
      <c r="A109" s="325" t="s">
        <v>98</v>
      </c>
      <c r="B109" s="326"/>
      <c r="C109" s="171">
        <f>SUM(D109:H109)</f>
        <v>0</v>
      </c>
      <c r="D109" s="61"/>
      <c r="E109" s="142"/>
      <c r="F109" s="142"/>
      <c r="G109" s="142"/>
      <c r="H109" s="142"/>
      <c r="I109" s="172"/>
    </row>
    <row r="110" spans="1:9" x14ac:dyDescent="0.25">
      <c r="A110" s="146" t="s">
        <v>109</v>
      </c>
    </row>
    <row r="111" spans="1:9" s="2" customFormat="1" ht="12" customHeight="1" x14ac:dyDescent="0.2">
      <c r="A111" s="345" t="s">
        <v>123</v>
      </c>
      <c r="B111" s="345"/>
      <c r="C111" s="345"/>
      <c r="D111" s="345"/>
      <c r="E111" s="345"/>
      <c r="F111" s="345"/>
      <c r="G111" s="345"/>
      <c r="H111" s="345"/>
      <c r="I111" s="345"/>
    </row>
    <row r="112" spans="1:9" ht="42" x14ac:dyDescent="0.25">
      <c r="A112" s="343" t="s">
        <v>115</v>
      </c>
      <c r="B112" s="344"/>
      <c r="C112" s="152" t="s">
        <v>5</v>
      </c>
      <c r="D112" s="128" t="s">
        <v>116</v>
      </c>
      <c r="E112" s="129" t="s">
        <v>117</v>
      </c>
      <c r="F112" s="129" t="s">
        <v>118</v>
      </c>
      <c r="G112" s="129" t="s">
        <v>119</v>
      </c>
      <c r="H112" s="153" t="s">
        <v>120</v>
      </c>
      <c r="I112" s="89" t="s">
        <v>124</v>
      </c>
    </row>
    <row r="113" spans="1:9" x14ac:dyDescent="0.25">
      <c r="A113" s="339" t="s">
        <v>122</v>
      </c>
      <c r="B113" s="340"/>
      <c r="C113" s="154">
        <f t="shared" ref="C113:C118" si="8">SUM(D113:I113)</f>
        <v>0</v>
      </c>
      <c r="D113" s="155"/>
      <c r="E113" s="156"/>
      <c r="F113" s="156"/>
      <c r="G113" s="156"/>
      <c r="H113" s="156"/>
      <c r="I113" s="173"/>
    </row>
    <row r="114" spans="1:9" x14ac:dyDescent="0.25">
      <c r="A114" s="315" t="s">
        <v>91</v>
      </c>
      <c r="B114" s="158" t="s">
        <v>92</v>
      </c>
      <c r="C114" s="159">
        <f t="shared" si="8"/>
        <v>0</v>
      </c>
      <c r="D114" s="160"/>
      <c r="E114" s="161"/>
      <c r="F114" s="161"/>
      <c r="G114" s="161"/>
      <c r="H114" s="161"/>
      <c r="I114" s="162"/>
    </row>
    <row r="115" spans="1:9" x14ac:dyDescent="0.25">
      <c r="A115" s="322"/>
      <c r="B115" s="163" t="s">
        <v>103</v>
      </c>
      <c r="C115" s="164">
        <f t="shared" si="8"/>
        <v>0</v>
      </c>
      <c r="D115" s="160"/>
      <c r="E115" s="161"/>
      <c r="F115" s="161"/>
      <c r="G115" s="161"/>
      <c r="H115" s="161"/>
      <c r="I115" s="162"/>
    </row>
    <row r="116" spans="1:9" x14ac:dyDescent="0.25">
      <c r="A116" s="316"/>
      <c r="B116" s="165" t="s">
        <v>90</v>
      </c>
      <c r="C116" s="166">
        <f t="shared" si="8"/>
        <v>0</v>
      </c>
      <c r="D116" s="167"/>
      <c r="E116" s="168"/>
      <c r="F116" s="168"/>
      <c r="G116" s="168"/>
      <c r="H116" s="168"/>
      <c r="I116" s="169"/>
    </row>
    <row r="117" spans="1:9" x14ac:dyDescent="0.25">
      <c r="A117" s="323" t="s">
        <v>102</v>
      </c>
      <c r="B117" s="324"/>
      <c r="C117" s="159">
        <f t="shared" si="8"/>
        <v>0</v>
      </c>
      <c r="D117" s="160"/>
      <c r="E117" s="161"/>
      <c r="F117" s="161"/>
      <c r="G117" s="161"/>
      <c r="H117" s="161"/>
      <c r="I117" s="162"/>
    </row>
    <row r="118" spans="1:9" x14ac:dyDescent="0.25">
      <c r="A118" s="325" t="s">
        <v>98</v>
      </c>
      <c r="B118" s="326"/>
      <c r="C118" s="171">
        <f t="shared" si="8"/>
        <v>0</v>
      </c>
      <c r="D118" s="167"/>
      <c r="E118" s="168"/>
      <c r="F118" s="168"/>
      <c r="G118" s="168"/>
      <c r="H118" s="168"/>
      <c r="I118" s="169"/>
    </row>
    <row r="119" spans="1:9" x14ac:dyDescent="0.25">
      <c r="A119" s="146" t="s">
        <v>109</v>
      </c>
    </row>
    <row r="120" spans="1:9" s="2" customFormat="1" ht="12" customHeight="1" x14ac:dyDescent="0.2">
      <c r="A120" s="341" t="s">
        <v>125</v>
      </c>
      <c r="B120" s="341"/>
      <c r="C120" s="174"/>
      <c r="D120" s="174"/>
      <c r="E120" s="174"/>
    </row>
    <row r="121" spans="1:9" ht="21" x14ac:dyDescent="0.25">
      <c r="A121" s="175" t="s">
        <v>126</v>
      </c>
      <c r="B121" s="175" t="s">
        <v>127</v>
      </c>
    </row>
    <row r="122" spans="1:9" x14ac:dyDescent="0.25">
      <c r="A122" s="163" t="s">
        <v>128</v>
      </c>
      <c r="B122" s="176"/>
    </row>
    <row r="123" spans="1:9" x14ac:dyDescent="0.25">
      <c r="A123" s="163" t="s">
        <v>129</v>
      </c>
      <c r="B123" s="177"/>
    </row>
    <row r="124" spans="1:9" x14ac:dyDescent="0.25">
      <c r="A124" s="163" t="s">
        <v>130</v>
      </c>
      <c r="B124" s="177"/>
    </row>
    <row r="125" spans="1:9" x14ac:dyDescent="0.25">
      <c r="A125" s="163" t="s">
        <v>131</v>
      </c>
      <c r="B125" s="177"/>
    </row>
    <row r="126" spans="1:9" x14ac:dyDescent="0.25">
      <c r="A126" s="165" t="s">
        <v>132</v>
      </c>
      <c r="B126" s="178"/>
    </row>
    <row r="127" spans="1:9" s="2" customFormat="1" ht="12" customHeight="1" x14ac:dyDescent="0.2">
      <c r="A127" s="342" t="s">
        <v>133</v>
      </c>
      <c r="B127" s="342"/>
      <c r="C127" s="179"/>
      <c r="D127" s="179"/>
    </row>
    <row r="128" spans="1:9" ht="21" x14ac:dyDescent="0.25">
      <c r="A128" s="175" t="s">
        <v>126</v>
      </c>
      <c r="B128" s="175" t="s">
        <v>134</v>
      </c>
    </row>
    <row r="129" spans="1:9" x14ac:dyDescent="0.25">
      <c r="A129" s="163" t="s">
        <v>128</v>
      </c>
      <c r="B129" s="176"/>
    </row>
    <row r="130" spans="1:9" x14ac:dyDescent="0.25">
      <c r="A130" s="163" t="s">
        <v>129</v>
      </c>
      <c r="B130" s="177"/>
    </row>
    <row r="131" spans="1:9" x14ac:dyDescent="0.25">
      <c r="A131" s="163" t="s">
        <v>130</v>
      </c>
      <c r="B131" s="177"/>
    </row>
    <row r="132" spans="1:9" x14ac:dyDescent="0.25">
      <c r="A132" s="163" t="s">
        <v>131</v>
      </c>
      <c r="B132" s="177"/>
    </row>
    <row r="133" spans="1:9" x14ac:dyDescent="0.25">
      <c r="A133" s="165" t="s">
        <v>132</v>
      </c>
      <c r="B133" s="178"/>
    </row>
    <row r="134" spans="1:9" s="2" customFormat="1" ht="12" x14ac:dyDescent="0.2">
      <c r="A134" s="180" t="s">
        <v>135</v>
      </c>
    </row>
    <row r="135" spans="1:9" x14ac:dyDescent="0.25">
      <c r="A135" s="343" t="s">
        <v>4</v>
      </c>
      <c r="B135" s="344"/>
      <c r="C135" s="152" t="s">
        <v>5</v>
      </c>
      <c r="D135" s="128" t="s">
        <v>136</v>
      </c>
      <c r="E135" s="129" t="s">
        <v>137</v>
      </c>
      <c r="F135" s="130" t="s">
        <v>138</v>
      </c>
    </row>
    <row r="136" spans="1:9" x14ac:dyDescent="0.25">
      <c r="A136" s="339" t="s">
        <v>122</v>
      </c>
      <c r="B136" s="340"/>
      <c r="C136" s="181">
        <f t="shared" ref="C136:C141" si="9">SUM(D136:F136)</f>
        <v>101</v>
      </c>
      <c r="D136" s="182">
        <v>101</v>
      </c>
      <c r="E136" s="183">
        <v>0</v>
      </c>
      <c r="F136" s="184">
        <v>0</v>
      </c>
    </row>
    <row r="137" spans="1:9" x14ac:dyDescent="0.25">
      <c r="A137" s="315" t="s">
        <v>91</v>
      </c>
      <c r="B137" s="158" t="s">
        <v>92</v>
      </c>
      <c r="C137" s="185">
        <f t="shared" si="9"/>
        <v>10</v>
      </c>
      <c r="D137" s="131">
        <v>10</v>
      </c>
      <c r="E137" s="133">
        <v>0</v>
      </c>
      <c r="F137" s="132">
        <v>0</v>
      </c>
    </row>
    <row r="138" spans="1:9" x14ac:dyDescent="0.25">
      <c r="A138" s="322"/>
      <c r="B138" s="163" t="s">
        <v>103</v>
      </c>
      <c r="C138" s="186">
        <f t="shared" si="9"/>
        <v>0</v>
      </c>
      <c r="D138" s="66">
        <v>0</v>
      </c>
      <c r="E138" s="150">
        <v>0</v>
      </c>
      <c r="F138" s="68">
        <v>0</v>
      </c>
    </row>
    <row r="139" spans="1:9" x14ac:dyDescent="0.25">
      <c r="A139" s="316"/>
      <c r="B139" s="165" t="s">
        <v>90</v>
      </c>
      <c r="C139" s="187">
        <f t="shared" si="9"/>
        <v>0</v>
      </c>
      <c r="D139" s="61">
        <v>0</v>
      </c>
      <c r="E139" s="142">
        <v>0</v>
      </c>
      <c r="F139" s="70">
        <v>0</v>
      </c>
    </row>
    <row r="140" spans="1:9" x14ac:dyDescent="0.25">
      <c r="A140" s="323" t="s">
        <v>102</v>
      </c>
      <c r="B140" s="324"/>
      <c r="C140" s="188">
        <f t="shared" si="9"/>
        <v>0</v>
      </c>
      <c r="D140" s="25">
        <v>0</v>
      </c>
      <c r="E140" s="189">
        <v>0</v>
      </c>
      <c r="F140" s="26">
        <v>0</v>
      </c>
    </row>
    <row r="141" spans="1:9" x14ac:dyDescent="0.25">
      <c r="A141" s="325" t="s">
        <v>98</v>
      </c>
      <c r="B141" s="326"/>
      <c r="C141" s="187">
        <f t="shared" si="9"/>
        <v>0</v>
      </c>
      <c r="D141" s="61">
        <v>0</v>
      </c>
      <c r="E141" s="142">
        <v>0</v>
      </c>
      <c r="F141" s="70">
        <v>0</v>
      </c>
    </row>
    <row r="142" spans="1:9" x14ac:dyDescent="0.25">
      <c r="A142" s="146" t="s">
        <v>109</v>
      </c>
      <c r="B142" s="190"/>
      <c r="C142" s="191"/>
      <c r="D142" s="191"/>
      <c r="E142" s="192"/>
      <c r="F142" s="193"/>
    </row>
    <row r="143" spans="1:9" x14ac:dyDescent="0.25">
      <c r="A143" s="146" t="s">
        <v>139</v>
      </c>
      <c r="B143" s="194"/>
      <c r="C143" s="191"/>
      <c r="D143" s="191"/>
      <c r="E143" s="191"/>
      <c r="F143" s="191"/>
    </row>
    <row r="144" spans="1:9" s="2" customFormat="1" ht="12" x14ac:dyDescent="0.2">
      <c r="A144" s="332" t="s">
        <v>140</v>
      </c>
      <c r="B144" s="332"/>
      <c r="C144" s="332"/>
      <c r="D144" s="332"/>
      <c r="E144" s="332"/>
      <c r="F144" s="332"/>
      <c r="G144" s="332"/>
      <c r="H144" s="332"/>
      <c r="I144" s="195"/>
    </row>
    <row r="145" spans="1:9" ht="15" customHeight="1" x14ac:dyDescent="0.25">
      <c r="A145" s="330" t="s">
        <v>141</v>
      </c>
      <c r="B145" s="333"/>
      <c r="C145" s="336" t="s">
        <v>142</v>
      </c>
      <c r="D145" s="337"/>
      <c r="E145" s="338"/>
      <c r="F145" s="336" t="s">
        <v>143</v>
      </c>
      <c r="G145" s="337"/>
      <c r="H145" s="338"/>
    </row>
    <row r="146" spans="1:9" x14ac:dyDescent="0.25">
      <c r="A146" s="334"/>
      <c r="B146" s="335"/>
      <c r="C146" s="4" t="s">
        <v>92</v>
      </c>
      <c r="D146" s="5" t="s">
        <v>144</v>
      </c>
      <c r="E146" s="6" t="s">
        <v>124</v>
      </c>
      <c r="F146" s="4" t="s">
        <v>92</v>
      </c>
      <c r="G146" s="5" t="s">
        <v>144</v>
      </c>
      <c r="H146" s="6" t="s">
        <v>124</v>
      </c>
    </row>
    <row r="147" spans="1:9" x14ac:dyDescent="0.25">
      <c r="A147" s="339" t="s">
        <v>86</v>
      </c>
      <c r="B147" s="340"/>
      <c r="C147" s="196">
        <v>0</v>
      </c>
      <c r="D147" s="197">
        <v>0</v>
      </c>
      <c r="E147" s="198">
        <v>2</v>
      </c>
      <c r="F147" s="196">
        <v>0</v>
      </c>
      <c r="G147" s="197">
        <v>0</v>
      </c>
      <c r="H147" s="198">
        <v>274</v>
      </c>
    </row>
    <row r="148" spans="1:9" x14ac:dyDescent="0.25">
      <c r="A148" s="315" t="s">
        <v>91</v>
      </c>
      <c r="B148" s="158" t="s">
        <v>92</v>
      </c>
      <c r="C148" s="196">
        <v>0</v>
      </c>
      <c r="D148" s="197">
        <v>0</v>
      </c>
      <c r="E148" s="198">
        <v>0</v>
      </c>
      <c r="F148" s="196">
        <v>114</v>
      </c>
      <c r="G148" s="197">
        <v>0</v>
      </c>
      <c r="H148" s="198">
        <v>0</v>
      </c>
    </row>
    <row r="149" spans="1:9" x14ac:dyDescent="0.25">
      <c r="A149" s="322"/>
      <c r="B149" s="163" t="s">
        <v>145</v>
      </c>
      <c r="C149" s="199">
        <v>0</v>
      </c>
      <c r="D149" s="200">
        <v>0</v>
      </c>
      <c r="E149" s="201">
        <v>0</v>
      </c>
      <c r="F149" s="199">
        <v>0</v>
      </c>
      <c r="G149" s="200">
        <v>0</v>
      </c>
      <c r="H149" s="201">
        <v>0</v>
      </c>
    </row>
    <row r="150" spans="1:9" x14ac:dyDescent="0.25">
      <c r="A150" s="316"/>
      <c r="B150" s="165" t="s">
        <v>90</v>
      </c>
      <c r="C150" s="202">
        <v>0</v>
      </c>
      <c r="D150" s="203">
        <v>0</v>
      </c>
      <c r="E150" s="204">
        <v>0</v>
      </c>
      <c r="F150" s="202">
        <v>0</v>
      </c>
      <c r="G150" s="203">
        <v>0</v>
      </c>
      <c r="H150" s="204">
        <v>0</v>
      </c>
    </row>
    <row r="151" spans="1:9" x14ac:dyDescent="0.25">
      <c r="A151" s="323" t="s">
        <v>95</v>
      </c>
      <c r="B151" s="324"/>
      <c r="C151" s="16"/>
      <c r="D151" s="205"/>
      <c r="E151" s="206"/>
      <c r="F151" s="16">
        <v>44</v>
      </c>
      <c r="G151" s="205"/>
      <c r="H151" s="206"/>
    </row>
    <row r="152" spans="1:9" x14ac:dyDescent="0.25">
      <c r="A152" s="325" t="s">
        <v>98</v>
      </c>
      <c r="B152" s="326"/>
      <c r="C152" s="23"/>
      <c r="D152" s="207"/>
      <c r="E152" s="208"/>
      <c r="F152" s="23">
        <v>0</v>
      </c>
      <c r="G152" s="207"/>
      <c r="H152" s="208"/>
    </row>
    <row r="153" spans="1:9" x14ac:dyDescent="0.25">
      <c r="A153" s="327" t="s">
        <v>5</v>
      </c>
      <c r="B153" s="328"/>
      <c r="C153" s="34">
        <f>SUM(C147:C152)</f>
        <v>0</v>
      </c>
      <c r="D153" s="144">
        <f>SUM(D147:D150)</f>
        <v>0</v>
      </c>
      <c r="E153" s="37">
        <f>SUM(E147:E150)</f>
        <v>2</v>
      </c>
      <c r="F153" s="28">
        <f>SUM(F147:F152)</f>
        <v>158</v>
      </c>
      <c r="G153" s="29">
        <f>SUM(G147:G150)</f>
        <v>0</v>
      </c>
      <c r="H153" s="33">
        <f>SUM(H147:H150)</f>
        <v>274</v>
      </c>
    </row>
    <row r="154" spans="1:9" s="2" customFormat="1" ht="12" x14ac:dyDescent="0.2">
      <c r="A154" s="329" t="s">
        <v>146</v>
      </c>
      <c r="B154" s="329"/>
      <c r="C154" s="329"/>
    </row>
    <row r="155" spans="1:9" x14ac:dyDescent="0.25">
      <c r="A155" s="330" t="s">
        <v>34</v>
      </c>
      <c r="B155" s="331"/>
      <c r="C155" s="119" t="s">
        <v>5</v>
      </c>
    </row>
    <row r="156" spans="1:9" x14ac:dyDescent="0.25">
      <c r="A156" s="315" t="s">
        <v>147</v>
      </c>
      <c r="B156" s="209" t="s">
        <v>148</v>
      </c>
      <c r="C156" s="210">
        <v>378</v>
      </c>
    </row>
    <row r="157" spans="1:9" x14ac:dyDescent="0.25">
      <c r="A157" s="316"/>
      <c r="B157" s="211" t="s">
        <v>149</v>
      </c>
      <c r="C157" s="212">
        <v>276</v>
      </c>
    </row>
    <row r="158" spans="1:9" s="2" customFormat="1" ht="12" x14ac:dyDescent="0.2">
      <c r="A158" s="317" t="s">
        <v>150</v>
      </c>
      <c r="B158" s="317"/>
      <c r="C158" s="317"/>
      <c r="D158" s="317"/>
      <c r="E158" s="317"/>
      <c r="F158" s="317"/>
      <c r="G158" s="318"/>
      <c r="H158" s="318"/>
      <c r="I158" s="318"/>
    </row>
    <row r="159" spans="1:9" x14ac:dyDescent="0.25">
      <c r="A159" s="213" t="s">
        <v>151</v>
      </c>
      <c r="B159" s="213" t="s">
        <v>152</v>
      </c>
      <c r="C159" s="319" t="s">
        <v>34</v>
      </c>
      <c r="D159" s="320"/>
      <c r="E159" s="321"/>
      <c r="F159" s="214" t="s">
        <v>5</v>
      </c>
      <c r="G159" s="215" t="s">
        <v>86</v>
      </c>
      <c r="H159" s="216" t="s">
        <v>153</v>
      </c>
      <c r="I159" s="217" t="s">
        <v>91</v>
      </c>
    </row>
    <row r="160" spans="1:9" x14ac:dyDescent="0.25">
      <c r="A160" s="304" t="s">
        <v>154</v>
      </c>
      <c r="B160" s="304" t="s">
        <v>155</v>
      </c>
      <c r="C160" s="306" t="s">
        <v>156</v>
      </c>
      <c r="D160" s="307"/>
      <c r="E160" s="308"/>
      <c r="F160" s="218">
        <f t="shared" ref="F160:F184" si="10">SUM(G160:I160)</f>
        <v>0</v>
      </c>
      <c r="G160" s="219"/>
      <c r="H160" s="220"/>
      <c r="I160" s="221"/>
    </row>
    <row r="161" spans="1:9" x14ac:dyDescent="0.25">
      <c r="A161" s="304"/>
      <c r="B161" s="304"/>
      <c r="C161" s="301" t="s">
        <v>157</v>
      </c>
      <c r="D161" s="302"/>
      <c r="E161" s="303"/>
      <c r="F161" s="222">
        <f t="shared" si="10"/>
        <v>0</v>
      </c>
      <c r="G161" s="199"/>
      <c r="H161" s="200"/>
      <c r="I161" s="201"/>
    </row>
    <row r="162" spans="1:9" x14ac:dyDescent="0.25">
      <c r="A162" s="304"/>
      <c r="B162" s="304"/>
      <c r="C162" s="301" t="s">
        <v>68</v>
      </c>
      <c r="D162" s="302"/>
      <c r="E162" s="303"/>
      <c r="F162" s="222">
        <f t="shared" si="10"/>
        <v>0</v>
      </c>
      <c r="G162" s="199"/>
      <c r="H162" s="200"/>
      <c r="I162" s="201"/>
    </row>
    <row r="163" spans="1:9" x14ac:dyDescent="0.25">
      <c r="A163" s="304"/>
      <c r="B163" s="304"/>
      <c r="C163" s="301" t="s">
        <v>158</v>
      </c>
      <c r="D163" s="302"/>
      <c r="E163" s="303"/>
      <c r="F163" s="222">
        <f t="shared" si="10"/>
        <v>0</v>
      </c>
      <c r="G163" s="199"/>
      <c r="H163" s="200"/>
      <c r="I163" s="201"/>
    </row>
    <row r="164" spans="1:9" x14ac:dyDescent="0.25">
      <c r="A164" s="304"/>
      <c r="B164" s="304"/>
      <c r="C164" s="301" t="s">
        <v>159</v>
      </c>
      <c r="D164" s="302"/>
      <c r="E164" s="303"/>
      <c r="F164" s="222">
        <f t="shared" si="10"/>
        <v>0</v>
      </c>
      <c r="G164" s="199"/>
      <c r="H164" s="200"/>
      <c r="I164" s="201"/>
    </row>
    <row r="165" spans="1:9" x14ac:dyDescent="0.25">
      <c r="A165" s="304"/>
      <c r="B165" s="304"/>
      <c r="C165" s="301" t="s">
        <v>160</v>
      </c>
      <c r="D165" s="302"/>
      <c r="E165" s="303"/>
      <c r="F165" s="222">
        <f t="shared" si="10"/>
        <v>0</v>
      </c>
      <c r="G165" s="199"/>
      <c r="H165" s="200"/>
      <c r="I165" s="201"/>
    </row>
    <row r="166" spans="1:9" x14ac:dyDescent="0.25">
      <c r="A166" s="304"/>
      <c r="B166" s="304"/>
      <c r="C166" s="301" t="s">
        <v>161</v>
      </c>
      <c r="D166" s="302"/>
      <c r="E166" s="303"/>
      <c r="F166" s="222">
        <f t="shared" si="10"/>
        <v>0</v>
      </c>
      <c r="G166" s="199"/>
      <c r="H166" s="200"/>
      <c r="I166" s="201"/>
    </row>
    <row r="167" spans="1:9" x14ac:dyDescent="0.25">
      <c r="A167" s="304"/>
      <c r="B167" s="304"/>
      <c r="C167" s="312" t="s">
        <v>162</v>
      </c>
      <c r="D167" s="313"/>
      <c r="E167" s="314"/>
      <c r="F167" s="223">
        <f t="shared" si="10"/>
        <v>0</v>
      </c>
      <c r="G167" s="202"/>
      <c r="H167" s="203"/>
      <c r="I167" s="204"/>
    </row>
    <row r="168" spans="1:9" x14ac:dyDescent="0.25">
      <c r="A168" s="304"/>
      <c r="B168" s="305" t="s">
        <v>163</v>
      </c>
      <c r="C168" s="306" t="s">
        <v>164</v>
      </c>
      <c r="D168" s="307"/>
      <c r="E168" s="308"/>
      <c r="F168" s="218">
        <f t="shared" si="10"/>
        <v>0</v>
      </c>
      <c r="G168" s="219"/>
      <c r="H168" s="220"/>
      <c r="I168" s="221"/>
    </row>
    <row r="169" spans="1:9" x14ac:dyDescent="0.25">
      <c r="A169" s="304"/>
      <c r="B169" s="305"/>
      <c r="C169" s="301" t="s">
        <v>165</v>
      </c>
      <c r="D169" s="302"/>
      <c r="E169" s="303"/>
      <c r="F169" s="218">
        <f t="shared" si="10"/>
        <v>0</v>
      </c>
      <c r="G169" s="199"/>
      <c r="H169" s="200"/>
      <c r="I169" s="201"/>
    </row>
    <row r="170" spans="1:9" x14ac:dyDescent="0.25">
      <c r="A170" s="304"/>
      <c r="B170" s="305"/>
      <c r="C170" s="312" t="s">
        <v>166</v>
      </c>
      <c r="D170" s="313"/>
      <c r="E170" s="314"/>
      <c r="F170" s="224">
        <f t="shared" si="10"/>
        <v>0</v>
      </c>
      <c r="G170" s="202"/>
      <c r="H170" s="203"/>
      <c r="I170" s="204"/>
    </row>
    <row r="171" spans="1:9" x14ac:dyDescent="0.25">
      <c r="A171" s="304" t="s">
        <v>167</v>
      </c>
      <c r="B171" s="305" t="s">
        <v>155</v>
      </c>
      <c r="C171" s="306" t="s">
        <v>168</v>
      </c>
      <c r="D171" s="307"/>
      <c r="E171" s="308"/>
      <c r="F171" s="225">
        <f t="shared" si="10"/>
        <v>0</v>
      </c>
      <c r="G171" s="219"/>
      <c r="H171" s="220"/>
      <c r="I171" s="221"/>
    </row>
    <row r="172" spans="1:9" x14ac:dyDescent="0.25">
      <c r="A172" s="304"/>
      <c r="B172" s="305"/>
      <c r="C172" s="301" t="s">
        <v>169</v>
      </c>
      <c r="D172" s="302"/>
      <c r="E172" s="303"/>
      <c r="F172" s="218">
        <f t="shared" si="10"/>
        <v>0</v>
      </c>
      <c r="G172" s="199"/>
      <c r="H172" s="200"/>
      <c r="I172" s="201"/>
    </row>
    <row r="173" spans="1:9" x14ac:dyDescent="0.25">
      <c r="A173" s="304"/>
      <c r="B173" s="305"/>
      <c r="C173" s="301" t="s">
        <v>170</v>
      </c>
      <c r="D173" s="302"/>
      <c r="E173" s="303"/>
      <c r="F173" s="218">
        <f t="shared" si="10"/>
        <v>0</v>
      </c>
      <c r="G173" s="199"/>
      <c r="H173" s="200"/>
      <c r="I173" s="201"/>
    </row>
    <row r="174" spans="1:9" x14ac:dyDescent="0.25">
      <c r="A174" s="304"/>
      <c r="B174" s="305"/>
      <c r="C174" s="297" t="s">
        <v>171</v>
      </c>
      <c r="D174" s="298"/>
      <c r="E174" s="299"/>
      <c r="F174" s="226">
        <f t="shared" si="10"/>
        <v>0</v>
      </c>
      <c r="G174" s="202"/>
      <c r="H174" s="203"/>
      <c r="I174" s="204"/>
    </row>
    <row r="175" spans="1:9" x14ac:dyDescent="0.25">
      <c r="A175" s="304"/>
      <c r="B175" s="305" t="s">
        <v>163</v>
      </c>
      <c r="C175" s="309" t="s">
        <v>172</v>
      </c>
      <c r="D175" s="310"/>
      <c r="E175" s="311"/>
      <c r="F175" s="218">
        <f t="shared" si="10"/>
        <v>0</v>
      </c>
      <c r="G175" s="219"/>
      <c r="H175" s="220"/>
      <c r="I175" s="221"/>
    </row>
    <row r="176" spans="1:9" x14ac:dyDescent="0.25">
      <c r="A176" s="304"/>
      <c r="B176" s="305"/>
      <c r="C176" s="301" t="s">
        <v>173</v>
      </c>
      <c r="D176" s="302"/>
      <c r="E176" s="303"/>
      <c r="F176" s="218">
        <f t="shared" si="10"/>
        <v>0</v>
      </c>
      <c r="G176" s="199"/>
      <c r="H176" s="200"/>
      <c r="I176" s="201"/>
    </row>
    <row r="177" spans="1:9" x14ac:dyDescent="0.25">
      <c r="A177" s="304"/>
      <c r="B177" s="305"/>
      <c r="C177" s="301" t="s">
        <v>174</v>
      </c>
      <c r="D177" s="302"/>
      <c r="E177" s="303"/>
      <c r="F177" s="218">
        <f t="shared" si="10"/>
        <v>0</v>
      </c>
      <c r="G177" s="199"/>
      <c r="H177" s="200"/>
      <c r="I177" s="201"/>
    </row>
    <row r="178" spans="1:9" x14ac:dyDescent="0.25">
      <c r="A178" s="304"/>
      <c r="B178" s="305"/>
      <c r="C178" s="301" t="s">
        <v>175</v>
      </c>
      <c r="D178" s="302"/>
      <c r="E178" s="303"/>
      <c r="F178" s="218">
        <f t="shared" si="10"/>
        <v>0</v>
      </c>
      <c r="G178" s="199"/>
      <c r="H178" s="200"/>
      <c r="I178" s="201"/>
    </row>
    <row r="179" spans="1:9" x14ac:dyDescent="0.25">
      <c r="A179" s="304"/>
      <c r="B179" s="305"/>
      <c r="C179" s="301" t="s">
        <v>176</v>
      </c>
      <c r="D179" s="302"/>
      <c r="E179" s="303"/>
      <c r="F179" s="218">
        <f t="shared" si="10"/>
        <v>0</v>
      </c>
      <c r="G179" s="199"/>
      <c r="H179" s="200"/>
      <c r="I179" s="201"/>
    </row>
    <row r="180" spans="1:9" x14ac:dyDescent="0.25">
      <c r="A180" s="304"/>
      <c r="B180" s="305"/>
      <c r="C180" s="301" t="s">
        <v>177</v>
      </c>
      <c r="D180" s="302"/>
      <c r="E180" s="303"/>
      <c r="F180" s="218">
        <f t="shared" si="10"/>
        <v>0</v>
      </c>
      <c r="G180" s="199"/>
      <c r="H180" s="200"/>
      <c r="I180" s="201"/>
    </row>
    <row r="181" spans="1:9" x14ac:dyDescent="0.25">
      <c r="A181" s="304"/>
      <c r="B181" s="305"/>
      <c r="C181" s="301" t="s">
        <v>178</v>
      </c>
      <c r="D181" s="302"/>
      <c r="E181" s="303"/>
      <c r="F181" s="218">
        <f t="shared" si="10"/>
        <v>0</v>
      </c>
      <c r="G181" s="199"/>
      <c r="H181" s="200"/>
      <c r="I181" s="201"/>
    </row>
    <row r="182" spans="1:9" x14ac:dyDescent="0.25">
      <c r="A182" s="304"/>
      <c r="B182" s="305"/>
      <c r="C182" s="301" t="s">
        <v>179</v>
      </c>
      <c r="D182" s="302"/>
      <c r="E182" s="303"/>
      <c r="F182" s="218">
        <f t="shared" si="10"/>
        <v>0</v>
      </c>
      <c r="G182" s="199"/>
      <c r="H182" s="200"/>
      <c r="I182" s="201"/>
    </row>
    <row r="183" spans="1:9" x14ac:dyDescent="0.25">
      <c r="A183" s="304"/>
      <c r="B183" s="305"/>
      <c r="C183" s="301" t="s">
        <v>180</v>
      </c>
      <c r="D183" s="302"/>
      <c r="E183" s="303"/>
      <c r="F183" s="218">
        <f t="shared" si="10"/>
        <v>0</v>
      </c>
      <c r="G183" s="199"/>
      <c r="H183" s="200"/>
      <c r="I183" s="201"/>
    </row>
    <row r="184" spans="1:9" x14ac:dyDescent="0.25">
      <c r="A184" s="304"/>
      <c r="B184" s="305"/>
      <c r="C184" s="297" t="s">
        <v>181</v>
      </c>
      <c r="D184" s="298"/>
      <c r="E184" s="299"/>
      <c r="F184" s="218">
        <f t="shared" si="10"/>
        <v>0</v>
      </c>
      <c r="G184" s="199"/>
      <c r="H184" s="200"/>
      <c r="I184" s="201"/>
    </row>
    <row r="185" spans="1:9" x14ac:dyDescent="0.25">
      <c r="A185" s="227"/>
      <c r="B185" s="228"/>
      <c r="C185" s="229" t="s">
        <v>5</v>
      </c>
      <c r="D185" s="230"/>
      <c r="E185" s="231"/>
      <c r="F185" s="232">
        <f>+SUM(F160:F184)</f>
        <v>0</v>
      </c>
      <c r="G185" s="233">
        <f>+SUM(G160:G184)</f>
        <v>0</v>
      </c>
      <c r="H185" s="234">
        <f>+SUM(H160:H184)</f>
        <v>0</v>
      </c>
      <c r="I185" s="235">
        <f>+SUM(I160:I184)</f>
        <v>0</v>
      </c>
    </row>
    <row r="186" spans="1:9" x14ac:dyDescent="0.25">
      <c r="A186" s="1" t="s">
        <v>182</v>
      </c>
      <c r="B186" s="1"/>
      <c r="C186" s="193"/>
      <c r="D186" s="193"/>
      <c r="E186" s="193"/>
      <c r="F186" s="193"/>
      <c r="G186" s="193"/>
      <c r="H186" s="193"/>
      <c r="I186" s="193"/>
    </row>
    <row r="187" spans="1:9" s="2" customFormat="1" ht="12" x14ac:dyDescent="0.2">
      <c r="A187" s="236" t="s">
        <v>183</v>
      </c>
    </row>
    <row r="188" spans="1:9" s="2" customFormat="1" ht="12" x14ac:dyDescent="0.2">
      <c r="A188" s="281" t="s">
        <v>184</v>
      </c>
      <c r="B188" s="281"/>
      <c r="C188" s="300"/>
      <c r="D188" s="300"/>
    </row>
    <row r="189" spans="1:9" x14ac:dyDescent="0.25">
      <c r="A189" s="237" t="s">
        <v>185</v>
      </c>
      <c r="B189" s="238" t="s">
        <v>5</v>
      </c>
      <c r="C189" s="239" t="s">
        <v>186</v>
      </c>
      <c r="D189" s="240" t="s">
        <v>187</v>
      </c>
    </row>
    <row r="190" spans="1:9" x14ac:dyDescent="0.25">
      <c r="A190" s="241" t="s">
        <v>188</v>
      </c>
      <c r="B190" s="222">
        <f t="shared" ref="B190:B199" si="11">SUM(C190:D190)</f>
        <v>378</v>
      </c>
      <c r="C190" s="219">
        <v>0</v>
      </c>
      <c r="D190" s="221">
        <v>378</v>
      </c>
    </row>
    <row r="191" spans="1:9" x14ac:dyDescent="0.25">
      <c r="A191" s="242" t="s">
        <v>189</v>
      </c>
      <c r="B191" s="222">
        <f t="shared" si="11"/>
        <v>36</v>
      </c>
      <c r="C191" s="199">
        <v>0</v>
      </c>
      <c r="D191" s="201">
        <v>36</v>
      </c>
    </row>
    <row r="192" spans="1:9" x14ac:dyDescent="0.25">
      <c r="A192" s="242" t="s">
        <v>190</v>
      </c>
      <c r="B192" s="222">
        <f t="shared" si="11"/>
        <v>150</v>
      </c>
      <c r="C192" s="199">
        <v>0</v>
      </c>
      <c r="D192" s="201">
        <v>150</v>
      </c>
    </row>
    <row r="193" spans="1:5" x14ac:dyDescent="0.25">
      <c r="A193" s="242" t="s">
        <v>191</v>
      </c>
      <c r="B193" s="222">
        <f t="shared" si="11"/>
        <v>9</v>
      </c>
      <c r="C193" s="199">
        <v>0</v>
      </c>
      <c r="D193" s="201">
        <v>9</v>
      </c>
    </row>
    <row r="194" spans="1:5" x14ac:dyDescent="0.25">
      <c r="A194" s="242" t="s">
        <v>192</v>
      </c>
      <c r="B194" s="222">
        <f t="shared" si="11"/>
        <v>71</v>
      </c>
      <c r="C194" s="199">
        <v>0</v>
      </c>
      <c r="D194" s="201">
        <v>71</v>
      </c>
    </row>
    <row r="195" spans="1:5" x14ac:dyDescent="0.25">
      <c r="A195" s="242" t="s">
        <v>193</v>
      </c>
      <c r="B195" s="222">
        <f t="shared" si="11"/>
        <v>3</v>
      </c>
      <c r="C195" s="199">
        <v>0</v>
      </c>
      <c r="D195" s="201">
        <v>3</v>
      </c>
    </row>
    <row r="196" spans="1:5" x14ac:dyDescent="0.25">
      <c r="A196" s="242" t="s">
        <v>194</v>
      </c>
      <c r="B196" s="222">
        <f t="shared" si="11"/>
        <v>7</v>
      </c>
      <c r="C196" s="199">
        <v>0</v>
      </c>
      <c r="D196" s="201">
        <v>7</v>
      </c>
    </row>
    <row r="197" spans="1:5" x14ac:dyDescent="0.25">
      <c r="A197" s="242" t="s">
        <v>195</v>
      </c>
      <c r="B197" s="222">
        <f t="shared" si="11"/>
        <v>1</v>
      </c>
      <c r="C197" s="199">
        <v>0</v>
      </c>
      <c r="D197" s="201">
        <v>1</v>
      </c>
    </row>
    <row r="198" spans="1:5" x14ac:dyDescent="0.25">
      <c r="A198" s="242" t="s">
        <v>196</v>
      </c>
      <c r="B198" s="222">
        <f t="shared" si="11"/>
        <v>0</v>
      </c>
      <c r="C198" s="199">
        <v>0</v>
      </c>
      <c r="D198" s="201">
        <v>0</v>
      </c>
    </row>
    <row r="199" spans="1:5" x14ac:dyDescent="0.25">
      <c r="A199" s="243" t="s">
        <v>197</v>
      </c>
      <c r="B199" s="222">
        <f t="shared" si="11"/>
        <v>0</v>
      </c>
      <c r="C199" s="199">
        <v>0</v>
      </c>
      <c r="D199" s="201">
        <v>0</v>
      </c>
    </row>
    <row r="200" spans="1:5" x14ac:dyDescent="0.25">
      <c r="A200" s="244" t="s">
        <v>5</v>
      </c>
      <c r="B200" s="145">
        <f>+SUM(B190:B199)</f>
        <v>655</v>
      </c>
      <c r="C200" s="34">
        <f>+SUM(C190:C199)</f>
        <v>0</v>
      </c>
      <c r="D200" s="37">
        <f>+SUM(D190:D199)</f>
        <v>655</v>
      </c>
    </row>
    <row r="201" spans="1:5" s="2" customFormat="1" ht="12" x14ac:dyDescent="0.2">
      <c r="A201" s="236" t="s">
        <v>198</v>
      </c>
    </row>
    <row r="202" spans="1:5" x14ac:dyDescent="0.25">
      <c r="A202" s="237" t="s">
        <v>199</v>
      </c>
      <c r="B202" s="239" t="s">
        <v>186</v>
      </c>
      <c r="C202" s="245" t="s">
        <v>187</v>
      </c>
      <c r="D202" s="240" t="s">
        <v>200</v>
      </c>
    </row>
    <row r="203" spans="1:5" x14ac:dyDescent="0.25">
      <c r="A203" s="246" t="s">
        <v>201</v>
      </c>
      <c r="B203" s="199">
        <v>0</v>
      </c>
      <c r="C203" s="200">
        <v>7</v>
      </c>
      <c r="D203" s="201">
        <v>0</v>
      </c>
    </row>
    <row r="204" spans="1:5" x14ac:dyDescent="0.25">
      <c r="A204" s="247" t="s">
        <v>202</v>
      </c>
      <c r="B204" s="199">
        <v>0</v>
      </c>
      <c r="C204" s="200">
        <v>676</v>
      </c>
      <c r="D204" s="201">
        <v>70</v>
      </c>
    </row>
    <row r="205" spans="1:5" x14ac:dyDescent="0.25">
      <c r="A205" s="248" t="s">
        <v>203</v>
      </c>
      <c r="B205" s="199">
        <v>0</v>
      </c>
      <c r="C205" s="200">
        <v>0</v>
      </c>
      <c r="D205" s="204">
        <v>0</v>
      </c>
    </row>
    <row r="206" spans="1:5" x14ac:dyDescent="0.25">
      <c r="A206" s="237" t="s">
        <v>5</v>
      </c>
      <c r="B206" s="34">
        <f>+SUM(B203:B205)</f>
        <v>0</v>
      </c>
      <c r="C206" s="144">
        <f>+SUM(C203:C205)</f>
        <v>683</v>
      </c>
      <c r="D206" s="37">
        <f>+SUM(D203:D205)</f>
        <v>70</v>
      </c>
    </row>
    <row r="207" spans="1:5" s="2" customFormat="1" ht="12" x14ac:dyDescent="0.2">
      <c r="A207" s="281" t="s">
        <v>204</v>
      </c>
      <c r="B207" s="281"/>
      <c r="C207" s="281"/>
      <c r="D207" s="281"/>
      <c r="E207" s="281"/>
    </row>
    <row r="208" spans="1:5" s="3" customFormat="1" ht="10.5" x14ac:dyDescent="0.15">
      <c r="A208" s="244" t="s">
        <v>205</v>
      </c>
      <c r="B208" s="244" t="s">
        <v>206</v>
      </c>
      <c r="C208" s="239" t="s">
        <v>186</v>
      </c>
      <c r="D208" s="245" t="s">
        <v>187</v>
      </c>
      <c r="E208" s="240" t="s">
        <v>200</v>
      </c>
    </row>
    <row r="209" spans="1:5" s="3" customFormat="1" ht="10.5" x14ac:dyDescent="0.15">
      <c r="A209" s="287" t="s">
        <v>207</v>
      </c>
      <c r="B209" s="249" t="s">
        <v>208</v>
      </c>
      <c r="C209" s="199">
        <v>0</v>
      </c>
      <c r="D209" s="200">
        <v>0</v>
      </c>
      <c r="E209" s="198">
        <v>0</v>
      </c>
    </row>
    <row r="210" spans="1:5" s="3" customFormat="1" ht="10.5" x14ac:dyDescent="0.15">
      <c r="A210" s="288"/>
      <c r="B210" s="250" t="s">
        <v>209</v>
      </c>
      <c r="C210" s="199">
        <v>0</v>
      </c>
      <c r="D210" s="200">
        <v>0</v>
      </c>
      <c r="E210" s="221">
        <v>0</v>
      </c>
    </row>
    <row r="211" spans="1:5" s="3" customFormat="1" ht="10.5" x14ac:dyDescent="0.15">
      <c r="A211" s="288"/>
      <c r="B211" s="251" t="s">
        <v>210</v>
      </c>
      <c r="C211" s="219">
        <v>0</v>
      </c>
      <c r="D211" s="220">
        <v>0</v>
      </c>
      <c r="E211" s="201">
        <v>0</v>
      </c>
    </row>
    <row r="212" spans="1:5" s="3" customFormat="1" ht="10.5" x14ac:dyDescent="0.15">
      <c r="A212" s="289"/>
      <c r="B212" s="252" t="s">
        <v>211</v>
      </c>
      <c r="C212" s="202">
        <v>0</v>
      </c>
      <c r="D212" s="203">
        <v>0</v>
      </c>
      <c r="E212" s="204">
        <v>0</v>
      </c>
    </row>
    <row r="213" spans="1:5" s="3" customFormat="1" ht="10.5" x14ac:dyDescent="0.15">
      <c r="A213" s="253" t="s">
        <v>212</v>
      </c>
      <c r="B213" s="253" t="s">
        <v>213</v>
      </c>
      <c r="C213" s="254">
        <v>0</v>
      </c>
      <c r="D213" s="255">
        <v>0</v>
      </c>
      <c r="E213" s="256">
        <v>0</v>
      </c>
    </row>
    <row r="214" spans="1:5" s="3" customFormat="1" ht="10.5" x14ac:dyDescent="0.15">
      <c r="A214" s="287" t="s">
        <v>214</v>
      </c>
      <c r="B214" s="249" t="s">
        <v>215</v>
      </c>
      <c r="C214" s="196">
        <v>0</v>
      </c>
      <c r="D214" s="197">
        <v>0</v>
      </c>
      <c r="E214" s="198">
        <v>0</v>
      </c>
    </row>
    <row r="215" spans="1:5" s="3" customFormat="1" ht="10.5" x14ac:dyDescent="0.15">
      <c r="A215" s="288"/>
      <c r="B215" s="251" t="s">
        <v>216</v>
      </c>
      <c r="C215" s="219">
        <v>0</v>
      </c>
      <c r="D215" s="220">
        <v>0</v>
      </c>
      <c r="E215" s="221">
        <v>0</v>
      </c>
    </row>
    <row r="216" spans="1:5" s="3" customFormat="1" ht="10.5" x14ac:dyDescent="0.15">
      <c r="A216" s="288"/>
      <c r="B216" s="250" t="s">
        <v>217</v>
      </c>
      <c r="C216" s="199">
        <v>0</v>
      </c>
      <c r="D216" s="200">
        <v>1</v>
      </c>
      <c r="E216" s="201">
        <v>0</v>
      </c>
    </row>
    <row r="217" spans="1:5" s="3" customFormat="1" ht="10.5" x14ac:dyDescent="0.15">
      <c r="A217" s="288"/>
      <c r="B217" s="251" t="s">
        <v>218</v>
      </c>
      <c r="C217" s="219">
        <v>0</v>
      </c>
      <c r="D217" s="220">
        <v>1</v>
      </c>
      <c r="E217" s="221">
        <v>0</v>
      </c>
    </row>
    <row r="218" spans="1:5" s="3" customFormat="1" ht="10.5" x14ac:dyDescent="0.15">
      <c r="A218" s="289"/>
      <c r="B218" s="252" t="s">
        <v>219</v>
      </c>
      <c r="C218" s="202">
        <v>0</v>
      </c>
      <c r="D218" s="203">
        <v>0</v>
      </c>
      <c r="E218" s="204">
        <v>0</v>
      </c>
    </row>
    <row r="219" spans="1:5" s="3" customFormat="1" ht="11.25" x14ac:dyDescent="0.15">
      <c r="A219" s="287" t="s">
        <v>220</v>
      </c>
      <c r="B219" s="249" t="s">
        <v>221</v>
      </c>
      <c r="C219" s="219">
        <v>0</v>
      </c>
      <c r="D219" s="220">
        <v>0</v>
      </c>
      <c r="E219" s="221">
        <v>0</v>
      </c>
    </row>
    <row r="220" spans="1:5" s="3" customFormat="1" ht="11.25" x14ac:dyDescent="0.15">
      <c r="A220" s="289"/>
      <c r="B220" s="252" t="s">
        <v>222</v>
      </c>
      <c r="C220" s="202">
        <v>0</v>
      </c>
      <c r="D220" s="203">
        <v>0</v>
      </c>
      <c r="E220" s="204">
        <v>0</v>
      </c>
    </row>
    <row r="221" spans="1:5" s="3" customFormat="1" ht="10.5" x14ac:dyDescent="0.15">
      <c r="A221" s="287" t="s">
        <v>223</v>
      </c>
      <c r="B221" s="249" t="s">
        <v>224</v>
      </c>
      <c r="C221" s="196">
        <v>0</v>
      </c>
      <c r="D221" s="197">
        <v>2</v>
      </c>
      <c r="E221" s="198">
        <v>0</v>
      </c>
    </row>
    <row r="222" spans="1:5" s="3" customFormat="1" ht="10.5" x14ac:dyDescent="0.15">
      <c r="A222" s="288"/>
      <c r="B222" s="250" t="s">
        <v>225</v>
      </c>
      <c r="C222" s="219">
        <v>0</v>
      </c>
      <c r="D222" s="220">
        <v>0</v>
      </c>
      <c r="E222" s="221">
        <v>0</v>
      </c>
    </row>
    <row r="223" spans="1:5" s="3" customFormat="1" ht="11.25" x14ac:dyDescent="0.15">
      <c r="A223" s="289"/>
      <c r="B223" s="251" t="s">
        <v>226</v>
      </c>
      <c r="C223" s="257">
        <v>0</v>
      </c>
      <c r="D223" s="258">
        <v>0</v>
      </c>
      <c r="E223" s="256">
        <v>0</v>
      </c>
    </row>
    <row r="224" spans="1:5" s="3" customFormat="1" ht="11.25" x14ac:dyDescent="0.15">
      <c r="A224" s="287" t="s">
        <v>227</v>
      </c>
      <c r="B224" s="249" t="s">
        <v>228</v>
      </c>
      <c r="C224" s="219">
        <v>0</v>
      </c>
      <c r="D224" s="220">
        <v>0</v>
      </c>
      <c r="E224" s="221">
        <v>0</v>
      </c>
    </row>
    <row r="225" spans="1:5" s="3" customFormat="1" ht="11.25" x14ac:dyDescent="0.15">
      <c r="A225" s="289"/>
      <c r="B225" s="252" t="s">
        <v>229</v>
      </c>
      <c r="C225" s="202">
        <v>0</v>
      </c>
      <c r="D225" s="203">
        <v>0</v>
      </c>
      <c r="E225" s="204">
        <v>0</v>
      </c>
    </row>
    <row r="226" spans="1:5" s="3" customFormat="1" ht="11.25" x14ac:dyDescent="0.15">
      <c r="A226" s="287" t="s">
        <v>230</v>
      </c>
      <c r="B226" s="249" t="s">
        <v>231</v>
      </c>
      <c r="C226" s="219">
        <v>0</v>
      </c>
      <c r="D226" s="220">
        <v>1</v>
      </c>
      <c r="E226" s="221">
        <v>0</v>
      </c>
    </row>
    <row r="227" spans="1:5" s="3" customFormat="1" ht="11.25" x14ac:dyDescent="0.15">
      <c r="A227" s="289"/>
      <c r="B227" s="252" t="s">
        <v>232</v>
      </c>
      <c r="C227" s="202">
        <v>0</v>
      </c>
      <c r="D227" s="203">
        <v>0</v>
      </c>
      <c r="E227" s="204">
        <v>0</v>
      </c>
    </row>
    <row r="228" spans="1:5" s="3" customFormat="1" ht="11.25" x14ac:dyDescent="0.15">
      <c r="A228" s="287" t="s">
        <v>233</v>
      </c>
      <c r="B228" s="249" t="s">
        <v>234</v>
      </c>
      <c r="C228" s="219">
        <v>0</v>
      </c>
      <c r="D228" s="220">
        <v>0</v>
      </c>
      <c r="E228" s="221">
        <v>0</v>
      </c>
    </row>
    <row r="229" spans="1:5" s="3" customFormat="1" ht="11.25" x14ac:dyDescent="0.15">
      <c r="A229" s="289"/>
      <c r="B229" s="252" t="s">
        <v>235</v>
      </c>
      <c r="C229" s="202">
        <v>0</v>
      </c>
      <c r="D229" s="203">
        <v>0</v>
      </c>
      <c r="E229" s="204">
        <v>0</v>
      </c>
    </row>
    <row r="230" spans="1:5" s="3" customFormat="1" ht="11.25" x14ac:dyDescent="0.15">
      <c r="A230" s="287" t="s">
        <v>236</v>
      </c>
      <c r="B230" s="249" t="s">
        <v>237</v>
      </c>
      <c r="C230" s="219">
        <v>0</v>
      </c>
      <c r="D230" s="220">
        <v>0</v>
      </c>
      <c r="E230" s="221">
        <v>0</v>
      </c>
    </row>
    <row r="231" spans="1:5" s="3" customFormat="1" ht="11.25" x14ac:dyDescent="0.15">
      <c r="A231" s="289"/>
      <c r="B231" s="259" t="s">
        <v>238</v>
      </c>
      <c r="C231" s="202">
        <v>0</v>
      </c>
      <c r="D231" s="203">
        <v>0</v>
      </c>
      <c r="E231" s="204">
        <v>0</v>
      </c>
    </row>
    <row r="232" spans="1:5" s="3" customFormat="1" ht="10.5" x14ac:dyDescent="0.15">
      <c r="A232" s="284" t="s">
        <v>239</v>
      </c>
      <c r="B232" s="296"/>
      <c r="C232" s="219">
        <v>0</v>
      </c>
      <c r="D232" s="220">
        <v>4</v>
      </c>
      <c r="E232" s="221">
        <v>0</v>
      </c>
    </row>
    <row r="233" spans="1:5" s="3" customFormat="1" ht="10.5" x14ac:dyDescent="0.15">
      <c r="A233" s="291" t="s">
        <v>108</v>
      </c>
      <c r="B233" s="292"/>
      <c r="C233" s="199">
        <v>0</v>
      </c>
      <c r="D233" s="200">
        <v>0</v>
      </c>
      <c r="E233" s="201">
        <v>0</v>
      </c>
    </row>
    <row r="234" spans="1:5" s="3" customFormat="1" ht="10.5" x14ac:dyDescent="0.15">
      <c r="A234" s="278" t="s">
        <v>5</v>
      </c>
      <c r="B234" s="279"/>
      <c r="C234" s="34">
        <f>+SUM(C209:C233)</f>
        <v>0</v>
      </c>
      <c r="D234" s="144">
        <f>+SUM(D209:D233)</f>
        <v>9</v>
      </c>
      <c r="E234" s="37">
        <f>+SUM(E209:E233)</f>
        <v>0</v>
      </c>
    </row>
    <row r="235" spans="1:5" s="2" customFormat="1" ht="12" x14ac:dyDescent="0.2">
      <c r="A235" s="280" t="s">
        <v>240</v>
      </c>
      <c r="B235" s="280"/>
      <c r="C235" s="280"/>
      <c r="D235" s="280"/>
      <c r="E235" s="280"/>
    </row>
    <row r="236" spans="1:5" s="3" customFormat="1" ht="21" x14ac:dyDescent="0.15">
      <c r="A236" s="293" t="s">
        <v>241</v>
      </c>
      <c r="B236" s="293"/>
      <c r="C236" s="239" t="s">
        <v>5</v>
      </c>
      <c r="D236" s="216" t="s">
        <v>142</v>
      </c>
      <c r="E236" s="217" t="s">
        <v>242</v>
      </c>
    </row>
    <row r="237" spans="1:5" s="3" customFormat="1" ht="10.5" x14ac:dyDescent="0.15">
      <c r="A237" s="294" t="s">
        <v>243</v>
      </c>
      <c r="B237" s="294"/>
      <c r="C237" s="260">
        <f>SUM(D237:E237)</f>
        <v>378</v>
      </c>
      <c r="D237" s="261">
        <v>2</v>
      </c>
      <c r="E237" s="201">
        <v>376</v>
      </c>
    </row>
    <row r="238" spans="1:5" s="3" customFormat="1" ht="10.5" x14ac:dyDescent="0.15">
      <c r="A238" s="295" t="s">
        <v>244</v>
      </c>
      <c r="B238" s="295"/>
      <c r="C238" s="260">
        <f>SUM(D238:E238)</f>
        <v>11</v>
      </c>
      <c r="D238" s="261">
        <v>0</v>
      </c>
      <c r="E238" s="201">
        <v>11</v>
      </c>
    </row>
    <row r="239" spans="1:5" s="3" customFormat="1" ht="10.5" x14ac:dyDescent="0.15">
      <c r="A239" s="286" t="s">
        <v>5</v>
      </c>
      <c r="B239" s="286"/>
      <c r="C239" s="34">
        <f>+SUM(C237:C238)</f>
        <v>389</v>
      </c>
      <c r="D239" s="36">
        <f>+SUM(D237:D238)</f>
        <v>2</v>
      </c>
      <c r="E239" s="37">
        <f>+SUM(E237:E238)</f>
        <v>387</v>
      </c>
    </row>
    <row r="240" spans="1:5" s="2" customFormat="1" ht="12" x14ac:dyDescent="0.2">
      <c r="A240" s="280" t="s">
        <v>245</v>
      </c>
      <c r="B240" s="280"/>
      <c r="C240" s="280"/>
      <c r="D240" s="280"/>
    </row>
    <row r="241" spans="1:4" x14ac:dyDescent="0.25">
      <c r="A241" s="244" t="s">
        <v>205</v>
      </c>
      <c r="B241" s="244" t="s">
        <v>185</v>
      </c>
      <c r="C241" s="239" t="s">
        <v>186</v>
      </c>
      <c r="D241" s="240" t="s">
        <v>187</v>
      </c>
    </row>
    <row r="242" spans="1:4" x14ac:dyDescent="0.25">
      <c r="A242" s="287" t="s">
        <v>214</v>
      </c>
      <c r="B242" s="249" t="s">
        <v>246</v>
      </c>
      <c r="C242" s="199"/>
      <c r="D242" s="198">
        <v>1</v>
      </c>
    </row>
    <row r="243" spans="1:4" x14ac:dyDescent="0.25">
      <c r="A243" s="288"/>
      <c r="B243" s="250" t="s">
        <v>247</v>
      </c>
      <c r="C243" s="199"/>
      <c r="D243" s="201">
        <v>4</v>
      </c>
    </row>
    <row r="244" spans="1:4" x14ac:dyDescent="0.25">
      <c r="A244" s="288"/>
      <c r="B244" s="250" t="s">
        <v>248</v>
      </c>
      <c r="C244" s="199"/>
      <c r="D244" s="201">
        <v>1</v>
      </c>
    </row>
    <row r="245" spans="1:4" x14ac:dyDescent="0.25">
      <c r="A245" s="288"/>
      <c r="B245" s="250" t="s">
        <v>249</v>
      </c>
      <c r="C245" s="199"/>
      <c r="D245" s="201">
        <v>0</v>
      </c>
    </row>
    <row r="246" spans="1:4" x14ac:dyDescent="0.25">
      <c r="A246" s="288"/>
      <c r="B246" s="250" t="s">
        <v>250</v>
      </c>
      <c r="C246" s="199"/>
      <c r="D246" s="201">
        <v>0</v>
      </c>
    </row>
    <row r="247" spans="1:4" x14ac:dyDescent="0.25">
      <c r="A247" s="288"/>
      <c r="B247" s="250" t="s">
        <v>251</v>
      </c>
      <c r="C247" s="199"/>
      <c r="D247" s="201">
        <v>0</v>
      </c>
    </row>
    <row r="248" spans="1:4" x14ac:dyDescent="0.25">
      <c r="A248" s="288"/>
      <c r="B248" s="250" t="s">
        <v>252</v>
      </c>
      <c r="C248" s="199"/>
      <c r="D248" s="201">
        <v>0</v>
      </c>
    </row>
    <row r="249" spans="1:4" x14ac:dyDescent="0.25">
      <c r="A249" s="288"/>
      <c r="B249" s="250" t="s">
        <v>253</v>
      </c>
      <c r="C249" s="199"/>
      <c r="D249" s="201">
        <v>0</v>
      </c>
    </row>
    <row r="250" spans="1:4" x14ac:dyDescent="0.25">
      <c r="A250" s="288"/>
      <c r="B250" s="250" t="s">
        <v>254</v>
      </c>
      <c r="C250" s="199"/>
      <c r="D250" s="201">
        <v>0</v>
      </c>
    </row>
    <row r="251" spans="1:4" x14ac:dyDescent="0.25">
      <c r="A251" s="288"/>
      <c r="B251" s="250" t="s">
        <v>255</v>
      </c>
      <c r="C251" s="199"/>
      <c r="D251" s="201">
        <v>1</v>
      </c>
    </row>
    <row r="252" spans="1:4" x14ac:dyDescent="0.25">
      <c r="A252" s="288"/>
      <c r="B252" s="250" t="s">
        <v>256</v>
      </c>
      <c r="C252" s="199"/>
      <c r="D252" s="201">
        <v>2</v>
      </c>
    </row>
    <row r="253" spans="1:4" x14ac:dyDescent="0.25">
      <c r="A253" s="288"/>
      <c r="B253" s="250" t="s">
        <v>257</v>
      </c>
      <c r="C253" s="199"/>
      <c r="D253" s="201">
        <v>0</v>
      </c>
    </row>
    <row r="254" spans="1:4" x14ac:dyDescent="0.25">
      <c r="A254" s="288"/>
      <c r="B254" s="259" t="s">
        <v>258</v>
      </c>
      <c r="C254" s="202"/>
      <c r="D254" s="204">
        <v>0</v>
      </c>
    </row>
    <row r="255" spans="1:4" x14ac:dyDescent="0.25">
      <c r="A255" s="289"/>
      <c r="B255" s="252" t="s">
        <v>259</v>
      </c>
      <c r="C255" s="262">
        <f>SUM(C242:C254)</f>
        <v>0</v>
      </c>
      <c r="D255" s="263">
        <f>SUM(D242:D254)</f>
        <v>9</v>
      </c>
    </row>
    <row r="256" spans="1:4" x14ac:dyDescent="0.25">
      <c r="A256" s="287" t="s">
        <v>223</v>
      </c>
      <c r="B256" s="251" t="s">
        <v>260</v>
      </c>
      <c r="C256" s="219"/>
      <c r="D256" s="221"/>
    </row>
    <row r="257" spans="1:4" x14ac:dyDescent="0.25">
      <c r="A257" s="288"/>
      <c r="B257" s="250" t="s">
        <v>261</v>
      </c>
      <c r="C257" s="199"/>
      <c r="D257" s="201"/>
    </row>
    <row r="258" spans="1:4" x14ac:dyDescent="0.25">
      <c r="A258" s="288"/>
      <c r="B258" s="259" t="s">
        <v>262</v>
      </c>
      <c r="C258" s="202"/>
      <c r="D258" s="204"/>
    </row>
    <row r="259" spans="1:4" x14ac:dyDescent="0.25">
      <c r="A259" s="289"/>
      <c r="B259" s="252" t="s">
        <v>263</v>
      </c>
      <c r="C259" s="262">
        <f>SUM(C256:C258)</f>
        <v>0</v>
      </c>
      <c r="D259" s="263">
        <f>SUM(D256:D258)</f>
        <v>0</v>
      </c>
    </row>
    <row r="260" spans="1:4" x14ac:dyDescent="0.25">
      <c r="A260" s="287" t="s">
        <v>230</v>
      </c>
      <c r="B260" s="251" t="s">
        <v>264</v>
      </c>
      <c r="C260" s="219"/>
      <c r="D260" s="221"/>
    </row>
    <row r="261" spans="1:4" x14ac:dyDescent="0.25">
      <c r="A261" s="288"/>
      <c r="B261" s="250" t="s">
        <v>265</v>
      </c>
      <c r="C261" s="199"/>
      <c r="D261" s="201"/>
    </row>
    <row r="262" spans="1:4" x14ac:dyDescent="0.25">
      <c r="A262" s="288"/>
      <c r="B262" s="250" t="s">
        <v>266</v>
      </c>
      <c r="C262" s="199"/>
      <c r="D262" s="201"/>
    </row>
    <row r="263" spans="1:4" x14ac:dyDescent="0.25">
      <c r="A263" s="288"/>
      <c r="B263" s="259" t="s">
        <v>267</v>
      </c>
      <c r="C263" s="202"/>
      <c r="D263" s="204"/>
    </row>
    <row r="264" spans="1:4" x14ac:dyDescent="0.25">
      <c r="A264" s="289"/>
      <c r="B264" s="252" t="s">
        <v>268</v>
      </c>
      <c r="C264" s="262">
        <f>SUM(C260:C263)</f>
        <v>0</v>
      </c>
      <c r="D264" s="263">
        <f>SUM(D260:D263)</f>
        <v>0</v>
      </c>
    </row>
    <row r="265" spans="1:4" x14ac:dyDescent="0.25">
      <c r="A265" s="287" t="s">
        <v>233</v>
      </c>
      <c r="B265" s="251" t="s">
        <v>269</v>
      </c>
      <c r="C265" s="219"/>
      <c r="D265" s="221">
        <v>1</v>
      </c>
    </row>
    <row r="266" spans="1:4" x14ac:dyDescent="0.25">
      <c r="A266" s="288"/>
      <c r="B266" s="250" t="s">
        <v>270</v>
      </c>
      <c r="C266" s="199"/>
      <c r="D266" s="201">
        <v>0</v>
      </c>
    </row>
    <row r="267" spans="1:4" x14ac:dyDescent="0.25">
      <c r="A267" s="288"/>
      <c r="B267" s="259" t="s">
        <v>271</v>
      </c>
      <c r="C267" s="202"/>
      <c r="D267" s="204">
        <v>0</v>
      </c>
    </row>
    <row r="268" spans="1:4" x14ac:dyDescent="0.25">
      <c r="A268" s="290"/>
      <c r="B268" s="252" t="s">
        <v>272</v>
      </c>
      <c r="C268" s="264">
        <f>SUM(C265:C267)</f>
        <v>0</v>
      </c>
      <c r="D268" s="263">
        <f>SUM(D265:D267)</f>
        <v>1</v>
      </c>
    </row>
    <row r="269" spans="1:4" x14ac:dyDescent="0.25">
      <c r="A269" s="278" t="s">
        <v>5</v>
      </c>
      <c r="B269" s="279"/>
      <c r="C269" s="34">
        <f>+C255+C259+C264+C268</f>
        <v>0</v>
      </c>
      <c r="D269" s="37">
        <f>+D255+D259+D264+D268</f>
        <v>10</v>
      </c>
    </row>
    <row r="270" spans="1:4" s="2" customFormat="1" ht="12" x14ac:dyDescent="0.2">
      <c r="A270" s="280" t="s">
        <v>273</v>
      </c>
      <c r="B270" s="280"/>
      <c r="C270" s="280"/>
      <c r="D270" s="280"/>
    </row>
    <row r="271" spans="1:4" x14ac:dyDescent="0.25">
      <c r="A271" s="265" t="s">
        <v>274</v>
      </c>
      <c r="B271" s="239" t="s">
        <v>275</v>
      </c>
      <c r="C271" s="266" t="s">
        <v>276</v>
      </c>
      <c r="D271" s="217" t="s">
        <v>277</v>
      </c>
    </row>
    <row r="272" spans="1:4" x14ac:dyDescent="0.25">
      <c r="A272" s="267" t="s">
        <v>201</v>
      </c>
      <c r="B272" s="199">
        <v>14</v>
      </c>
      <c r="C272" s="200">
        <v>0</v>
      </c>
      <c r="D272" s="201">
        <v>0</v>
      </c>
    </row>
    <row r="273" spans="1:4" x14ac:dyDescent="0.25">
      <c r="A273" s="247" t="s">
        <v>202</v>
      </c>
      <c r="B273" s="199">
        <v>127</v>
      </c>
      <c r="C273" s="200">
        <v>0</v>
      </c>
      <c r="D273" s="201">
        <v>0</v>
      </c>
    </row>
    <row r="274" spans="1:4" x14ac:dyDescent="0.25">
      <c r="A274" s="248" t="s">
        <v>203</v>
      </c>
      <c r="B274" s="199">
        <v>0</v>
      </c>
      <c r="C274" s="200">
        <v>0</v>
      </c>
      <c r="D274" s="201">
        <v>0</v>
      </c>
    </row>
    <row r="275" spans="1:4" x14ac:dyDescent="0.25">
      <c r="A275" s="237" t="s">
        <v>5</v>
      </c>
      <c r="B275" s="34">
        <f>+SUM(B272:B274)</f>
        <v>141</v>
      </c>
      <c r="C275" s="144">
        <f>+SUM(C272:C274)</f>
        <v>0</v>
      </c>
      <c r="D275" s="37">
        <f>+SUM(D272:D274)</f>
        <v>0</v>
      </c>
    </row>
    <row r="276" spans="1:4" s="2" customFormat="1" ht="12" x14ac:dyDescent="0.2">
      <c r="A276" s="236" t="s">
        <v>278</v>
      </c>
    </row>
    <row r="277" spans="1:4" s="2" customFormat="1" ht="12" x14ac:dyDescent="0.2">
      <c r="A277" s="281" t="s">
        <v>279</v>
      </c>
      <c r="B277" s="281"/>
      <c r="C277" s="281"/>
    </row>
    <row r="278" spans="1:4" x14ac:dyDescent="0.25">
      <c r="A278" s="282" t="s">
        <v>280</v>
      </c>
      <c r="B278" s="283"/>
      <c r="C278" s="244" t="s">
        <v>281</v>
      </c>
    </row>
    <row r="279" spans="1:4" x14ac:dyDescent="0.25">
      <c r="A279" s="284" t="s">
        <v>282</v>
      </c>
      <c r="B279" s="285"/>
      <c r="C279" s="268"/>
    </row>
    <row r="280" spans="1:4" x14ac:dyDescent="0.25">
      <c r="A280" s="274" t="s">
        <v>283</v>
      </c>
      <c r="B280" s="275"/>
      <c r="C280" s="268"/>
    </row>
    <row r="281" spans="1:4" x14ac:dyDescent="0.25">
      <c r="A281" s="274" t="s">
        <v>284</v>
      </c>
      <c r="B281" s="275"/>
      <c r="C281" s="268"/>
    </row>
    <row r="282" spans="1:4" x14ac:dyDescent="0.25">
      <c r="A282" s="274" t="s">
        <v>285</v>
      </c>
      <c r="B282" s="275"/>
      <c r="C282" s="268"/>
    </row>
    <row r="283" spans="1:4" ht="15" customHeight="1" x14ac:dyDescent="0.25">
      <c r="A283" s="276" t="s">
        <v>286</v>
      </c>
      <c r="B283" s="277"/>
      <c r="C283" s="268"/>
    </row>
    <row r="284" spans="1:4" ht="15" customHeight="1" x14ac:dyDescent="0.25">
      <c r="A284" s="276" t="s">
        <v>287</v>
      </c>
      <c r="B284" s="277"/>
      <c r="C284" s="268"/>
    </row>
    <row r="285" spans="1:4" ht="15" customHeight="1" x14ac:dyDescent="0.25">
      <c r="A285" s="276" t="s">
        <v>288</v>
      </c>
      <c r="B285" s="277"/>
      <c r="C285" s="268"/>
    </row>
    <row r="286" spans="1:4" ht="15" customHeight="1" x14ac:dyDescent="0.25">
      <c r="A286" s="276" t="s">
        <v>289</v>
      </c>
      <c r="B286" s="277"/>
      <c r="C286" s="268"/>
    </row>
    <row r="287" spans="1:4" ht="15" customHeight="1" x14ac:dyDescent="0.25">
      <c r="A287" s="270" t="s">
        <v>290</v>
      </c>
      <c r="B287" s="271"/>
      <c r="C287" s="268"/>
    </row>
    <row r="288" spans="1:4" x14ac:dyDescent="0.25">
      <c r="A288" s="272" t="s">
        <v>5</v>
      </c>
      <c r="B288" s="273"/>
      <c r="C288" s="145">
        <f>+SUM(C279:C287)</f>
        <v>0</v>
      </c>
    </row>
    <row r="289" spans="1:2" s="2" customFormat="1" ht="12" x14ac:dyDescent="0.2">
      <c r="A289" s="236" t="s">
        <v>291</v>
      </c>
    </row>
    <row r="290" spans="1:2" x14ac:dyDescent="0.25">
      <c r="A290" s="237" t="s">
        <v>292</v>
      </c>
      <c r="B290" s="244" t="s">
        <v>293</v>
      </c>
    </row>
    <row r="291" spans="1:2" x14ac:dyDescent="0.25">
      <c r="A291" s="241" t="s">
        <v>294</v>
      </c>
      <c r="B291" s="268"/>
    </row>
    <row r="292" spans="1:2" x14ac:dyDescent="0.25">
      <c r="A292" s="242" t="s">
        <v>295</v>
      </c>
      <c r="B292" s="268"/>
    </row>
    <row r="293" spans="1:2" x14ac:dyDescent="0.25">
      <c r="A293" s="242" t="s">
        <v>296</v>
      </c>
      <c r="B293" s="268"/>
    </row>
    <row r="294" spans="1:2" x14ac:dyDescent="0.25">
      <c r="A294" s="242" t="s">
        <v>297</v>
      </c>
      <c r="B294" s="268"/>
    </row>
    <row r="295" spans="1:2" x14ac:dyDescent="0.25">
      <c r="A295" s="242" t="s">
        <v>298</v>
      </c>
      <c r="B295" s="268"/>
    </row>
    <row r="296" spans="1:2" x14ac:dyDescent="0.25">
      <c r="A296" s="243" t="s">
        <v>299</v>
      </c>
      <c r="B296" s="268"/>
    </row>
    <row r="297" spans="1:2" x14ac:dyDescent="0.25">
      <c r="A297" s="244" t="s">
        <v>5</v>
      </c>
      <c r="B297" s="145">
        <f>+SUM(B291:B296)</f>
        <v>0</v>
      </c>
    </row>
    <row r="320" spans="1:1" x14ac:dyDescent="0.25">
      <c r="A320" s="269">
        <f>SUM(D12:F15,D16:D17,D22:D28,E31:E61,B66,C69:C81,C90:H90,C100:H100,C104:C109,C113:C118,B122:B126,B129:B133,C136:C141,C153:H153,C156:C157,F160:F185,B190:B200,B206:D206,C234:E234,C237:C239,C269:D269,B275:D275,C288,B297)</f>
        <v>6109</v>
      </c>
    </row>
  </sheetData>
  <mergeCells count="217">
    <mergeCell ref="A6:V6"/>
    <mergeCell ref="A8:C8"/>
    <mergeCell ref="A9:A11"/>
    <mergeCell ref="B9:C11"/>
    <mergeCell ref="D9:F10"/>
    <mergeCell ref="G9:AB9"/>
    <mergeCell ref="G10:H10"/>
    <mergeCell ref="I10:J10"/>
    <mergeCell ref="K10:L10"/>
    <mergeCell ref="M10:N10"/>
    <mergeCell ref="AA10:AB10"/>
    <mergeCell ref="W10:X10"/>
    <mergeCell ref="Y10:Z10"/>
    <mergeCell ref="A12:A13"/>
    <mergeCell ref="A14:B14"/>
    <mergeCell ref="A15:C15"/>
    <mergeCell ref="A16:C16"/>
    <mergeCell ref="A17:C17"/>
    <mergeCell ref="O10:P10"/>
    <mergeCell ref="Q10:R10"/>
    <mergeCell ref="S10:T10"/>
    <mergeCell ref="U10:V10"/>
    <mergeCell ref="A18:C18"/>
    <mergeCell ref="A19:A21"/>
    <mergeCell ref="B19:C21"/>
    <mergeCell ref="D19:F20"/>
    <mergeCell ref="G19:AD19"/>
    <mergeCell ref="G20:H20"/>
    <mergeCell ref="I20:J20"/>
    <mergeCell ref="K20:L20"/>
    <mergeCell ref="M20:N20"/>
    <mergeCell ref="O20:P20"/>
    <mergeCell ref="AC20:AD20"/>
    <mergeCell ref="Y20:Z20"/>
    <mergeCell ref="AA20:AB20"/>
    <mergeCell ref="A22:A25"/>
    <mergeCell ref="B22:B23"/>
    <mergeCell ref="B24:B25"/>
    <mergeCell ref="A26:B27"/>
    <mergeCell ref="A28:C28"/>
    <mergeCell ref="Q20:R20"/>
    <mergeCell ref="S20:T20"/>
    <mergeCell ref="U20:V20"/>
    <mergeCell ref="W20:X20"/>
    <mergeCell ref="A29:F29"/>
    <mergeCell ref="C30:D30"/>
    <mergeCell ref="A31:A41"/>
    <mergeCell ref="B31:B33"/>
    <mergeCell ref="C31:D31"/>
    <mergeCell ref="C32:D32"/>
    <mergeCell ref="C33:D33"/>
    <mergeCell ref="B34:B35"/>
    <mergeCell ref="C34:D34"/>
    <mergeCell ref="C35:D35"/>
    <mergeCell ref="A42:A48"/>
    <mergeCell ref="B42:B48"/>
    <mergeCell ref="C42:D42"/>
    <mergeCell ref="C43:C44"/>
    <mergeCell ref="C45:D45"/>
    <mergeCell ref="C46:D46"/>
    <mergeCell ref="C47:D47"/>
    <mergeCell ref="C48:D48"/>
    <mergeCell ref="B36:B37"/>
    <mergeCell ref="C36:D36"/>
    <mergeCell ref="C37:D37"/>
    <mergeCell ref="B38:B41"/>
    <mergeCell ref="C38:D38"/>
    <mergeCell ref="C39:D39"/>
    <mergeCell ref="C40:D40"/>
    <mergeCell ref="C41:D41"/>
    <mergeCell ref="A55:A60"/>
    <mergeCell ref="B55:D55"/>
    <mergeCell ref="B56:D56"/>
    <mergeCell ref="B57:D57"/>
    <mergeCell ref="B58:D58"/>
    <mergeCell ref="B59:D59"/>
    <mergeCell ref="B60:D60"/>
    <mergeCell ref="A49:A52"/>
    <mergeCell ref="B49:D49"/>
    <mergeCell ref="B50:D50"/>
    <mergeCell ref="B51:D51"/>
    <mergeCell ref="B52:D52"/>
    <mergeCell ref="A53:A54"/>
    <mergeCell ref="B53:D53"/>
    <mergeCell ref="B54:D54"/>
    <mergeCell ref="A81:B81"/>
    <mergeCell ref="A82:H82"/>
    <mergeCell ref="A83:B84"/>
    <mergeCell ref="C83:C84"/>
    <mergeCell ref="D83:D84"/>
    <mergeCell ref="E83:G83"/>
    <mergeCell ref="H83:H84"/>
    <mergeCell ref="B61:D61"/>
    <mergeCell ref="A62:D62"/>
    <mergeCell ref="A67:C67"/>
    <mergeCell ref="A69:A72"/>
    <mergeCell ref="A73:A77"/>
    <mergeCell ref="A78:A80"/>
    <mergeCell ref="A92:H92"/>
    <mergeCell ref="A93:B94"/>
    <mergeCell ref="C93:C94"/>
    <mergeCell ref="D93:D94"/>
    <mergeCell ref="E93:G93"/>
    <mergeCell ref="H93:H94"/>
    <mergeCell ref="A85:B85"/>
    <mergeCell ref="A86:B86"/>
    <mergeCell ref="A87:B87"/>
    <mergeCell ref="A88:B88"/>
    <mergeCell ref="A89:B89"/>
    <mergeCell ref="A90:B90"/>
    <mergeCell ref="A102:I102"/>
    <mergeCell ref="A103:B103"/>
    <mergeCell ref="A104:B104"/>
    <mergeCell ref="A105:A107"/>
    <mergeCell ref="A108:B108"/>
    <mergeCell ref="A109:B109"/>
    <mergeCell ref="A95:B95"/>
    <mergeCell ref="A96:B96"/>
    <mergeCell ref="A97:B97"/>
    <mergeCell ref="A98:B98"/>
    <mergeCell ref="A99:B99"/>
    <mergeCell ref="A100:B100"/>
    <mergeCell ref="A120:B120"/>
    <mergeCell ref="A127:B127"/>
    <mergeCell ref="A135:B135"/>
    <mergeCell ref="A136:B136"/>
    <mergeCell ref="A137:A139"/>
    <mergeCell ref="A140:B140"/>
    <mergeCell ref="A111:I111"/>
    <mergeCell ref="A112:B112"/>
    <mergeCell ref="A113:B113"/>
    <mergeCell ref="A114:A116"/>
    <mergeCell ref="A117:B117"/>
    <mergeCell ref="A118:B118"/>
    <mergeCell ref="A148:A150"/>
    <mergeCell ref="A151:B151"/>
    <mergeCell ref="A152:B152"/>
    <mergeCell ref="A153:B153"/>
    <mergeCell ref="A154:C154"/>
    <mergeCell ref="A155:B155"/>
    <mergeCell ref="A141:B141"/>
    <mergeCell ref="A144:H144"/>
    <mergeCell ref="A145:B146"/>
    <mergeCell ref="C145:E145"/>
    <mergeCell ref="F145:H145"/>
    <mergeCell ref="A147:B147"/>
    <mergeCell ref="C165:E165"/>
    <mergeCell ref="C166:E166"/>
    <mergeCell ref="C167:E167"/>
    <mergeCell ref="B168:B170"/>
    <mergeCell ref="C168:E168"/>
    <mergeCell ref="C169:E169"/>
    <mergeCell ref="C170:E170"/>
    <mergeCell ref="A156:A157"/>
    <mergeCell ref="A158:I158"/>
    <mergeCell ref="C159:E159"/>
    <mergeCell ref="A160:A170"/>
    <mergeCell ref="B160:B167"/>
    <mergeCell ref="C160:E160"/>
    <mergeCell ref="C161:E161"/>
    <mergeCell ref="C162:E162"/>
    <mergeCell ref="C163:E163"/>
    <mergeCell ref="C164:E164"/>
    <mergeCell ref="C178:E178"/>
    <mergeCell ref="C179:E179"/>
    <mergeCell ref="C180:E180"/>
    <mergeCell ref="C181:E181"/>
    <mergeCell ref="C182:E182"/>
    <mergeCell ref="C183:E183"/>
    <mergeCell ref="A171:A184"/>
    <mergeCell ref="B171:B174"/>
    <mergeCell ref="C171:E171"/>
    <mergeCell ref="C172:E172"/>
    <mergeCell ref="C173:E173"/>
    <mergeCell ref="C174:E174"/>
    <mergeCell ref="B175:B184"/>
    <mergeCell ref="C175:E175"/>
    <mergeCell ref="C176:E176"/>
    <mergeCell ref="C177:E177"/>
    <mergeCell ref="A221:A223"/>
    <mergeCell ref="A224:A225"/>
    <mergeCell ref="A226:A227"/>
    <mergeCell ref="A228:A229"/>
    <mergeCell ref="A230:A231"/>
    <mergeCell ref="A232:B232"/>
    <mergeCell ref="C184:E184"/>
    <mergeCell ref="A188:D188"/>
    <mergeCell ref="A207:E207"/>
    <mergeCell ref="A209:A212"/>
    <mergeCell ref="A214:A218"/>
    <mergeCell ref="A219:A220"/>
    <mergeCell ref="A239:B239"/>
    <mergeCell ref="A240:D240"/>
    <mergeCell ref="A242:A255"/>
    <mergeCell ref="A256:A259"/>
    <mergeCell ref="A260:A264"/>
    <mergeCell ref="A265:A268"/>
    <mergeCell ref="A233:B233"/>
    <mergeCell ref="A234:B234"/>
    <mergeCell ref="A235:E235"/>
    <mergeCell ref="A236:B236"/>
    <mergeCell ref="A237:B237"/>
    <mergeCell ref="A238:B238"/>
    <mergeCell ref="A287:B287"/>
    <mergeCell ref="A288:B288"/>
    <mergeCell ref="A281:B281"/>
    <mergeCell ref="A282:B282"/>
    <mergeCell ref="A283:B283"/>
    <mergeCell ref="A284:B284"/>
    <mergeCell ref="A285:B285"/>
    <mergeCell ref="A286:B286"/>
    <mergeCell ref="A269:B269"/>
    <mergeCell ref="A270:D270"/>
    <mergeCell ref="A277:C277"/>
    <mergeCell ref="A278:B278"/>
    <mergeCell ref="A279:B279"/>
    <mergeCell ref="A280:B280"/>
  </mergeCells>
  <dataValidations count="5">
    <dataValidation type="whole" allowBlank="1" showInputMessage="1" showErrorMessage="1" sqref="C147:H152" xr:uid="{00000000-0002-0000-0700-000000000000}">
      <formula1>0</formula1>
      <formula2>9.99999999999999E+37</formula2>
    </dataValidation>
    <dataValidation type="whole" allowBlank="1" showInputMessage="1" showErrorMessage="1" sqref="D104:I109" xr:uid="{00000000-0002-0000-0700-000001000000}">
      <formula1>0</formula1>
      <formula2>9.99999999999999E+34</formula2>
    </dataValidation>
    <dataValidation type="whole" allowBlank="1" showInputMessage="1" showErrorMessage="1" sqref="D16:AB17" xr:uid="{00000000-0002-0000-0700-000002000000}">
      <formula1>0</formula1>
      <formula2>9.99999999999999E+28</formula2>
    </dataValidation>
    <dataValidation type="whole" operator="greaterThanOrEqual" allowBlank="1" showInputMessage="1" showErrorMessage="1" sqref="C279:C287 B272:D274 G12:AB14 F31:G61 G22:AD27 C69:C81 C85:H89 B64:B65 C95:H99 D113:I118 B122:B126 B129:B133 D136:F141 C265:D267 C156:C157 G160:I184 C190:D199 B203:D205 C209:E233 D237:E238 C242:D254 C256:D258 C260:D263 B291:B296" xr:uid="{00000000-0002-0000-0700-000003000000}">
      <formula1>0</formula1>
    </dataValidation>
    <dataValidation type="whole" allowBlank="1" showInputMessage="1" showErrorMessage="1" sqref="A186" xr:uid="{00000000-0002-0000-0700-000004000000}">
      <formula1>0</formula1>
      <formula2>1E+28</formula2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D320"/>
  <sheetViews>
    <sheetView workbookViewId="0">
      <selection activeCell="A6" sqref="A6:V6"/>
    </sheetView>
  </sheetViews>
  <sheetFormatPr baseColWidth="10" defaultColWidth="11.42578125" defaultRowHeight="15" x14ac:dyDescent="0.25"/>
  <cols>
    <col min="1" max="1" width="44.85546875" customWidth="1"/>
    <col min="2" max="2" width="18.140625" customWidth="1"/>
    <col min="3" max="3" width="23.85546875" customWidth="1"/>
    <col min="4" max="4" width="18.5703125" customWidth="1"/>
    <col min="5" max="5" width="12.85546875" customWidth="1"/>
    <col min="6" max="6" width="12.7109375" customWidth="1"/>
    <col min="7" max="7" width="15.7109375" customWidth="1"/>
    <col min="8" max="8" width="16.42578125" customWidth="1"/>
  </cols>
  <sheetData>
    <row r="1" spans="1:28" x14ac:dyDescent="0.25">
      <c r="A1" s="1" t="s">
        <v>0</v>
      </c>
    </row>
    <row r="2" spans="1:28" x14ac:dyDescent="0.25">
      <c r="A2" s="1" t="str">
        <f>CONCATENATE("COMUNA: ",[9]NOMBRE!B2, " (",[9]NOMBRE!C2,[9]NOMBRE!D2,[9]NOMBRE!E2,[9]NOMBRE!F2,[9]NOMBRE!G2,")")</f>
        <v>COMUNA: LINARES (07401)</v>
      </c>
    </row>
    <row r="3" spans="1:28" x14ac:dyDescent="0.25">
      <c r="A3" s="1" t="str">
        <f>CONCATENATE("ESTABLECIMIENTO/ESTRATEGIA: ", [9]NOMBRE!B3, " (",[9]NOMBRE!C3,[9]NOMBRE!D3,[9]NOMBRE!E3,[9]NOMBRE!F3,[9]NOMBRE!G3,[9]NOMBRE!H3,")")</f>
        <v>ESTABLECIMIENTO/ESTRATEGIA: HOSPITAL PRESIDENTE CARLOS IBAÑEZ DEL CAMPO (116108)</v>
      </c>
    </row>
    <row r="4" spans="1:28" x14ac:dyDescent="0.25">
      <c r="A4" s="1" t="str">
        <f>CONCATENATE("MES: ",[9]NOMBRE!B6, " (",[9]NOMBRE!C6,[9]NOMBRE!D6,")")</f>
        <v>MES: AGOSTO (08)</v>
      </c>
    </row>
    <row r="5" spans="1:28" x14ac:dyDescent="0.25">
      <c r="A5" s="1" t="str">
        <f>CONCATENATE("AÑO: ",[9]NOMBRE!B7)</f>
        <v>AÑO: 2025</v>
      </c>
    </row>
    <row r="6" spans="1:28" ht="15.75" x14ac:dyDescent="0.25">
      <c r="A6" s="432" t="s">
        <v>1</v>
      </c>
      <c r="B6" s="432"/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2"/>
      <c r="R6" s="432"/>
      <c r="S6" s="432"/>
      <c r="T6" s="432"/>
      <c r="U6" s="432"/>
      <c r="V6" s="432"/>
    </row>
    <row r="8" spans="1:28" s="2" customFormat="1" ht="12" x14ac:dyDescent="0.2">
      <c r="A8" s="332" t="s">
        <v>2</v>
      </c>
      <c r="B8" s="332"/>
      <c r="C8" s="332"/>
    </row>
    <row r="9" spans="1:28" s="3" customFormat="1" ht="10.5" customHeight="1" x14ac:dyDescent="0.15">
      <c r="A9" s="419" t="s">
        <v>3</v>
      </c>
      <c r="B9" s="419" t="s">
        <v>4</v>
      </c>
      <c r="C9" s="419"/>
      <c r="D9" s="330" t="s">
        <v>5</v>
      </c>
      <c r="E9" s="420"/>
      <c r="F9" s="333"/>
      <c r="G9" s="336" t="s">
        <v>6</v>
      </c>
      <c r="H9" s="337"/>
      <c r="I9" s="337"/>
      <c r="J9" s="337"/>
      <c r="K9" s="337"/>
      <c r="L9" s="337"/>
      <c r="M9" s="337"/>
      <c r="N9" s="337"/>
      <c r="O9" s="337"/>
      <c r="P9" s="337"/>
      <c r="Q9" s="337"/>
      <c r="R9" s="337"/>
      <c r="S9" s="337"/>
      <c r="T9" s="337"/>
      <c r="U9" s="337"/>
      <c r="V9" s="337"/>
      <c r="W9" s="337"/>
      <c r="X9" s="337"/>
      <c r="Y9" s="337"/>
      <c r="Z9" s="337"/>
      <c r="AA9" s="337"/>
      <c r="AB9" s="338"/>
    </row>
    <row r="10" spans="1:28" s="3" customFormat="1" ht="10.5" x14ac:dyDescent="0.15">
      <c r="A10" s="419"/>
      <c r="B10" s="419"/>
      <c r="C10" s="419"/>
      <c r="D10" s="334"/>
      <c r="E10" s="421"/>
      <c r="F10" s="335"/>
      <c r="G10" s="417" t="s">
        <v>7</v>
      </c>
      <c r="H10" s="417"/>
      <c r="I10" s="417" t="s">
        <v>8</v>
      </c>
      <c r="J10" s="417"/>
      <c r="K10" s="417" t="s">
        <v>9</v>
      </c>
      <c r="L10" s="417"/>
      <c r="M10" s="417" t="s">
        <v>10</v>
      </c>
      <c r="N10" s="417"/>
      <c r="O10" s="417" t="s">
        <v>11</v>
      </c>
      <c r="P10" s="417"/>
      <c r="Q10" s="417" t="s">
        <v>12</v>
      </c>
      <c r="R10" s="417"/>
      <c r="S10" s="417" t="s">
        <v>13</v>
      </c>
      <c r="T10" s="417"/>
      <c r="U10" s="417" t="s">
        <v>14</v>
      </c>
      <c r="V10" s="417"/>
      <c r="W10" s="417" t="s">
        <v>15</v>
      </c>
      <c r="X10" s="417"/>
      <c r="Y10" s="417" t="s">
        <v>16</v>
      </c>
      <c r="Z10" s="417"/>
      <c r="AA10" s="417" t="s">
        <v>17</v>
      </c>
      <c r="AB10" s="417"/>
    </row>
    <row r="11" spans="1:28" s="3" customFormat="1" ht="10.5" x14ac:dyDescent="0.15">
      <c r="A11" s="419"/>
      <c r="B11" s="419"/>
      <c r="C11" s="419"/>
      <c r="D11" s="4" t="s">
        <v>18</v>
      </c>
      <c r="E11" s="5" t="s">
        <v>19</v>
      </c>
      <c r="F11" s="6" t="s">
        <v>20</v>
      </c>
      <c r="G11" s="7" t="s">
        <v>19</v>
      </c>
      <c r="H11" s="8" t="s">
        <v>20</v>
      </c>
      <c r="I11" s="9" t="s">
        <v>19</v>
      </c>
      <c r="J11" s="10" t="s">
        <v>20</v>
      </c>
      <c r="K11" s="9" t="s">
        <v>19</v>
      </c>
      <c r="L11" s="10" t="s">
        <v>20</v>
      </c>
      <c r="M11" s="9" t="s">
        <v>19</v>
      </c>
      <c r="N11" s="10" t="s">
        <v>20</v>
      </c>
      <c r="O11" s="9" t="s">
        <v>19</v>
      </c>
      <c r="P11" s="10" t="s">
        <v>20</v>
      </c>
      <c r="Q11" s="9" t="s">
        <v>19</v>
      </c>
      <c r="R11" s="10" t="s">
        <v>20</v>
      </c>
      <c r="S11" s="9" t="s">
        <v>19</v>
      </c>
      <c r="T11" s="10" t="s">
        <v>20</v>
      </c>
      <c r="U11" s="9" t="s">
        <v>19</v>
      </c>
      <c r="V11" s="10" t="s">
        <v>20</v>
      </c>
      <c r="W11" s="9" t="s">
        <v>19</v>
      </c>
      <c r="X11" s="10" t="s">
        <v>20</v>
      </c>
      <c r="Y11" s="9" t="s">
        <v>19</v>
      </c>
      <c r="Z11" s="10" t="s">
        <v>20</v>
      </c>
      <c r="AA11" s="9" t="s">
        <v>19</v>
      </c>
      <c r="AB11" s="10" t="s">
        <v>20</v>
      </c>
    </row>
    <row r="12" spans="1:28" s="3" customFormat="1" ht="10.5" x14ac:dyDescent="0.15">
      <c r="A12" s="424" t="s">
        <v>21</v>
      </c>
      <c r="B12" s="11" t="s">
        <v>22</v>
      </c>
      <c r="C12" s="12" t="s">
        <v>23</v>
      </c>
      <c r="D12" s="13">
        <f>SUM(E12+F12)</f>
        <v>48</v>
      </c>
      <c r="E12" s="14">
        <f t="shared" ref="E12:F15" si="0">SUM(G12+I12+K12+M12+O12+Q12+S12+U12+W12+Y12+AA12)</f>
        <v>24</v>
      </c>
      <c r="F12" s="15">
        <f t="shared" si="0"/>
        <v>24</v>
      </c>
      <c r="G12" s="16">
        <v>0</v>
      </c>
      <c r="H12" s="17">
        <v>0</v>
      </c>
      <c r="I12" s="16">
        <v>2</v>
      </c>
      <c r="J12" s="17">
        <v>3</v>
      </c>
      <c r="K12" s="16">
        <v>4</v>
      </c>
      <c r="L12" s="17">
        <v>3</v>
      </c>
      <c r="M12" s="16">
        <v>2</v>
      </c>
      <c r="N12" s="17">
        <v>4</v>
      </c>
      <c r="O12" s="16">
        <v>5</v>
      </c>
      <c r="P12" s="17">
        <v>4</v>
      </c>
      <c r="Q12" s="16">
        <v>6</v>
      </c>
      <c r="R12" s="17">
        <v>2</v>
      </c>
      <c r="S12" s="16">
        <v>1</v>
      </c>
      <c r="T12" s="17">
        <v>3</v>
      </c>
      <c r="U12" s="16">
        <v>1</v>
      </c>
      <c r="V12" s="17">
        <v>2</v>
      </c>
      <c r="W12" s="16">
        <v>2</v>
      </c>
      <c r="X12" s="17">
        <v>3</v>
      </c>
      <c r="Y12" s="16">
        <v>1</v>
      </c>
      <c r="Z12" s="17">
        <v>0</v>
      </c>
      <c r="AA12" s="16">
        <v>0</v>
      </c>
      <c r="AB12" s="17">
        <v>0</v>
      </c>
    </row>
    <row r="13" spans="1:28" s="3" customFormat="1" ht="10.5" x14ac:dyDescent="0.15">
      <c r="A13" s="408"/>
      <c r="B13" s="18" t="s">
        <v>24</v>
      </c>
      <c r="C13" s="19" t="s">
        <v>23</v>
      </c>
      <c r="D13" s="20">
        <f>SUM(E13+F13)</f>
        <v>65</v>
      </c>
      <c r="E13" s="21">
        <f t="shared" si="0"/>
        <v>29</v>
      </c>
      <c r="F13" s="22">
        <f t="shared" si="0"/>
        <v>36</v>
      </c>
      <c r="G13" s="23">
        <v>0</v>
      </c>
      <c r="H13" s="24">
        <v>0</v>
      </c>
      <c r="I13" s="25">
        <v>2</v>
      </c>
      <c r="J13" s="26">
        <v>4</v>
      </c>
      <c r="K13" s="25">
        <v>0</v>
      </c>
      <c r="L13" s="26">
        <v>8</v>
      </c>
      <c r="M13" s="25">
        <v>4</v>
      </c>
      <c r="N13" s="26">
        <v>4</v>
      </c>
      <c r="O13" s="25">
        <v>3</v>
      </c>
      <c r="P13" s="26">
        <v>7</v>
      </c>
      <c r="Q13" s="25">
        <v>3</v>
      </c>
      <c r="R13" s="26">
        <v>6</v>
      </c>
      <c r="S13" s="25">
        <v>5</v>
      </c>
      <c r="T13" s="26">
        <v>3</v>
      </c>
      <c r="U13" s="25">
        <v>6</v>
      </c>
      <c r="V13" s="26">
        <v>1</v>
      </c>
      <c r="W13" s="25">
        <v>3</v>
      </c>
      <c r="X13" s="26">
        <v>2</v>
      </c>
      <c r="Y13" s="25">
        <v>3</v>
      </c>
      <c r="Z13" s="26">
        <v>1</v>
      </c>
      <c r="AA13" s="25">
        <v>0</v>
      </c>
      <c r="AB13" s="26">
        <v>0</v>
      </c>
    </row>
    <row r="14" spans="1:28" s="3" customFormat="1" ht="10.5" x14ac:dyDescent="0.15">
      <c r="A14" s="425" t="s">
        <v>25</v>
      </c>
      <c r="B14" s="426"/>
      <c r="C14" s="27" t="s">
        <v>23</v>
      </c>
      <c r="D14" s="28">
        <f>SUM(E14+F14)</f>
        <v>185</v>
      </c>
      <c r="E14" s="29">
        <f t="shared" si="0"/>
        <v>98</v>
      </c>
      <c r="F14" s="30">
        <f t="shared" si="0"/>
        <v>87</v>
      </c>
      <c r="G14" s="31">
        <v>4</v>
      </c>
      <c r="H14" s="32">
        <v>4</v>
      </c>
      <c r="I14" s="31">
        <v>16</v>
      </c>
      <c r="J14" s="32">
        <v>8</v>
      </c>
      <c r="K14" s="31">
        <v>7</v>
      </c>
      <c r="L14" s="32">
        <v>14</v>
      </c>
      <c r="M14" s="31">
        <v>20</v>
      </c>
      <c r="N14" s="32">
        <v>13</v>
      </c>
      <c r="O14" s="31">
        <v>14</v>
      </c>
      <c r="P14" s="32">
        <v>13</v>
      </c>
      <c r="Q14" s="31">
        <v>13</v>
      </c>
      <c r="R14" s="32">
        <v>12</v>
      </c>
      <c r="S14" s="31">
        <v>11</v>
      </c>
      <c r="T14" s="32">
        <v>10</v>
      </c>
      <c r="U14" s="31">
        <v>5</v>
      </c>
      <c r="V14" s="32">
        <v>8</v>
      </c>
      <c r="W14" s="31">
        <v>7</v>
      </c>
      <c r="X14" s="32">
        <v>4</v>
      </c>
      <c r="Y14" s="31">
        <v>1</v>
      </c>
      <c r="Z14" s="32">
        <v>1</v>
      </c>
      <c r="AA14" s="31">
        <v>0</v>
      </c>
      <c r="AB14" s="32">
        <v>0</v>
      </c>
    </row>
    <row r="15" spans="1:28" s="3" customFormat="1" ht="10.5" x14ac:dyDescent="0.15">
      <c r="A15" s="327" t="s">
        <v>5</v>
      </c>
      <c r="B15" s="328"/>
      <c r="C15" s="427"/>
      <c r="D15" s="28">
        <f>SUM(E15+F15)</f>
        <v>298</v>
      </c>
      <c r="E15" s="29">
        <f t="shared" si="0"/>
        <v>151</v>
      </c>
      <c r="F15" s="33">
        <f t="shared" si="0"/>
        <v>147</v>
      </c>
      <c r="G15" s="34">
        <f t="shared" ref="G15:AB15" si="1">SUM(G12:G14)</f>
        <v>4</v>
      </c>
      <c r="H15" s="35">
        <f t="shared" si="1"/>
        <v>4</v>
      </c>
      <c r="I15" s="36">
        <f t="shared" si="1"/>
        <v>20</v>
      </c>
      <c r="J15" s="37">
        <f t="shared" si="1"/>
        <v>15</v>
      </c>
      <c r="K15" s="34">
        <f t="shared" si="1"/>
        <v>11</v>
      </c>
      <c r="L15" s="37">
        <f t="shared" si="1"/>
        <v>25</v>
      </c>
      <c r="M15" s="34">
        <f t="shared" si="1"/>
        <v>26</v>
      </c>
      <c r="N15" s="37">
        <f t="shared" si="1"/>
        <v>21</v>
      </c>
      <c r="O15" s="34">
        <f t="shared" si="1"/>
        <v>22</v>
      </c>
      <c r="P15" s="37">
        <f t="shared" si="1"/>
        <v>24</v>
      </c>
      <c r="Q15" s="34">
        <f t="shared" si="1"/>
        <v>22</v>
      </c>
      <c r="R15" s="37">
        <f t="shared" si="1"/>
        <v>20</v>
      </c>
      <c r="S15" s="34">
        <f t="shared" si="1"/>
        <v>17</v>
      </c>
      <c r="T15" s="37">
        <f t="shared" si="1"/>
        <v>16</v>
      </c>
      <c r="U15" s="34">
        <f t="shared" si="1"/>
        <v>12</v>
      </c>
      <c r="V15" s="37">
        <f t="shared" si="1"/>
        <v>11</v>
      </c>
      <c r="W15" s="34">
        <f t="shared" si="1"/>
        <v>12</v>
      </c>
      <c r="X15" s="37">
        <f t="shared" si="1"/>
        <v>9</v>
      </c>
      <c r="Y15" s="34">
        <f t="shared" si="1"/>
        <v>5</v>
      </c>
      <c r="Z15" s="37">
        <f t="shared" si="1"/>
        <v>2</v>
      </c>
      <c r="AA15" s="34">
        <f t="shared" si="1"/>
        <v>0</v>
      </c>
      <c r="AB15" s="37">
        <f t="shared" si="1"/>
        <v>0</v>
      </c>
    </row>
    <row r="16" spans="1:28" s="3" customFormat="1" ht="10.5" x14ac:dyDescent="0.15">
      <c r="A16" s="428" t="s">
        <v>26</v>
      </c>
      <c r="B16" s="429"/>
      <c r="C16" s="430"/>
      <c r="D16" s="16">
        <v>23</v>
      </c>
      <c r="E16" s="38"/>
      <c r="F16" s="39"/>
      <c r="G16" s="40"/>
      <c r="H16" s="39"/>
      <c r="I16" s="40"/>
      <c r="J16" s="39"/>
      <c r="K16" s="40"/>
      <c r="L16" s="39"/>
      <c r="M16" s="40"/>
      <c r="N16" s="39"/>
      <c r="O16" s="40"/>
      <c r="P16" s="39"/>
      <c r="Q16" s="40"/>
      <c r="R16" s="39"/>
      <c r="S16" s="40"/>
      <c r="T16" s="39"/>
      <c r="U16" s="40"/>
      <c r="V16" s="39"/>
      <c r="W16" s="40"/>
      <c r="X16" s="39"/>
      <c r="Y16" s="40"/>
      <c r="Z16" s="41"/>
      <c r="AA16" s="42"/>
      <c r="AB16" s="43"/>
    </row>
    <row r="17" spans="1:30" s="3" customFormat="1" ht="15" customHeight="1" x14ac:dyDescent="0.15">
      <c r="A17" s="361" t="s">
        <v>27</v>
      </c>
      <c r="B17" s="431"/>
      <c r="C17" s="362"/>
      <c r="D17" s="23"/>
      <c r="E17" s="44"/>
      <c r="F17" s="45"/>
      <c r="G17" s="46"/>
      <c r="H17" s="45"/>
      <c r="I17" s="46"/>
      <c r="J17" s="45"/>
      <c r="K17" s="46"/>
      <c r="L17" s="45"/>
      <c r="M17" s="46"/>
      <c r="N17" s="45"/>
      <c r="O17" s="46"/>
      <c r="P17" s="45"/>
      <c r="Q17" s="46"/>
      <c r="R17" s="45"/>
      <c r="S17" s="46"/>
      <c r="T17" s="45"/>
      <c r="U17" s="46"/>
      <c r="V17" s="45"/>
      <c r="W17" s="46"/>
      <c r="X17" s="45"/>
      <c r="Y17" s="46"/>
      <c r="Z17" s="47"/>
      <c r="AA17" s="44"/>
      <c r="AB17" s="47"/>
    </row>
    <row r="18" spans="1:30" s="2" customFormat="1" ht="18" customHeight="1" x14ac:dyDescent="0.2">
      <c r="A18" s="418" t="s">
        <v>28</v>
      </c>
      <c r="B18" s="418"/>
      <c r="C18" s="418"/>
    </row>
    <row r="19" spans="1:30" ht="15" customHeight="1" x14ac:dyDescent="0.25">
      <c r="A19" s="419" t="s">
        <v>3</v>
      </c>
      <c r="B19" s="419" t="s">
        <v>4</v>
      </c>
      <c r="C19" s="419"/>
      <c r="D19" s="330" t="s">
        <v>5</v>
      </c>
      <c r="E19" s="420"/>
      <c r="F19" s="333"/>
      <c r="G19" s="336" t="s">
        <v>6</v>
      </c>
      <c r="H19" s="337"/>
      <c r="I19" s="337"/>
      <c r="J19" s="337"/>
      <c r="K19" s="337"/>
      <c r="L19" s="337"/>
      <c r="M19" s="337"/>
      <c r="N19" s="337"/>
      <c r="O19" s="337"/>
      <c r="P19" s="337"/>
      <c r="Q19" s="337"/>
      <c r="R19" s="337"/>
      <c r="S19" s="337"/>
      <c r="T19" s="337"/>
      <c r="U19" s="337"/>
      <c r="V19" s="337"/>
      <c r="W19" s="337"/>
      <c r="X19" s="337"/>
      <c r="Y19" s="337"/>
      <c r="Z19" s="337"/>
      <c r="AA19" s="337"/>
      <c r="AB19" s="337"/>
      <c r="AC19" s="337"/>
      <c r="AD19" s="338"/>
    </row>
    <row r="20" spans="1:30" ht="15" customHeight="1" x14ac:dyDescent="0.25">
      <c r="A20" s="419"/>
      <c r="B20" s="419"/>
      <c r="C20" s="419"/>
      <c r="D20" s="334"/>
      <c r="E20" s="421"/>
      <c r="F20" s="421"/>
      <c r="G20" s="422" t="s">
        <v>29</v>
      </c>
      <c r="H20" s="423"/>
      <c r="I20" s="417" t="s">
        <v>7</v>
      </c>
      <c r="J20" s="417"/>
      <c r="K20" s="417" t="s">
        <v>8</v>
      </c>
      <c r="L20" s="417"/>
      <c r="M20" s="417" t="s">
        <v>9</v>
      </c>
      <c r="N20" s="417"/>
      <c r="O20" s="417" t="s">
        <v>10</v>
      </c>
      <c r="P20" s="417"/>
      <c r="Q20" s="417" t="s">
        <v>11</v>
      </c>
      <c r="R20" s="417"/>
      <c r="S20" s="417" t="s">
        <v>12</v>
      </c>
      <c r="T20" s="417"/>
      <c r="U20" s="417" t="s">
        <v>13</v>
      </c>
      <c r="V20" s="417"/>
      <c r="W20" s="417" t="s">
        <v>14</v>
      </c>
      <c r="X20" s="417"/>
      <c r="Y20" s="417" t="s">
        <v>15</v>
      </c>
      <c r="Z20" s="417"/>
      <c r="AA20" s="417" t="s">
        <v>16</v>
      </c>
      <c r="AB20" s="417"/>
      <c r="AC20" s="417" t="s">
        <v>17</v>
      </c>
      <c r="AD20" s="417"/>
    </row>
    <row r="21" spans="1:30" ht="15" customHeight="1" x14ac:dyDescent="0.25">
      <c r="A21" s="419"/>
      <c r="B21" s="419"/>
      <c r="C21" s="419"/>
      <c r="D21" s="4" t="s">
        <v>18</v>
      </c>
      <c r="E21" s="5" t="s">
        <v>19</v>
      </c>
      <c r="F21" s="48" t="s">
        <v>20</v>
      </c>
      <c r="G21" s="7" t="s">
        <v>19</v>
      </c>
      <c r="H21" s="8" t="s">
        <v>20</v>
      </c>
      <c r="I21" s="7" t="s">
        <v>19</v>
      </c>
      <c r="J21" s="8" t="s">
        <v>20</v>
      </c>
      <c r="K21" s="7" t="s">
        <v>19</v>
      </c>
      <c r="L21" s="49" t="s">
        <v>20</v>
      </c>
      <c r="M21" s="7" t="s">
        <v>19</v>
      </c>
      <c r="N21" s="8" t="s">
        <v>20</v>
      </c>
      <c r="O21" s="7" t="s">
        <v>19</v>
      </c>
      <c r="P21" s="8" t="s">
        <v>20</v>
      </c>
      <c r="Q21" s="7" t="s">
        <v>19</v>
      </c>
      <c r="R21" s="8" t="s">
        <v>20</v>
      </c>
      <c r="S21" s="7" t="s">
        <v>19</v>
      </c>
      <c r="T21" s="8" t="s">
        <v>20</v>
      </c>
      <c r="U21" s="7" t="s">
        <v>19</v>
      </c>
      <c r="V21" s="8" t="s">
        <v>20</v>
      </c>
      <c r="W21" s="7" t="s">
        <v>19</v>
      </c>
      <c r="X21" s="8" t="s">
        <v>20</v>
      </c>
      <c r="Y21" s="7" t="s">
        <v>19</v>
      </c>
      <c r="Z21" s="8" t="s">
        <v>20</v>
      </c>
      <c r="AA21" s="7" t="s">
        <v>19</v>
      </c>
      <c r="AB21" s="8" t="s">
        <v>20</v>
      </c>
      <c r="AC21" s="7" t="s">
        <v>19</v>
      </c>
      <c r="AD21" s="8" t="s">
        <v>20</v>
      </c>
    </row>
    <row r="22" spans="1:30" ht="15" customHeight="1" x14ac:dyDescent="0.25">
      <c r="A22" s="408" t="s">
        <v>21</v>
      </c>
      <c r="B22" s="315" t="s">
        <v>22</v>
      </c>
      <c r="C22" s="50" t="s">
        <v>30</v>
      </c>
      <c r="D22" s="51">
        <f t="shared" ref="D22:D27" si="2">SUM(E22+F22)</f>
        <v>5</v>
      </c>
      <c r="E22" s="52">
        <f t="shared" ref="E22:F27" si="3">SUM(G22+I22+K22+M22+O22+Q22+S22+U22+W22+Y22+AA22+AC22)</f>
        <v>2</v>
      </c>
      <c r="F22" s="53">
        <f t="shared" si="3"/>
        <v>3</v>
      </c>
      <c r="G22" s="25">
        <v>0</v>
      </c>
      <c r="H22" s="54">
        <v>0</v>
      </c>
      <c r="I22" s="25">
        <v>0</v>
      </c>
      <c r="J22" s="54">
        <v>0</v>
      </c>
      <c r="K22" s="16">
        <v>1</v>
      </c>
      <c r="L22" s="17">
        <v>1</v>
      </c>
      <c r="M22" s="55">
        <v>0</v>
      </c>
      <c r="N22" s="56">
        <v>0</v>
      </c>
      <c r="O22" s="55">
        <v>0</v>
      </c>
      <c r="P22" s="56">
        <v>1</v>
      </c>
      <c r="Q22" s="55">
        <v>0</v>
      </c>
      <c r="R22" s="56">
        <v>1</v>
      </c>
      <c r="S22" s="55">
        <v>0</v>
      </c>
      <c r="T22" s="56">
        <v>0</v>
      </c>
      <c r="U22" s="55">
        <v>0</v>
      </c>
      <c r="V22" s="56">
        <v>0</v>
      </c>
      <c r="W22" s="55">
        <v>1</v>
      </c>
      <c r="X22" s="56">
        <v>0</v>
      </c>
      <c r="Y22" s="55">
        <v>0</v>
      </c>
      <c r="Z22" s="56">
        <v>0</v>
      </c>
      <c r="AA22" s="16">
        <v>0</v>
      </c>
      <c r="AB22" s="56">
        <v>0</v>
      </c>
      <c r="AC22" s="16">
        <v>0</v>
      </c>
      <c r="AD22" s="56">
        <v>0</v>
      </c>
    </row>
    <row r="23" spans="1:30" ht="15" customHeight="1" x14ac:dyDescent="0.25">
      <c r="A23" s="408"/>
      <c r="B23" s="316"/>
      <c r="C23" s="57" t="s">
        <v>31</v>
      </c>
      <c r="D23" s="58">
        <f t="shared" si="2"/>
        <v>0</v>
      </c>
      <c r="E23" s="59">
        <f t="shared" si="3"/>
        <v>0</v>
      </c>
      <c r="F23" s="60">
        <f t="shared" si="3"/>
        <v>0</v>
      </c>
      <c r="G23" s="61">
        <v>0</v>
      </c>
      <c r="H23" s="62">
        <v>0</v>
      </c>
      <c r="I23" s="61">
        <v>0</v>
      </c>
      <c r="J23" s="62">
        <v>0</v>
      </c>
      <c r="K23" s="23">
        <v>0</v>
      </c>
      <c r="L23" s="24">
        <v>0</v>
      </c>
      <c r="M23" s="63">
        <v>0</v>
      </c>
      <c r="N23" s="64">
        <v>0</v>
      </c>
      <c r="O23" s="63">
        <v>0</v>
      </c>
      <c r="P23" s="64">
        <v>0</v>
      </c>
      <c r="Q23" s="63">
        <v>0</v>
      </c>
      <c r="R23" s="64">
        <v>0</v>
      </c>
      <c r="S23" s="63">
        <v>0</v>
      </c>
      <c r="T23" s="64">
        <v>0</v>
      </c>
      <c r="U23" s="63"/>
      <c r="V23" s="64">
        <v>0</v>
      </c>
      <c r="W23" s="63">
        <v>0</v>
      </c>
      <c r="X23" s="64">
        <v>0</v>
      </c>
      <c r="Y23" s="63">
        <v>0</v>
      </c>
      <c r="Z23" s="64">
        <v>0</v>
      </c>
      <c r="AA23" s="63">
        <v>0</v>
      </c>
      <c r="AB23" s="64">
        <v>0</v>
      </c>
      <c r="AC23" s="63">
        <v>0</v>
      </c>
      <c r="AD23" s="64">
        <v>0</v>
      </c>
    </row>
    <row r="24" spans="1:30" ht="15" customHeight="1" x14ac:dyDescent="0.25">
      <c r="A24" s="408"/>
      <c r="B24" s="315" t="s">
        <v>24</v>
      </c>
      <c r="C24" s="50" t="s">
        <v>30</v>
      </c>
      <c r="D24" s="65">
        <f t="shared" si="2"/>
        <v>3</v>
      </c>
      <c r="E24" s="52">
        <f t="shared" si="3"/>
        <v>2</v>
      </c>
      <c r="F24" s="53">
        <f t="shared" si="3"/>
        <v>1</v>
      </c>
      <c r="G24" s="66">
        <v>0</v>
      </c>
      <c r="H24" s="67">
        <v>0</v>
      </c>
      <c r="I24" s="66">
        <v>0</v>
      </c>
      <c r="J24" s="67">
        <v>0</v>
      </c>
      <c r="K24" s="66">
        <v>0</v>
      </c>
      <c r="L24" s="68">
        <v>0</v>
      </c>
      <c r="M24" s="69">
        <v>0</v>
      </c>
      <c r="N24" s="67">
        <v>0</v>
      </c>
      <c r="O24" s="69">
        <v>0</v>
      </c>
      <c r="P24" s="67">
        <v>0</v>
      </c>
      <c r="Q24" s="69">
        <v>0</v>
      </c>
      <c r="R24" s="67">
        <v>1</v>
      </c>
      <c r="S24" s="69">
        <v>1</v>
      </c>
      <c r="T24" s="67">
        <v>0</v>
      </c>
      <c r="U24" s="69">
        <v>0</v>
      </c>
      <c r="V24" s="67">
        <v>0</v>
      </c>
      <c r="W24" s="69">
        <v>1</v>
      </c>
      <c r="X24" s="67">
        <v>0</v>
      </c>
      <c r="Y24" s="69">
        <v>0</v>
      </c>
      <c r="Z24" s="67">
        <v>0</v>
      </c>
      <c r="AA24" s="69">
        <v>0</v>
      </c>
      <c r="AB24" s="67">
        <v>0</v>
      </c>
      <c r="AC24" s="69">
        <v>0</v>
      </c>
      <c r="AD24" s="67">
        <v>0</v>
      </c>
    </row>
    <row r="25" spans="1:30" ht="15" customHeight="1" x14ac:dyDescent="0.25">
      <c r="A25" s="409"/>
      <c r="B25" s="316"/>
      <c r="C25" s="57" t="s">
        <v>31</v>
      </c>
      <c r="D25" s="58">
        <f t="shared" si="2"/>
        <v>0</v>
      </c>
      <c r="E25" s="59">
        <f t="shared" si="3"/>
        <v>0</v>
      </c>
      <c r="F25" s="60">
        <f t="shared" si="3"/>
        <v>0</v>
      </c>
      <c r="G25" s="61">
        <v>0</v>
      </c>
      <c r="H25" s="62">
        <v>0</v>
      </c>
      <c r="I25" s="61">
        <v>0</v>
      </c>
      <c r="J25" s="62">
        <v>0</v>
      </c>
      <c r="K25" s="61">
        <v>0</v>
      </c>
      <c r="L25" s="70">
        <v>0</v>
      </c>
      <c r="M25" s="71">
        <v>0</v>
      </c>
      <c r="N25" s="62">
        <v>0</v>
      </c>
      <c r="O25" s="71">
        <v>0</v>
      </c>
      <c r="P25" s="62">
        <v>0</v>
      </c>
      <c r="Q25" s="71">
        <v>0</v>
      </c>
      <c r="R25" s="62">
        <v>0</v>
      </c>
      <c r="S25" s="71">
        <v>0</v>
      </c>
      <c r="T25" s="62">
        <v>0</v>
      </c>
      <c r="U25" s="71">
        <v>0</v>
      </c>
      <c r="V25" s="62">
        <v>0</v>
      </c>
      <c r="W25" s="71">
        <v>0</v>
      </c>
      <c r="X25" s="62">
        <v>0</v>
      </c>
      <c r="Y25" s="71">
        <v>0</v>
      </c>
      <c r="Z25" s="62">
        <v>0</v>
      </c>
      <c r="AA25" s="71">
        <v>0</v>
      </c>
      <c r="AB25" s="62">
        <v>0</v>
      </c>
      <c r="AC25" s="71">
        <v>0</v>
      </c>
      <c r="AD25" s="62">
        <v>0</v>
      </c>
    </row>
    <row r="26" spans="1:30" ht="15" customHeight="1" x14ac:dyDescent="0.25">
      <c r="A26" s="410" t="s">
        <v>25</v>
      </c>
      <c r="B26" s="411"/>
      <c r="C26" s="72" t="s">
        <v>30</v>
      </c>
      <c r="D26" s="73">
        <f t="shared" si="2"/>
        <v>29</v>
      </c>
      <c r="E26" s="52">
        <f t="shared" si="3"/>
        <v>10</v>
      </c>
      <c r="F26" s="53">
        <f t="shared" si="3"/>
        <v>19</v>
      </c>
      <c r="G26" s="74">
        <v>0</v>
      </c>
      <c r="H26" s="75">
        <v>0</v>
      </c>
      <c r="I26" s="74">
        <v>1</v>
      </c>
      <c r="J26" s="75">
        <v>1</v>
      </c>
      <c r="K26" s="76">
        <v>2</v>
      </c>
      <c r="L26" s="77">
        <v>1</v>
      </c>
      <c r="M26" s="74">
        <v>1</v>
      </c>
      <c r="N26" s="75">
        <v>4</v>
      </c>
      <c r="O26" s="74">
        <v>2</v>
      </c>
      <c r="P26" s="75">
        <v>5</v>
      </c>
      <c r="Q26" s="74">
        <v>0</v>
      </c>
      <c r="R26" s="75">
        <v>3</v>
      </c>
      <c r="S26" s="74">
        <v>0</v>
      </c>
      <c r="T26" s="75">
        <v>1</v>
      </c>
      <c r="U26" s="74">
        <v>0</v>
      </c>
      <c r="V26" s="75">
        <v>2</v>
      </c>
      <c r="W26" s="74">
        <v>2</v>
      </c>
      <c r="X26" s="75">
        <v>2</v>
      </c>
      <c r="Y26" s="74">
        <v>1</v>
      </c>
      <c r="Z26" s="75">
        <v>0</v>
      </c>
      <c r="AA26" s="74">
        <v>0</v>
      </c>
      <c r="AB26" s="75">
        <v>0</v>
      </c>
      <c r="AC26" s="74">
        <v>1</v>
      </c>
      <c r="AD26" s="75">
        <v>0</v>
      </c>
    </row>
    <row r="27" spans="1:30" ht="15" customHeight="1" x14ac:dyDescent="0.25">
      <c r="A27" s="412"/>
      <c r="B27" s="413"/>
      <c r="C27" s="78" t="s">
        <v>31</v>
      </c>
      <c r="D27" s="58">
        <f t="shared" si="2"/>
        <v>2</v>
      </c>
      <c r="E27" s="59">
        <f t="shared" si="3"/>
        <v>1</v>
      </c>
      <c r="F27" s="60">
        <f t="shared" si="3"/>
        <v>1</v>
      </c>
      <c r="G27" s="71">
        <v>0</v>
      </c>
      <c r="H27" s="62">
        <v>0</v>
      </c>
      <c r="I27" s="71">
        <v>0</v>
      </c>
      <c r="J27" s="62">
        <v>0</v>
      </c>
      <c r="K27" s="61">
        <v>0</v>
      </c>
      <c r="L27" s="70">
        <v>0</v>
      </c>
      <c r="M27" s="71">
        <v>0</v>
      </c>
      <c r="N27" s="62">
        <v>0</v>
      </c>
      <c r="O27" s="71">
        <v>0</v>
      </c>
      <c r="P27" s="62">
        <v>0</v>
      </c>
      <c r="Q27" s="71">
        <v>1</v>
      </c>
      <c r="R27" s="62">
        <v>1</v>
      </c>
      <c r="S27" s="71">
        <v>0</v>
      </c>
      <c r="T27" s="62">
        <v>0</v>
      </c>
      <c r="U27" s="71">
        <v>0</v>
      </c>
      <c r="V27" s="62">
        <v>0</v>
      </c>
      <c r="W27" s="71">
        <v>0</v>
      </c>
      <c r="X27" s="62">
        <v>0</v>
      </c>
      <c r="Y27" s="71">
        <v>0</v>
      </c>
      <c r="Z27" s="62">
        <v>0</v>
      </c>
      <c r="AA27" s="71">
        <v>0</v>
      </c>
      <c r="AB27" s="62">
        <v>0</v>
      </c>
      <c r="AC27" s="71">
        <v>0</v>
      </c>
      <c r="AD27" s="62">
        <v>0</v>
      </c>
    </row>
    <row r="28" spans="1:30" ht="15" customHeight="1" x14ac:dyDescent="0.25">
      <c r="A28" s="414" t="s">
        <v>5</v>
      </c>
      <c r="B28" s="415"/>
      <c r="C28" s="416"/>
      <c r="D28" s="79">
        <f t="shared" ref="D28:AD28" si="4">SUM(D22:D27)</f>
        <v>39</v>
      </c>
      <c r="E28" s="80">
        <f t="shared" si="4"/>
        <v>15</v>
      </c>
      <c r="F28" s="81">
        <f t="shared" si="4"/>
        <v>24</v>
      </c>
      <c r="G28" s="82">
        <f t="shared" si="4"/>
        <v>0</v>
      </c>
      <c r="H28" s="83">
        <f t="shared" si="4"/>
        <v>0</v>
      </c>
      <c r="I28" s="82">
        <f t="shared" si="4"/>
        <v>1</v>
      </c>
      <c r="J28" s="83">
        <f t="shared" si="4"/>
        <v>1</v>
      </c>
      <c r="K28" s="84">
        <f t="shared" si="4"/>
        <v>3</v>
      </c>
      <c r="L28" s="85">
        <f t="shared" si="4"/>
        <v>2</v>
      </c>
      <c r="M28" s="82">
        <f t="shared" si="4"/>
        <v>1</v>
      </c>
      <c r="N28" s="83">
        <f t="shared" si="4"/>
        <v>4</v>
      </c>
      <c r="O28" s="82">
        <f t="shared" si="4"/>
        <v>2</v>
      </c>
      <c r="P28" s="83">
        <f t="shared" si="4"/>
        <v>6</v>
      </c>
      <c r="Q28" s="82">
        <f t="shared" si="4"/>
        <v>1</v>
      </c>
      <c r="R28" s="83">
        <f t="shared" si="4"/>
        <v>6</v>
      </c>
      <c r="S28" s="82">
        <f t="shared" si="4"/>
        <v>1</v>
      </c>
      <c r="T28" s="83">
        <f t="shared" si="4"/>
        <v>1</v>
      </c>
      <c r="U28" s="82">
        <f t="shared" si="4"/>
        <v>0</v>
      </c>
      <c r="V28" s="83">
        <f t="shared" si="4"/>
        <v>2</v>
      </c>
      <c r="W28" s="82">
        <f t="shared" si="4"/>
        <v>4</v>
      </c>
      <c r="X28" s="83">
        <f t="shared" si="4"/>
        <v>2</v>
      </c>
      <c r="Y28" s="82">
        <f t="shared" si="4"/>
        <v>1</v>
      </c>
      <c r="Z28" s="83">
        <f t="shared" si="4"/>
        <v>0</v>
      </c>
      <c r="AA28" s="82">
        <f t="shared" si="4"/>
        <v>0</v>
      </c>
      <c r="AB28" s="83">
        <f t="shared" si="4"/>
        <v>0</v>
      </c>
      <c r="AC28" s="82">
        <f t="shared" si="4"/>
        <v>1</v>
      </c>
      <c r="AD28" s="83">
        <f t="shared" si="4"/>
        <v>0</v>
      </c>
    </row>
    <row r="29" spans="1:30" s="2" customFormat="1" ht="18" customHeight="1" x14ac:dyDescent="0.2">
      <c r="A29" s="398" t="s">
        <v>32</v>
      </c>
      <c r="B29" s="398"/>
      <c r="C29" s="398"/>
      <c r="D29" s="398"/>
      <c r="E29" s="398"/>
      <c r="F29" s="398"/>
    </row>
    <row r="30" spans="1:30" ht="15" customHeight="1" x14ac:dyDescent="0.25">
      <c r="A30" s="86" t="s">
        <v>33</v>
      </c>
      <c r="B30" s="86" t="s">
        <v>34</v>
      </c>
      <c r="C30" s="399" t="s">
        <v>35</v>
      </c>
      <c r="D30" s="400"/>
      <c r="E30" s="87" t="s">
        <v>5</v>
      </c>
      <c r="F30" s="88" t="s">
        <v>36</v>
      </c>
      <c r="G30" s="89" t="s">
        <v>25</v>
      </c>
    </row>
    <row r="31" spans="1:30" ht="15" customHeight="1" x14ac:dyDescent="0.25">
      <c r="A31" s="369" t="s">
        <v>37</v>
      </c>
      <c r="B31" s="401" t="s">
        <v>38</v>
      </c>
      <c r="C31" s="402" t="s">
        <v>39</v>
      </c>
      <c r="D31" s="403"/>
      <c r="E31" s="90">
        <f t="shared" ref="E31:E61" si="5">SUM(F31:G31)</f>
        <v>2</v>
      </c>
      <c r="F31" s="91">
        <v>1</v>
      </c>
      <c r="G31" s="92">
        <v>1</v>
      </c>
    </row>
    <row r="32" spans="1:30" ht="15" customHeight="1" x14ac:dyDescent="0.25">
      <c r="A32" s="370"/>
      <c r="B32" s="401"/>
      <c r="C32" s="404" t="s">
        <v>40</v>
      </c>
      <c r="D32" s="405"/>
      <c r="E32" s="93">
        <f t="shared" si="5"/>
        <v>0</v>
      </c>
      <c r="F32" s="94"/>
      <c r="G32" s="95"/>
    </row>
    <row r="33" spans="1:7" x14ac:dyDescent="0.25">
      <c r="A33" s="370"/>
      <c r="B33" s="401"/>
      <c r="C33" s="406" t="s">
        <v>41</v>
      </c>
      <c r="D33" s="407"/>
      <c r="E33" s="96">
        <f t="shared" si="5"/>
        <v>0</v>
      </c>
      <c r="F33" s="97"/>
      <c r="G33" s="98"/>
    </row>
    <row r="34" spans="1:7" ht="15" customHeight="1" x14ac:dyDescent="0.25">
      <c r="A34" s="370"/>
      <c r="B34" s="369" t="s">
        <v>42</v>
      </c>
      <c r="C34" s="389" t="s">
        <v>43</v>
      </c>
      <c r="D34" s="390"/>
      <c r="E34" s="99">
        <f t="shared" si="5"/>
        <v>0</v>
      </c>
      <c r="F34" s="100"/>
      <c r="G34" s="101"/>
    </row>
    <row r="35" spans="1:7" x14ac:dyDescent="0.25">
      <c r="A35" s="370"/>
      <c r="B35" s="371"/>
      <c r="C35" s="406" t="s">
        <v>44</v>
      </c>
      <c r="D35" s="407"/>
      <c r="E35" s="96">
        <f t="shared" si="5"/>
        <v>0</v>
      </c>
      <c r="F35" s="97"/>
      <c r="G35" s="98"/>
    </row>
    <row r="36" spans="1:7" ht="15" customHeight="1" x14ac:dyDescent="0.25">
      <c r="A36" s="370"/>
      <c r="B36" s="387" t="s">
        <v>45</v>
      </c>
      <c r="C36" s="389" t="s">
        <v>46</v>
      </c>
      <c r="D36" s="390"/>
      <c r="E36" s="99">
        <f t="shared" si="5"/>
        <v>0</v>
      </c>
      <c r="F36" s="100"/>
      <c r="G36" s="101"/>
    </row>
    <row r="37" spans="1:7" x14ac:dyDescent="0.25">
      <c r="A37" s="370"/>
      <c r="B37" s="388"/>
      <c r="C37" s="391" t="s">
        <v>47</v>
      </c>
      <c r="D37" s="392"/>
      <c r="E37" s="96">
        <f t="shared" si="5"/>
        <v>0</v>
      </c>
      <c r="F37" s="97"/>
      <c r="G37" s="98"/>
    </row>
    <row r="38" spans="1:7" ht="15" customHeight="1" x14ac:dyDescent="0.25">
      <c r="A38" s="370"/>
      <c r="B38" s="387" t="s">
        <v>48</v>
      </c>
      <c r="C38" s="394" t="s">
        <v>49</v>
      </c>
      <c r="D38" s="395"/>
      <c r="E38" s="99">
        <f t="shared" si="5"/>
        <v>0</v>
      </c>
      <c r="F38" s="100"/>
      <c r="G38" s="101"/>
    </row>
    <row r="39" spans="1:7" x14ac:dyDescent="0.25">
      <c r="A39" s="370"/>
      <c r="B39" s="393"/>
      <c r="C39" s="396" t="s">
        <v>50</v>
      </c>
      <c r="D39" s="397"/>
      <c r="E39" s="93">
        <f t="shared" si="5"/>
        <v>0</v>
      </c>
      <c r="F39" s="94"/>
      <c r="G39" s="95"/>
    </row>
    <row r="40" spans="1:7" x14ac:dyDescent="0.25">
      <c r="A40" s="370"/>
      <c r="B40" s="393"/>
      <c r="C40" s="396" t="s">
        <v>51</v>
      </c>
      <c r="D40" s="397"/>
      <c r="E40" s="93">
        <f t="shared" si="5"/>
        <v>0</v>
      </c>
      <c r="F40" s="94"/>
      <c r="G40" s="95"/>
    </row>
    <row r="41" spans="1:7" ht="15" customHeight="1" x14ac:dyDescent="0.25">
      <c r="A41" s="371"/>
      <c r="B41" s="388"/>
      <c r="C41" s="391" t="s">
        <v>52</v>
      </c>
      <c r="D41" s="392"/>
      <c r="E41" s="96">
        <f t="shared" si="5"/>
        <v>0</v>
      </c>
      <c r="F41" s="97"/>
      <c r="G41" s="98"/>
    </row>
    <row r="42" spans="1:7" ht="15" customHeight="1" x14ac:dyDescent="0.25">
      <c r="A42" s="369" t="s">
        <v>53</v>
      </c>
      <c r="B42" s="369" t="s">
        <v>54</v>
      </c>
      <c r="C42" s="378" t="s">
        <v>55</v>
      </c>
      <c r="D42" s="380"/>
      <c r="E42" s="102">
        <f t="shared" si="5"/>
        <v>4</v>
      </c>
      <c r="F42" s="103">
        <v>2</v>
      </c>
      <c r="G42" s="104">
        <v>2</v>
      </c>
    </row>
    <row r="43" spans="1:7" ht="21" x14ac:dyDescent="0.25">
      <c r="A43" s="370"/>
      <c r="B43" s="370"/>
      <c r="C43" s="369" t="s">
        <v>56</v>
      </c>
      <c r="D43" s="105" t="s">
        <v>57</v>
      </c>
      <c r="E43" s="106">
        <f t="shared" si="5"/>
        <v>0</v>
      </c>
      <c r="F43" s="107"/>
      <c r="G43" s="108"/>
    </row>
    <row r="44" spans="1:7" ht="31.5" x14ac:dyDescent="0.25">
      <c r="A44" s="370"/>
      <c r="B44" s="370"/>
      <c r="C44" s="371"/>
      <c r="D44" s="109" t="s">
        <v>58</v>
      </c>
      <c r="E44" s="106">
        <f t="shared" si="5"/>
        <v>0</v>
      </c>
      <c r="F44" s="107"/>
      <c r="G44" s="108"/>
    </row>
    <row r="45" spans="1:7" x14ac:dyDescent="0.25">
      <c r="A45" s="370"/>
      <c r="B45" s="370"/>
      <c r="C45" s="372" t="s">
        <v>59</v>
      </c>
      <c r="D45" s="374"/>
      <c r="E45" s="99">
        <f t="shared" si="5"/>
        <v>2</v>
      </c>
      <c r="F45" s="100">
        <v>1</v>
      </c>
      <c r="G45" s="101">
        <v>1</v>
      </c>
    </row>
    <row r="46" spans="1:7" x14ac:dyDescent="0.25">
      <c r="A46" s="370"/>
      <c r="B46" s="370"/>
      <c r="C46" s="375" t="s">
        <v>60</v>
      </c>
      <c r="D46" s="377"/>
      <c r="E46" s="93">
        <f t="shared" si="5"/>
        <v>2</v>
      </c>
      <c r="F46" s="94">
        <v>1</v>
      </c>
      <c r="G46" s="95">
        <v>1</v>
      </c>
    </row>
    <row r="47" spans="1:7" x14ac:dyDescent="0.25">
      <c r="A47" s="370"/>
      <c r="B47" s="370"/>
      <c r="C47" s="375" t="s">
        <v>61</v>
      </c>
      <c r="D47" s="377"/>
      <c r="E47" s="93">
        <f t="shared" si="5"/>
        <v>4</v>
      </c>
      <c r="F47" s="94">
        <v>2</v>
      </c>
      <c r="G47" s="95">
        <v>2</v>
      </c>
    </row>
    <row r="48" spans="1:7" ht="15" customHeight="1" x14ac:dyDescent="0.25">
      <c r="A48" s="371"/>
      <c r="B48" s="371"/>
      <c r="C48" s="378" t="s">
        <v>62</v>
      </c>
      <c r="D48" s="380"/>
      <c r="E48" s="96">
        <f t="shared" si="5"/>
        <v>0</v>
      </c>
      <c r="F48" s="97"/>
      <c r="G48" s="98"/>
    </row>
    <row r="49" spans="1:8" x14ac:dyDescent="0.25">
      <c r="A49" s="369" t="s">
        <v>63</v>
      </c>
      <c r="B49" s="372" t="s">
        <v>64</v>
      </c>
      <c r="C49" s="373"/>
      <c r="D49" s="374"/>
      <c r="E49" s="90">
        <f t="shared" si="5"/>
        <v>0</v>
      </c>
      <c r="F49" s="91"/>
      <c r="G49" s="92"/>
    </row>
    <row r="50" spans="1:8" x14ac:dyDescent="0.25">
      <c r="A50" s="370"/>
      <c r="B50" s="375" t="s">
        <v>65</v>
      </c>
      <c r="C50" s="376"/>
      <c r="D50" s="377"/>
      <c r="E50" s="93">
        <f t="shared" si="5"/>
        <v>0</v>
      </c>
      <c r="F50" s="94"/>
      <c r="G50" s="95"/>
    </row>
    <row r="51" spans="1:8" x14ac:dyDescent="0.25">
      <c r="A51" s="370"/>
      <c r="B51" s="375" t="s">
        <v>66</v>
      </c>
      <c r="C51" s="376"/>
      <c r="D51" s="377"/>
      <c r="E51" s="93">
        <f t="shared" si="5"/>
        <v>0</v>
      </c>
      <c r="F51" s="94"/>
      <c r="G51" s="95"/>
    </row>
    <row r="52" spans="1:8" x14ac:dyDescent="0.25">
      <c r="A52" s="371"/>
      <c r="B52" s="381" t="s">
        <v>67</v>
      </c>
      <c r="C52" s="382"/>
      <c r="D52" s="383"/>
      <c r="E52" s="96">
        <f t="shared" si="5"/>
        <v>0</v>
      </c>
      <c r="F52" s="97"/>
      <c r="G52" s="98"/>
    </row>
    <row r="53" spans="1:8" x14ac:dyDescent="0.25">
      <c r="A53" s="370" t="s">
        <v>68</v>
      </c>
      <c r="B53" s="384" t="s">
        <v>69</v>
      </c>
      <c r="C53" s="385"/>
      <c r="D53" s="386"/>
      <c r="E53" s="99">
        <f t="shared" si="5"/>
        <v>0</v>
      </c>
      <c r="F53" s="100"/>
      <c r="G53" s="101"/>
    </row>
    <row r="54" spans="1:8" ht="15" customHeight="1" x14ac:dyDescent="0.25">
      <c r="A54" s="371"/>
      <c r="B54" s="381" t="s">
        <v>70</v>
      </c>
      <c r="C54" s="382"/>
      <c r="D54" s="383"/>
      <c r="E54" s="96">
        <f t="shared" si="5"/>
        <v>0</v>
      </c>
      <c r="F54" s="97"/>
      <c r="G54" s="98"/>
    </row>
    <row r="55" spans="1:8" ht="15" customHeight="1" x14ac:dyDescent="0.25">
      <c r="A55" s="369" t="s">
        <v>71</v>
      </c>
      <c r="B55" s="372" t="s">
        <v>72</v>
      </c>
      <c r="C55" s="373"/>
      <c r="D55" s="374"/>
      <c r="E55" s="99">
        <f t="shared" si="5"/>
        <v>0</v>
      </c>
      <c r="F55" s="100"/>
      <c r="G55" s="101"/>
    </row>
    <row r="56" spans="1:8" x14ac:dyDescent="0.25">
      <c r="A56" s="370"/>
      <c r="B56" s="375" t="s">
        <v>73</v>
      </c>
      <c r="C56" s="376"/>
      <c r="D56" s="377"/>
      <c r="E56" s="93">
        <f t="shared" si="5"/>
        <v>0</v>
      </c>
      <c r="F56" s="94"/>
      <c r="G56" s="95"/>
    </row>
    <row r="57" spans="1:8" x14ac:dyDescent="0.25">
      <c r="A57" s="370"/>
      <c r="B57" s="375" t="s">
        <v>74</v>
      </c>
      <c r="C57" s="376"/>
      <c r="D57" s="377"/>
      <c r="E57" s="93">
        <f t="shared" si="5"/>
        <v>0</v>
      </c>
      <c r="F57" s="94"/>
      <c r="G57" s="95"/>
    </row>
    <row r="58" spans="1:8" ht="15" customHeight="1" x14ac:dyDescent="0.25">
      <c r="A58" s="370"/>
      <c r="B58" s="375" t="s">
        <v>75</v>
      </c>
      <c r="C58" s="376"/>
      <c r="D58" s="377"/>
      <c r="E58" s="93">
        <f t="shared" si="5"/>
        <v>0</v>
      </c>
      <c r="F58" s="94"/>
      <c r="G58" s="95"/>
    </row>
    <row r="59" spans="1:8" ht="15" customHeight="1" x14ac:dyDescent="0.25">
      <c r="A59" s="370"/>
      <c r="B59" s="375" t="s">
        <v>76</v>
      </c>
      <c r="C59" s="376"/>
      <c r="D59" s="377"/>
      <c r="E59" s="93">
        <f t="shared" si="5"/>
        <v>0</v>
      </c>
      <c r="F59" s="94"/>
      <c r="G59" s="95"/>
    </row>
    <row r="60" spans="1:8" x14ac:dyDescent="0.25">
      <c r="A60" s="371"/>
      <c r="B60" s="378" t="s">
        <v>77</v>
      </c>
      <c r="C60" s="379"/>
      <c r="D60" s="380"/>
      <c r="E60" s="96">
        <f t="shared" si="5"/>
        <v>0</v>
      </c>
      <c r="F60" s="97"/>
      <c r="G60" s="98"/>
    </row>
    <row r="61" spans="1:8" ht="15" customHeight="1" x14ac:dyDescent="0.25">
      <c r="A61" s="110" t="s">
        <v>78</v>
      </c>
      <c r="B61" s="365" t="s">
        <v>79</v>
      </c>
      <c r="C61" s="366"/>
      <c r="D61" s="367"/>
      <c r="E61" s="102">
        <f t="shared" si="5"/>
        <v>0</v>
      </c>
      <c r="F61" s="103"/>
      <c r="G61" s="104"/>
    </row>
    <row r="62" spans="1:8" s="2" customFormat="1" ht="12" customHeight="1" x14ac:dyDescent="0.2">
      <c r="A62" s="368" t="s">
        <v>80</v>
      </c>
      <c r="B62" s="368"/>
      <c r="C62" s="368"/>
      <c r="D62" s="368"/>
      <c r="E62" s="111"/>
      <c r="F62" s="111"/>
      <c r="G62" s="111"/>
      <c r="H62" s="111"/>
    </row>
    <row r="63" spans="1:8" x14ac:dyDescent="0.25">
      <c r="A63" s="112" t="s">
        <v>81</v>
      </c>
      <c r="B63" s="113" t="s">
        <v>5</v>
      </c>
    </row>
    <row r="64" spans="1:8" x14ac:dyDescent="0.25">
      <c r="A64" s="11" t="s">
        <v>82</v>
      </c>
      <c r="B64" s="114"/>
    </row>
    <row r="65" spans="1:3" x14ac:dyDescent="0.25">
      <c r="A65" s="115" t="s">
        <v>83</v>
      </c>
      <c r="B65" s="116"/>
    </row>
    <row r="66" spans="1:3" x14ac:dyDescent="0.25">
      <c r="A66" s="117" t="s">
        <v>5</v>
      </c>
      <c r="B66" s="118">
        <f>SUM(B64+B65)</f>
        <v>0</v>
      </c>
    </row>
    <row r="67" spans="1:3" s="2" customFormat="1" ht="12" x14ac:dyDescent="0.2">
      <c r="A67" s="318" t="s">
        <v>84</v>
      </c>
      <c r="B67" s="318"/>
      <c r="C67" s="318"/>
    </row>
    <row r="68" spans="1:3" s="3" customFormat="1" ht="10.5" x14ac:dyDescent="0.15">
      <c r="A68" s="119" t="s">
        <v>85</v>
      </c>
      <c r="B68" s="120" t="s">
        <v>4</v>
      </c>
      <c r="C68" s="119" t="s">
        <v>5</v>
      </c>
    </row>
    <row r="69" spans="1:3" s="3" customFormat="1" ht="10.5" x14ac:dyDescent="0.15">
      <c r="A69" s="315" t="s">
        <v>86</v>
      </c>
      <c r="B69" s="11" t="s">
        <v>87</v>
      </c>
      <c r="C69" s="114"/>
    </row>
    <row r="70" spans="1:3" s="3" customFormat="1" ht="10.5" x14ac:dyDescent="0.15">
      <c r="A70" s="322"/>
      <c r="B70" s="121" t="s">
        <v>88</v>
      </c>
      <c r="C70" s="122"/>
    </row>
    <row r="71" spans="1:3" s="3" customFormat="1" ht="10.5" x14ac:dyDescent="0.15">
      <c r="A71" s="322"/>
      <c r="B71" s="123" t="s">
        <v>89</v>
      </c>
      <c r="C71" s="124"/>
    </row>
    <row r="72" spans="1:3" s="3" customFormat="1" ht="10.5" x14ac:dyDescent="0.15">
      <c r="A72" s="322"/>
      <c r="B72" s="123" t="s">
        <v>90</v>
      </c>
      <c r="C72" s="124"/>
    </row>
    <row r="73" spans="1:3" s="3" customFormat="1" ht="10.5" x14ac:dyDescent="0.15">
      <c r="A73" s="315" t="s">
        <v>91</v>
      </c>
      <c r="B73" s="11" t="s">
        <v>92</v>
      </c>
      <c r="C73" s="114"/>
    </row>
    <row r="74" spans="1:3" s="3" customFormat="1" ht="10.5" x14ac:dyDescent="0.15">
      <c r="A74" s="322"/>
      <c r="B74" s="121" t="s">
        <v>93</v>
      </c>
      <c r="C74" s="122"/>
    </row>
    <row r="75" spans="1:3" s="3" customFormat="1" ht="10.5" x14ac:dyDescent="0.15">
      <c r="A75" s="322"/>
      <c r="B75" s="123" t="s">
        <v>94</v>
      </c>
      <c r="C75" s="122"/>
    </row>
    <row r="76" spans="1:3" s="3" customFormat="1" ht="10.5" x14ac:dyDescent="0.15">
      <c r="A76" s="322"/>
      <c r="B76" s="123" t="s">
        <v>90</v>
      </c>
      <c r="C76" s="124"/>
    </row>
    <row r="77" spans="1:3" s="3" customFormat="1" ht="10.5" x14ac:dyDescent="0.15">
      <c r="A77" s="316"/>
      <c r="B77" s="123" t="s">
        <v>89</v>
      </c>
      <c r="C77" s="124"/>
    </row>
    <row r="78" spans="1:3" ht="31.5" x14ac:dyDescent="0.25">
      <c r="A78" s="315" t="s">
        <v>95</v>
      </c>
      <c r="B78" s="125" t="s">
        <v>96</v>
      </c>
      <c r="C78" s="114"/>
    </row>
    <row r="79" spans="1:3" ht="21" x14ac:dyDescent="0.25">
      <c r="A79" s="322"/>
      <c r="B79" s="123" t="s">
        <v>97</v>
      </c>
      <c r="C79" s="122"/>
    </row>
    <row r="80" spans="1:3" s="3" customFormat="1" ht="10.5" x14ac:dyDescent="0.15">
      <c r="A80" s="316"/>
      <c r="B80" s="126" t="s">
        <v>90</v>
      </c>
      <c r="C80" s="127"/>
    </row>
    <row r="81" spans="1:12" s="3" customFormat="1" ht="10.5" x14ac:dyDescent="0.15">
      <c r="A81" s="363" t="s">
        <v>98</v>
      </c>
      <c r="B81" s="364"/>
      <c r="C81" s="127"/>
    </row>
    <row r="82" spans="1:12" s="2" customFormat="1" ht="12" customHeight="1" x14ac:dyDescent="0.2">
      <c r="A82" s="346" t="s">
        <v>99</v>
      </c>
      <c r="B82" s="346"/>
      <c r="C82" s="346"/>
      <c r="D82" s="346"/>
      <c r="E82" s="346"/>
      <c r="F82" s="346"/>
      <c r="G82" s="346"/>
      <c r="H82" s="346"/>
      <c r="I82" s="111"/>
    </row>
    <row r="83" spans="1:12" x14ac:dyDescent="0.25">
      <c r="A83" s="354" t="s">
        <v>100</v>
      </c>
      <c r="B83" s="354"/>
      <c r="C83" s="355" t="s">
        <v>101</v>
      </c>
      <c r="D83" s="357" t="s">
        <v>102</v>
      </c>
      <c r="E83" s="359" t="s">
        <v>91</v>
      </c>
      <c r="F83" s="360"/>
      <c r="G83" s="360"/>
      <c r="H83" s="360" t="s">
        <v>98</v>
      </c>
    </row>
    <row r="84" spans="1:12" x14ac:dyDescent="0.25">
      <c r="A84" s="354"/>
      <c r="B84" s="354"/>
      <c r="C84" s="356"/>
      <c r="D84" s="358"/>
      <c r="E84" s="128" t="s">
        <v>92</v>
      </c>
      <c r="F84" s="129" t="s">
        <v>103</v>
      </c>
      <c r="G84" s="130" t="s">
        <v>90</v>
      </c>
      <c r="H84" s="359"/>
    </row>
    <row r="85" spans="1:12" x14ac:dyDescent="0.25">
      <c r="A85" s="323" t="s">
        <v>104</v>
      </c>
      <c r="B85" s="324"/>
      <c r="C85" s="131"/>
      <c r="D85" s="132"/>
      <c r="E85" s="131"/>
      <c r="F85" s="133"/>
      <c r="G85" s="132"/>
      <c r="H85" s="132"/>
    </row>
    <row r="86" spans="1:12" x14ac:dyDescent="0.25">
      <c r="A86" s="347" t="s">
        <v>105</v>
      </c>
      <c r="B86" s="348"/>
      <c r="C86" s="134"/>
      <c r="D86" s="135"/>
      <c r="E86" s="134"/>
      <c r="F86" s="136"/>
      <c r="G86" s="135"/>
      <c r="H86" s="135"/>
    </row>
    <row r="87" spans="1:12" x14ac:dyDescent="0.25">
      <c r="A87" s="347" t="s">
        <v>106</v>
      </c>
      <c r="B87" s="348"/>
      <c r="C87" s="137"/>
      <c r="D87" s="138"/>
      <c r="E87" s="137"/>
      <c r="F87" s="139"/>
      <c r="G87" s="138"/>
      <c r="H87" s="138"/>
    </row>
    <row r="88" spans="1:12" x14ac:dyDescent="0.25">
      <c r="A88" s="347" t="s">
        <v>107</v>
      </c>
      <c r="B88" s="348"/>
      <c r="C88" s="137"/>
      <c r="D88" s="138"/>
      <c r="E88" s="137"/>
      <c r="F88" s="139"/>
      <c r="G88" s="138"/>
      <c r="H88" s="138"/>
    </row>
    <row r="89" spans="1:12" x14ac:dyDescent="0.25">
      <c r="A89" s="361" t="s">
        <v>108</v>
      </c>
      <c r="B89" s="362"/>
      <c r="C89" s="140"/>
      <c r="D89" s="141"/>
      <c r="E89" s="61"/>
      <c r="F89" s="142"/>
      <c r="G89" s="141"/>
      <c r="H89" s="141"/>
    </row>
    <row r="90" spans="1:12" x14ac:dyDescent="0.25">
      <c r="A90" s="353" t="s">
        <v>5</v>
      </c>
      <c r="B90" s="353"/>
      <c r="C90" s="34">
        <f t="shared" ref="C90:H90" si="6">SUM(C85:C89)</f>
        <v>0</v>
      </c>
      <c r="D90" s="143">
        <f t="shared" si="6"/>
        <v>0</v>
      </c>
      <c r="E90" s="34">
        <f t="shared" si="6"/>
        <v>0</v>
      </c>
      <c r="F90" s="144">
        <f t="shared" si="6"/>
        <v>0</v>
      </c>
      <c r="G90" s="143">
        <f t="shared" si="6"/>
        <v>0</v>
      </c>
      <c r="H90" s="145">
        <f t="shared" si="6"/>
        <v>0</v>
      </c>
    </row>
    <row r="91" spans="1:12" x14ac:dyDescent="0.25">
      <c r="A91" s="146" t="s">
        <v>109</v>
      </c>
    </row>
    <row r="92" spans="1:12" s="2" customFormat="1" ht="12" customHeight="1" x14ac:dyDescent="0.2">
      <c r="A92" s="346" t="s">
        <v>110</v>
      </c>
      <c r="B92" s="346"/>
      <c r="C92" s="346"/>
      <c r="D92" s="346"/>
      <c r="E92" s="346"/>
      <c r="F92" s="346"/>
      <c r="G92" s="346"/>
      <c r="H92" s="346"/>
      <c r="I92" s="111"/>
      <c r="J92" s="111"/>
      <c r="K92" s="111"/>
      <c r="L92" s="111"/>
    </row>
    <row r="93" spans="1:12" x14ac:dyDescent="0.25">
      <c r="A93" s="354" t="s">
        <v>100</v>
      </c>
      <c r="B93" s="354"/>
      <c r="C93" s="355" t="s">
        <v>101</v>
      </c>
      <c r="D93" s="357" t="s">
        <v>102</v>
      </c>
      <c r="E93" s="359" t="s">
        <v>91</v>
      </c>
      <c r="F93" s="360"/>
      <c r="G93" s="360"/>
      <c r="H93" s="360" t="s">
        <v>98</v>
      </c>
    </row>
    <row r="94" spans="1:12" x14ac:dyDescent="0.25">
      <c r="A94" s="354"/>
      <c r="B94" s="354"/>
      <c r="C94" s="356"/>
      <c r="D94" s="358"/>
      <c r="E94" s="128" t="s">
        <v>92</v>
      </c>
      <c r="F94" s="129" t="s">
        <v>103</v>
      </c>
      <c r="G94" s="130" t="s">
        <v>90</v>
      </c>
      <c r="H94" s="359"/>
    </row>
    <row r="95" spans="1:12" x14ac:dyDescent="0.25">
      <c r="A95" s="323" t="s">
        <v>105</v>
      </c>
      <c r="B95" s="324"/>
      <c r="C95" s="131">
        <v>11</v>
      </c>
      <c r="D95" s="132">
        <v>1</v>
      </c>
      <c r="E95" s="147">
        <v>189</v>
      </c>
      <c r="F95" s="133"/>
      <c r="G95" s="148"/>
      <c r="H95" s="132"/>
    </row>
    <row r="96" spans="1:12" x14ac:dyDescent="0.25">
      <c r="A96" s="347" t="s">
        <v>111</v>
      </c>
      <c r="B96" s="348"/>
      <c r="C96" s="66"/>
      <c r="D96" s="68"/>
      <c r="E96" s="149"/>
      <c r="F96" s="150"/>
      <c r="G96" s="67"/>
      <c r="H96" s="68"/>
    </row>
    <row r="97" spans="1:9" x14ac:dyDescent="0.25">
      <c r="A97" s="349" t="s">
        <v>112</v>
      </c>
      <c r="B97" s="350"/>
      <c r="C97" s="66"/>
      <c r="D97" s="68"/>
      <c r="E97" s="149"/>
      <c r="F97" s="150"/>
      <c r="G97" s="67"/>
      <c r="H97" s="68"/>
    </row>
    <row r="98" spans="1:9" x14ac:dyDescent="0.25">
      <c r="A98" s="347" t="s">
        <v>113</v>
      </c>
      <c r="B98" s="348"/>
      <c r="C98" s="66"/>
      <c r="D98" s="68"/>
      <c r="E98" s="149"/>
      <c r="F98" s="150"/>
      <c r="G98" s="67"/>
      <c r="H98" s="68"/>
    </row>
    <row r="99" spans="1:9" x14ac:dyDescent="0.25">
      <c r="A99" s="351" t="s">
        <v>108</v>
      </c>
      <c r="B99" s="352"/>
      <c r="C99" s="140">
        <v>1</v>
      </c>
      <c r="D99" s="70">
        <v>1</v>
      </c>
      <c r="E99" s="151">
        <v>6</v>
      </c>
      <c r="F99" s="142"/>
      <c r="G99" s="62"/>
      <c r="H99" s="141"/>
    </row>
    <row r="100" spans="1:9" x14ac:dyDescent="0.25">
      <c r="A100" s="353" t="s">
        <v>5</v>
      </c>
      <c r="B100" s="353"/>
      <c r="C100" s="34">
        <f t="shared" ref="C100:H100" si="7">SUM(C95:C99)</f>
        <v>12</v>
      </c>
      <c r="D100" s="37">
        <f t="shared" si="7"/>
        <v>2</v>
      </c>
      <c r="E100" s="34">
        <f t="shared" si="7"/>
        <v>195</v>
      </c>
      <c r="F100" s="36">
        <f t="shared" si="7"/>
        <v>0</v>
      </c>
      <c r="G100" s="37">
        <f t="shared" si="7"/>
        <v>0</v>
      </c>
      <c r="H100" s="37">
        <f t="shared" si="7"/>
        <v>0</v>
      </c>
    </row>
    <row r="101" spans="1:9" x14ac:dyDescent="0.25">
      <c r="A101" s="146" t="s">
        <v>109</v>
      </c>
    </row>
    <row r="102" spans="1:9" ht="15" customHeight="1" x14ac:dyDescent="0.25">
      <c r="A102" s="346" t="s">
        <v>114</v>
      </c>
      <c r="B102" s="346"/>
      <c r="C102" s="346"/>
      <c r="D102" s="346"/>
      <c r="E102" s="346"/>
      <c r="F102" s="346"/>
      <c r="G102" s="346"/>
      <c r="H102" s="346"/>
      <c r="I102" s="346"/>
    </row>
    <row r="103" spans="1:9" ht="42" x14ac:dyDescent="0.25">
      <c r="A103" s="343" t="s">
        <v>115</v>
      </c>
      <c r="B103" s="344"/>
      <c r="C103" s="152" t="s">
        <v>5</v>
      </c>
      <c r="D103" s="128" t="s">
        <v>116</v>
      </c>
      <c r="E103" s="129" t="s">
        <v>117</v>
      </c>
      <c r="F103" s="129" t="s">
        <v>118</v>
      </c>
      <c r="G103" s="129" t="s">
        <v>119</v>
      </c>
      <c r="H103" s="153" t="s">
        <v>120</v>
      </c>
      <c r="I103" s="89" t="s">
        <v>121</v>
      </c>
    </row>
    <row r="104" spans="1:9" s="3" customFormat="1" ht="10.5" x14ac:dyDescent="0.15">
      <c r="A104" s="339" t="s">
        <v>122</v>
      </c>
      <c r="B104" s="340"/>
      <c r="C104" s="154">
        <f>SUM(D104:I104)</f>
        <v>4</v>
      </c>
      <c r="D104" s="155">
        <v>4</v>
      </c>
      <c r="E104" s="156"/>
      <c r="F104" s="156"/>
      <c r="G104" s="156"/>
      <c r="H104" s="156"/>
      <c r="I104" s="157"/>
    </row>
    <row r="105" spans="1:9" s="3" customFormat="1" ht="10.5" x14ac:dyDescent="0.15">
      <c r="A105" s="315" t="s">
        <v>91</v>
      </c>
      <c r="B105" s="158" t="s">
        <v>92</v>
      </c>
      <c r="C105" s="159">
        <f>SUM(D105:I105)</f>
        <v>0</v>
      </c>
      <c r="D105" s="160"/>
      <c r="E105" s="161"/>
      <c r="F105" s="161"/>
      <c r="G105" s="161"/>
      <c r="H105" s="161"/>
      <c r="I105" s="162"/>
    </row>
    <row r="106" spans="1:9" s="3" customFormat="1" ht="10.5" x14ac:dyDescent="0.15">
      <c r="A106" s="322"/>
      <c r="B106" s="163" t="s">
        <v>103</v>
      </c>
      <c r="C106" s="164">
        <f>SUM(D106:I106)</f>
        <v>0</v>
      </c>
      <c r="D106" s="134"/>
      <c r="E106" s="136"/>
      <c r="F106" s="136"/>
      <c r="G106" s="136"/>
      <c r="H106" s="136"/>
      <c r="I106" s="162"/>
    </row>
    <row r="107" spans="1:9" s="3" customFormat="1" ht="10.5" x14ac:dyDescent="0.15">
      <c r="A107" s="316"/>
      <c r="B107" s="165" t="s">
        <v>90</v>
      </c>
      <c r="C107" s="166">
        <f>SUM(D107:I107)</f>
        <v>0</v>
      </c>
      <c r="D107" s="167"/>
      <c r="E107" s="168"/>
      <c r="F107" s="168"/>
      <c r="G107" s="168"/>
      <c r="H107" s="168"/>
      <c r="I107" s="169"/>
    </row>
    <row r="108" spans="1:9" s="3" customFormat="1" ht="10.5" x14ac:dyDescent="0.15">
      <c r="A108" s="323" t="s">
        <v>102</v>
      </c>
      <c r="B108" s="324"/>
      <c r="C108" s="159">
        <f>SUM(D108:H108)</f>
        <v>0</v>
      </c>
      <c r="D108" s="160"/>
      <c r="E108" s="161"/>
      <c r="F108" s="161"/>
      <c r="G108" s="161"/>
      <c r="H108" s="161"/>
      <c r="I108" s="170"/>
    </row>
    <row r="109" spans="1:9" s="3" customFormat="1" ht="10.5" x14ac:dyDescent="0.15">
      <c r="A109" s="325" t="s">
        <v>98</v>
      </c>
      <c r="B109" s="326"/>
      <c r="C109" s="171">
        <f>SUM(D109:H109)</f>
        <v>0</v>
      </c>
      <c r="D109" s="61"/>
      <c r="E109" s="142"/>
      <c r="F109" s="142"/>
      <c r="G109" s="142"/>
      <c r="H109" s="142"/>
      <c r="I109" s="172"/>
    </row>
    <row r="110" spans="1:9" x14ac:dyDescent="0.25">
      <c r="A110" s="146" t="s">
        <v>109</v>
      </c>
    </row>
    <row r="111" spans="1:9" s="2" customFormat="1" ht="12" customHeight="1" x14ac:dyDescent="0.2">
      <c r="A111" s="345" t="s">
        <v>123</v>
      </c>
      <c r="B111" s="345"/>
      <c r="C111" s="345"/>
      <c r="D111" s="345"/>
      <c r="E111" s="345"/>
      <c r="F111" s="345"/>
      <c r="G111" s="345"/>
      <c r="H111" s="345"/>
      <c r="I111" s="345"/>
    </row>
    <row r="112" spans="1:9" ht="42" x14ac:dyDescent="0.25">
      <c r="A112" s="343" t="s">
        <v>115</v>
      </c>
      <c r="B112" s="344"/>
      <c r="C112" s="152" t="s">
        <v>5</v>
      </c>
      <c r="D112" s="128" t="s">
        <v>116</v>
      </c>
      <c r="E112" s="129" t="s">
        <v>117</v>
      </c>
      <c r="F112" s="129" t="s">
        <v>118</v>
      </c>
      <c r="G112" s="129" t="s">
        <v>119</v>
      </c>
      <c r="H112" s="153" t="s">
        <v>120</v>
      </c>
      <c r="I112" s="89" t="s">
        <v>124</v>
      </c>
    </row>
    <row r="113" spans="1:9" x14ac:dyDescent="0.25">
      <c r="A113" s="339" t="s">
        <v>122</v>
      </c>
      <c r="B113" s="340"/>
      <c r="C113" s="154">
        <f t="shared" ref="C113:C118" si="8">SUM(D113:I113)</f>
        <v>0</v>
      </c>
      <c r="D113" s="155"/>
      <c r="E113" s="156"/>
      <c r="F113" s="156"/>
      <c r="G113" s="156"/>
      <c r="H113" s="156"/>
      <c r="I113" s="173"/>
    </row>
    <row r="114" spans="1:9" x14ac:dyDescent="0.25">
      <c r="A114" s="315" t="s">
        <v>91</v>
      </c>
      <c r="B114" s="158" t="s">
        <v>92</v>
      </c>
      <c r="C114" s="159">
        <f t="shared" si="8"/>
        <v>0</v>
      </c>
      <c r="D114" s="160"/>
      <c r="E114" s="161"/>
      <c r="F114" s="161"/>
      <c r="G114" s="161"/>
      <c r="H114" s="161"/>
      <c r="I114" s="162"/>
    </row>
    <row r="115" spans="1:9" x14ac:dyDescent="0.25">
      <c r="A115" s="322"/>
      <c r="B115" s="163" t="s">
        <v>103</v>
      </c>
      <c r="C115" s="164">
        <f t="shared" si="8"/>
        <v>0</v>
      </c>
      <c r="D115" s="160"/>
      <c r="E115" s="161"/>
      <c r="F115" s="161"/>
      <c r="G115" s="161"/>
      <c r="H115" s="161"/>
      <c r="I115" s="162"/>
    </row>
    <row r="116" spans="1:9" x14ac:dyDescent="0.25">
      <c r="A116" s="316"/>
      <c r="B116" s="165" t="s">
        <v>90</v>
      </c>
      <c r="C116" s="166">
        <f t="shared" si="8"/>
        <v>0</v>
      </c>
      <c r="D116" s="167"/>
      <c r="E116" s="168"/>
      <c r="F116" s="168"/>
      <c r="G116" s="168"/>
      <c r="H116" s="168"/>
      <c r="I116" s="169"/>
    </row>
    <row r="117" spans="1:9" x14ac:dyDescent="0.25">
      <c r="A117" s="323" t="s">
        <v>102</v>
      </c>
      <c r="B117" s="324"/>
      <c r="C117" s="159">
        <f t="shared" si="8"/>
        <v>0</v>
      </c>
      <c r="D117" s="160"/>
      <c r="E117" s="161"/>
      <c r="F117" s="161"/>
      <c r="G117" s="161"/>
      <c r="H117" s="161"/>
      <c r="I117" s="162"/>
    </row>
    <row r="118" spans="1:9" x14ac:dyDescent="0.25">
      <c r="A118" s="325" t="s">
        <v>98</v>
      </c>
      <c r="B118" s="326"/>
      <c r="C118" s="171">
        <f t="shared" si="8"/>
        <v>0</v>
      </c>
      <c r="D118" s="167"/>
      <c r="E118" s="168"/>
      <c r="F118" s="168"/>
      <c r="G118" s="168"/>
      <c r="H118" s="168"/>
      <c r="I118" s="169"/>
    </row>
    <row r="119" spans="1:9" x14ac:dyDescent="0.25">
      <c r="A119" s="146" t="s">
        <v>109</v>
      </c>
    </row>
    <row r="120" spans="1:9" s="2" customFormat="1" ht="12" customHeight="1" x14ac:dyDescent="0.2">
      <c r="A120" s="341" t="s">
        <v>125</v>
      </c>
      <c r="B120" s="341"/>
      <c r="C120" s="174"/>
      <c r="D120" s="174"/>
      <c r="E120" s="174"/>
    </row>
    <row r="121" spans="1:9" ht="21" x14ac:dyDescent="0.25">
      <c r="A121" s="175" t="s">
        <v>126</v>
      </c>
      <c r="B121" s="175" t="s">
        <v>127</v>
      </c>
    </row>
    <row r="122" spans="1:9" x14ac:dyDescent="0.25">
      <c r="A122" s="163" t="s">
        <v>128</v>
      </c>
      <c r="B122" s="176"/>
    </row>
    <row r="123" spans="1:9" x14ac:dyDescent="0.25">
      <c r="A123" s="163" t="s">
        <v>129</v>
      </c>
      <c r="B123" s="177"/>
    </row>
    <row r="124" spans="1:9" x14ac:dyDescent="0.25">
      <c r="A124" s="163" t="s">
        <v>130</v>
      </c>
      <c r="B124" s="177"/>
    </row>
    <row r="125" spans="1:9" x14ac:dyDescent="0.25">
      <c r="A125" s="163" t="s">
        <v>131</v>
      </c>
      <c r="B125" s="177"/>
    </row>
    <row r="126" spans="1:9" x14ac:dyDescent="0.25">
      <c r="A126" s="165" t="s">
        <v>132</v>
      </c>
      <c r="B126" s="178"/>
    </row>
    <row r="127" spans="1:9" s="2" customFormat="1" ht="12" customHeight="1" x14ac:dyDescent="0.2">
      <c r="A127" s="342" t="s">
        <v>133</v>
      </c>
      <c r="B127" s="342"/>
      <c r="C127" s="179"/>
      <c r="D127" s="179"/>
    </row>
    <row r="128" spans="1:9" ht="21" x14ac:dyDescent="0.25">
      <c r="A128" s="175" t="s">
        <v>126</v>
      </c>
      <c r="B128" s="175" t="s">
        <v>134</v>
      </c>
    </row>
    <row r="129" spans="1:9" x14ac:dyDescent="0.25">
      <c r="A129" s="163" t="s">
        <v>128</v>
      </c>
      <c r="B129" s="176"/>
    </row>
    <row r="130" spans="1:9" x14ac:dyDescent="0.25">
      <c r="A130" s="163" t="s">
        <v>129</v>
      </c>
      <c r="B130" s="177"/>
    </row>
    <row r="131" spans="1:9" x14ac:dyDescent="0.25">
      <c r="A131" s="163" t="s">
        <v>130</v>
      </c>
      <c r="B131" s="177"/>
    </row>
    <row r="132" spans="1:9" x14ac:dyDescent="0.25">
      <c r="A132" s="163" t="s">
        <v>131</v>
      </c>
      <c r="B132" s="177"/>
    </row>
    <row r="133" spans="1:9" x14ac:dyDescent="0.25">
      <c r="A133" s="165" t="s">
        <v>132</v>
      </c>
      <c r="B133" s="178"/>
    </row>
    <row r="134" spans="1:9" s="2" customFormat="1" ht="12" x14ac:dyDescent="0.2">
      <c r="A134" s="180" t="s">
        <v>135</v>
      </c>
    </row>
    <row r="135" spans="1:9" x14ac:dyDescent="0.25">
      <c r="A135" s="343" t="s">
        <v>4</v>
      </c>
      <c r="B135" s="344"/>
      <c r="C135" s="152" t="s">
        <v>5</v>
      </c>
      <c r="D135" s="128" t="s">
        <v>136</v>
      </c>
      <c r="E135" s="129" t="s">
        <v>137</v>
      </c>
      <c r="F135" s="130" t="s">
        <v>138</v>
      </c>
    </row>
    <row r="136" spans="1:9" x14ac:dyDescent="0.25">
      <c r="A136" s="339" t="s">
        <v>122</v>
      </c>
      <c r="B136" s="340"/>
      <c r="C136" s="181">
        <f t="shared" ref="C136:C141" si="9">SUM(D136:F136)</f>
        <v>93</v>
      </c>
      <c r="D136" s="182">
        <v>93</v>
      </c>
      <c r="E136" s="183"/>
      <c r="F136" s="184"/>
    </row>
    <row r="137" spans="1:9" x14ac:dyDescent="0.25">
      <c r="A137" s="315" t="s">
        <v>91</v>
      </c>
      <c r="B137" s="158" t="s">
        <v>92</v>
      </c>
      <c r="C137" s="185">
        <f t="shared" si="9"/>
        <v>16</v>
      </c>
      <c r="D137" s="131">
        <v>16</v>
      </c>
      <c r="E137" s="133"/>
      <c r="F137" s="132"/>
    </row>
    <row r="138" spans="1:9" x14ac:dyDescent="0.25">
      <c r="A138" s="322"/>
      <c r="B138" s="163" t="s">
        <v>103</v>
      </c>
      <c r="C138" s="186">
        <f t="shared" si="9"/>
        <v>0</v>
      </c>
      <c r="D138" s="66"/>
      <c r="E138" s="150"/>
      <c r="F138" s="68"/>
    </row>
    <row r="139" spans="1:9" x14ac:dyDescent="0.25">
      <c r="A139" s="316"/>
      <c r="B139" s="165" t="s">
        <v>90</v>
      </c>
      <c r="C139" s="187">
        <f t="shared" si="9"/>
        <v>0</v>
      </c>
      <c r="D139" s="61"/>
      <c r="E139" s="142"/>
      <c r="F139" s="70"/>
    </row>
    <row r="140" spans="1:9" x14ac:dyDescent="0.25">
      <c r="A140" s="323" t="s">
        <v>102</v>
      </c>
      <c r="B140" s="324"/>
      <c r="C140" s="188">
        <f t="shared" si="9"/>
        <v>15</v>
      </c>
      <c r="D140" s="25">
        <v>15</v>
      </c>
      <c r="E140" s="189"/>
      <c r="F140" s="26"/>
    </row>
    <row r="141" spans="1:9" x14ac:dyDescent="0.25">
      <c r="A141" s="325" t="s">
        <v>98</v>
      </c>
      <c r="B141" s="326"/>
      <c r="C141" s="187">
        <f t="shared" si="9"/>
        <v>0</v>
      </c>
      <c r="D141" s="61"/>
      <c r="E141" s="142"/>
      <c r="F141" s="70"/>
    </row>
    <row r="142" spans="1:9" x14ac:dyDescent="0.25">
      <c r="A142" s="146" t="s">
        <v>109</v>
      </c>
      <c r="B142" s="190"/>
      <c r="C142" s="191"/>
      <c r="D142" s="191"/>
      <c r="E142" s="192"/>
      <c r="F142" s="193"/>
    </row>
    <row r="143" spans="1:9" x14ac:dyDescent="0.25">
      <c r="A143" s="146" t="s">
        <v>139</v>
      </c>
      <c r="B143" s="194"/>
      <c r="C143" s="191"/>
      <c r="D143" s="191"/>
      <c r="E143" s="191"/>
      <c r="F143" s="191"/>
    </row>
    <row r="144" spans="1:9" s="2" customFormat="1" ht="12" x14ac:dyDescent="0.2">
      <c r="A144" s="332" t="s">
        <v>140</v>
      </c>
      <c r="B144" s="332"/>
      <c r="C144" s="332"/>
      <c r="D144" s="332"/>
      <c r="E144" s="332"/>
      <c r="F144" s="332"/>
      <c r="G144" s="332"/>
      <c r="H144" s="332"/>
      <c r="I144" s="195"/>
    </row>
    <row r="145" spans="1:9" ht="15" customHeight="1" x14ac:dyDescent="0.25">
      <c r="A145" s="330" t="s">
        <v>141</v>
      </c>
      <c r="B145" s="333"/>
      <c r="C145" s="336" t="s">
        <v>142</v>
      </c>
      <c r="D145" s="337"/>
      <c r="E145" s="338"/>
      <c r="F145" s="336" t="s">
        <v>143</v>
      </c>
      <c r="G145" s="337"/>
      <c r="H145" s="338"/>
    </row>
    <row r="146" spans="1:9" x14ac:dyDescent="0.25">
      <c r="A146" s="334"/>
      <c r="B146" s="335"/>
      <c r="C146" s="4" t="s">
        <v>92</v>
      </c>
      <c r="D146" s="5" t="s">
        <v>144</v>
      </c>
      <c r="E146" s="6" t="s">
        <v>124</v>
      </c>
      <c r="F146" s="4" t="s">
        <v>92</v>
      </c>
      <c r="G146" s="5" t="s">
        <v>144</v>
      </c>
      <c r="H146" s="6" t="s">
        <v>124</v>
      </c>
    </row>
    <row r="147" spans="1:9" x14ac:dyDescent="0.25">
      <c r="A147" s="339" t="s">
        <v>86</v>
      </c>
      <c r="B147" s="340"/>
      <c r="C147" s="196"/>
      <c r="D147" s="197"/>
      <c r="E147" s="198">
        <v>4</v>
      </c>
      <c r="F147" s="196"/>
      <c r="G147" s="197"/>
      <c r="H147" s="198">
        <v>177</v>
      </c>
    </row>
    <row r="148" spans="1:9" x14ac:dyDescent="0.25">
      <c r="A148" s="315" t="s">
        <v>91</v>
      </c>
      <c r="B148" s="158" t="s">
        <v>92</v>
      </c>
      <c r="C148" s="196"/>
      <c r="D148" s="197"/>
      <c r="E148" s="198">
        <v>1</v>
      </c>
      <c r="F148" s="196">
        <v>39</v>
      </c>
      <c r="G148" s="197"/>
      <c r="H148" s="198"/>
    </row>
    <row r="149" spans="1:9" x14ac:dyDescent="0.25">
      <c r="A149" s="322"/>
      <c r="B149" s="163" t="s">
        <v>145</v>
      </c>
      <c r="C149" s="199"/>
      <c r="D149" s="200"/>
      <c r="E149" s="201"/>
      <c r="F149" s="199"/>
      <c r="G149" s="200"/>
      <c r="H149" s="201"/>
    </row>
    <row r="150" spans="1:9" x14ac:dyDescent="0.25">
      <c r="A150" s="316"/>
      <c r="B150" s="165" t="s">
        <v>90</v>
      </c>
      <c r="C150" s="202"/>
      <c r="D150" s="203"/>
      <c r="E150" s="204"/>
      <c r="F150" s="202"/>
      <c r="G150" s="203"/>
      <c r="H150" s="204"/>
    </row>
    <row r="151" spans="1:9" x14ac:dyDescent="0.25">
      <c r="A151" s="323" t="s">
        <v>95</v>
      </c>
      <c r="B151" s="324"/>
      <c r="C151" s="16"/>
      <c r="D151" s="205"/>
      <c r="E151" s="206"/>
      <c r="F151" s="16">
        <v>29</v>
      </c>
      <c r="G151" s="205"/>
      <c r="H151" s="206"/>
    </row>
    <row r="152" spans="1:9" x14ac:dyDescent="0.25">
      <c r="A152" s="325" t="s">
        <v>98</v>
      </c>
      <c r="B152" s="326"/>
      <c r="C152" s="23"/>
      <c r="D152" s="207"/>
      <c r="E152" s="208"/>
      <c r="F152" s="23">
        <v>0</v>
      </c>
      <c r="G152" s="207"/>
      <c r="H152" s="208"/>
    </row>
    <row r="153" spans="1:9" x14ac:dyDescent="0.25">
      <c r="A153" s="327" t="s">
        <v>5</v>
      </c>
      <c r="B153" s="328"/>
      <c r="C153" s="34">
        <f>SUM(C147:C152)</f>
        <v>0</v>
      </c>
      <c r="D153" s="144">
        <f>SUM(D147:D150)</f>
        <v>0</v>
      </c>
      <c r="E153" s="37">
        <f>SUM(E147:E150)</f>
        <v>5</v>
      </c>
      <c r="F153" s="28">
        <f>SUM(F147:F152)</f>
        <v>68</v>
      </c>
      <c r="G153" s="29">
        <f>SUM(G147:G150)</f>
        <v>0</v>
      </c>
      <c r="H153" s="33">
        <f>SUM(H147:H150)</f>
        <v>177</v>
      </c>
    </row>
    <row r="154" spans="1:9" s="2" customFormat="1" ht="12" x14ac:dyDescent="0.2">
      <c r="A154" s="329" t="s">
        <v>146</v>
      </c>
      <c r="B154" s="329"/>
      <c r="C154" s="329"/>
    </row>
    <row r="155" spans="1:9" x14ac:dyDescent="0.25">
      <c r="A155" s="330" t="s">
        <v>34</v>
      </c>
      <c r="B155" s="331"/>
      <c r="C155" s="119" t="s">
        <v>5</v>
      </c>
    </row>
    <row r="156" spans="1:9" x14ac:dyDescent="0.25">
      <c r="A156" s="315" t="s">
        <v>147</v>
      </c>
      <c r="B156" s="209" t="s">
        <v>148</v>
      </c>
      <c r="C156" s="210">
        <v>292</v>
      </c>
    </row>
    <row r="157" spans="1:9" x14ac:dyDescent="0.25">
      <c r="A157" s="316"/>
      <c r="B157" s="211" t="s">
        <v>149</v>
      </c>
      <c r="C157" s="212">
        <v>181</v>
      </c>
    </row>
    <row r="158" spans="1:9" s="2" customFormat="1" ht="12" x14ac:dyDescent="0.2">
      <c r="A158" s="317" t="s">
        <v>150</v>
      </c>
      <c r="B158" s="317"/>
      <c r="C158" s="317"/>
      <c r="D158" s="317"/>
      <c r="E158" s="317"/>
      <c r="F158" s="317"/>
      <c r="G158" s="318"/>
      <c r="H158" s="318"/>
      <c r="I158" s="318"/>
    </row>
    <row r="159" spans="1:9" x14ac:dyDescent="0.25">
      <c r="A159" s="213" t="s">
        <v>151</v>
      </c>
      <c r="B159" s="213" t="s">
        <v>152</v>
      </c>
      <c r="C159" s="319" t="s">
        <v>34</v>
      </c>
      <c r="D159" s="320"/>
      <c r="E159" s="321"/>
      <c r="F159" s="214" t="s">
        <v>5</v>
      </c>
      <c r="G159" s="215" t="s">
        <v>86</v>
      </c>
      <c r="H159" s="216" t="s">
        <v>153</v>
      </c>
      <c r="I159" s="217" t="s">
        <v>91</v>
      </c>
    </row>
    <row r="160" spans="1:9" x14ac:dyDescent="0.25">
      <c r="A160" s="304" t="s">
        <v>154</v>
      </c>
      <c r="B160" s="304" t="s">
        <v>155</v>
      </c>
      <c r="C160" s="306" t="s">
        <v>156</v>
      </c>
      <c r="D160" s="307"/>
      <c r="E160" s="308"/>
      <c r="F160" s="218">
        <f t="shared" ref="F160:F184" si="10">SUM(G160:I160)</f>
        <v>0</v>
      </c>
      <c r="G160" s="219"/>
      <c r="H160" s="220"/>
      <c r="I160" s="221"/>
    </row>
    <row r="161" spans="1:9" x14ac:dyDescent="0.25">
      <c r="A161" s="304"/>
      <c r="B161" s="304"/>
      <c r="C161" s="301" t="s">
        <v>157</v>
      </c>
      <c r="D161" s="302"/>
      <c r="E161" s="303"/>
      <c r="F161" s="222">
        <f t="shared" si="10"/>
        <v>1</v>
      </c>
      <c r="G161" s="199">
        <v>1</v>
      </c>
      <c r="H161" s="200"/>
      <c r="I161" s="201"/>
    </row>
    <row r="162" spans="1:9" x14ac:dyDescent="0.25">
      <c r="A162" s="304"/>
      <c r="B162" s="304"/>
      <c r="C162" s="301" t="s">
        <v>68</v>
      </c>
      <c r="D162" s="302"/>
      <c r="E162" s="303"/>
      <c r="F162" s="222">
        <f t="shared" si="10"/>
        <v>0</v>
      </c>
      <c r="G162" s="199"/>
      <c r="H162" s="200"/>
      <c r="I162" s="201"/>
    </row>
    <row r="163" spans="1:9" x14ac:dyDescent="0.25">
      <c r="A163" s="304"/>
      <c r="B163" s="304"/>
      <c r="C163" s="301" t="s">
        <v>158</v>
      </c>
      <c r="D163" s="302"/>
      <c r="E163" s="303"/>
      <c r="F163" s="222">
        <f t="shared" si="10"/>
        <v>0</v>
      </c>
      <c r="G163" s="199"/>
      <c r="H163" s="200"/>
      <c r="I163" s="201"/>
    </row>
    <row r="164" spans="1:9" x14ac:dyDescent="0.25">
      <c r="A164" s="304"/>
      <c r="B164" s="304"/>
      <c r="C164" s="301" t="s">
        <v>159</v>
      </c>
      <c r="D164" s="302"/>
      <c r="E164" s="303"/>
      <c r="F164" s="222">
        <f t="shared" si="10"/>
        <v>0</v>
      </c>
      <c r="G164" s="199"/>
      <c r="H164" s="200"/>
      <c r="I164" s="201"/>
    </row>
    <row r="165" spans="1:9" x14ac:dyDescent="0.25">
      <c r="A165" s="304"/>
      <c r="B165" s="304"/>
      <c r="C165" s="301" t="s">
        <v>160</v>
      </c>
      <c r="D165" s="302"/>
      <c r="E165" s="303"/>
      <c r="F165" s="222">
        <f t="shared" si="10"/>
        <v>0</v>
      </c>
      <c r="G165" s="199"/>
      <c r="H165" s="200"/>
      <c r="I165" s="201"/>
    </row>
    <row r="166" spans="1:9" x14ac:dyDescent="0.25">
      <c r="A166" s="304"/>
      <c r="B166" s="304"/>
      <c r="C166" s="301" t="s">
        <v>161</v>
      </c>
      <c r="D166" s="302"/>
      <c r="E166" s="303"/>
      <c r="F166" s="222">
        <f t="shared" si="10"/>
        <v>0</v>
      </c>
      <c r="G166" s="199"/>
      <c r="H166" s="200"/>
      <c r="I166" s="201"/>
    </row>
    <row r="167" spans="1:9" x14ac:dyDescent="0.25">
      <c r="A167" s="304"/>
      <c r="B167" s="304"/>
      <c r="C167" s="312" t="s">
        <v>162</v>
      </c>
      <c r="D167" s="313"/>
      <c r="E167" s="314"/>
      <c r="F167" s="223">
        <f t="shared" si="10"/>
        <v>0</v>
      </c>
      <c r="G167" s="202"/>
      <c r="H167" s="203"/>
      <c r="I167" s="204"/>
    </row>
    <row r="168" spans="1:9" x14ac:dyDescent="0.25">
      <c r="A168" s="304"/>
      <c r="B168" s="305" t="s">
        <v>163</v>
      </c>
      <c r="C168" s="306" t="s">
        <v>164</v>
      </c>
      <c r="D168" s="307"/>
      <c r="E168" s="308"/>
      <c r="F168" s="218">
        <f t="shared" si="10"/>
        <v>0</v>
      </c>
      <c r="G168" s="219"/>
      <c r="H168" s="220"/>
      <c r="I168" s="221"/>
    </row>
    <row r="169" spans="1:9" x14ac:dyDescent="0.25">
      <c r="A169" s="304"/>
      <c r="B169" s="305"/>
      <c r="C169" s="301" t="s">
        <v>165</v>
      </c>
      <c r="D169" s="302"/>
      <c r="E169" s="303"/>
      <c r="F169" s="218">
        <f t="shared" si="10"/>
        <v>0</v>
      </c>
      <c r="G169" s="199"/>
      <c r="H169" s="200"/>
      <c r="I169" s="201"/>
    </row>
    <row r="170" spans="1:9" x14ac:dyDescent="0.25">
      <c r="A170" s="304"/>
      <c r="B170" s="305"/>
      <c r="C170" s="312" t="s">
        <v>166</v>
      </c>
      <c r="D170" s="313"/>
      <c r="E170" s="314"/>
      <c r="F170" s="224">
        <f t="shared" si="10"/>
        <v>0</v>
      </c>
      <c r="G170" s="202"/>
      <c r="H170" s="203"/>
      <c r="I170" s="204"/>
    </row>
    <row r="171" spans="1:9" x14ac:dyDescent="0.25">
      <c r="A171" s="304" t="s">
        <v>167</v>
      </c>
      <c r="B171" s="305" t="s">
        <v>155</v>
      </c>
      <c r="C171" s="306" t="s">
        <v>168</v>
      </c>
      <c r="D171" s="307"/>
      <c r="E171" s="308"/>
      <c r="F171" s="225">
        <f t="shared" si="10"/>
        <v>0</v>
      </c>
      <c r="G171" s="219"/>
      <c r="H171" s="220"/>
      <c r="I171" s="221"/>
    </row>
    <row r="172" spans="1:9" x14ac:dyDescent="0.25">
      <c r="A172" s="304"/>
      <c r="B172" s="305"/>
      <c r="C172" s="301" t="s">
        <v>169</v>
      </c>
      <c r="D172" s="302"/>
      <c r="E172" s="303"/>
      <c r="F172" s="218">
        <f t="shared" si="10"/>
        <v>0</v>
      </c>
      <c r="G172" s="199"/>
      <c r="H172" s="200"/>
      <c r="I172" s="201"/>
    </row>
    <row r="173" spans="1:9" x14ac:dyDescent="0.25">
      <c r="A173" s="304"/>
      <c r="B173" s="305"/>
      <c r="C173" s="301" t="s">
        <v>170</v>
      </c>
      <c r="D173" s="302"/>
      <c r="E173" s="303"/>
      <c r="F173" s="218">
        <f t="shared" si="10"/>
        <v>0</v>
      </c>
      <c r="G173" s="199"/>
      <c r="H173" s="200"/>
      <c r="I173" s="201"/>
    </row>
    <row r="174" spans="1:9" x14ac:dyDescent="0.25">
      <c r="A174" s="304"/>
      <c r="B174" s="305"/>
      <c r="C174" s="297" t="s">
        <v>171</v>
      </c>
      <c r="D174" s="298"/>
      <c r="E174" s="299"/>
      <c r="F174" s="226">
        <f t="shared" si="10"/>
        <v>0</v>
      </c>
      <c r="G174" s="202"/>
      <c r="H174" s="203"/>
      <c r="I174" s="204"/>
    </row>
    <row r="175" spans="1:9" x14ac:dyDescent="0.25">
      <c r="A175" s="304"/>
      <c r="B175" s="305" t="s">
        <v>163</v>
      </c>
      <c r="C175" s="309" t="s">
        <v>172</v>
      </c>
      <c r="D175" s="310"/>
      <c r="E175" s="311"/>
      <c r="F175" s="218">
        <f t="shared" si="10"/>
        <v>0</v>
      </c>
      <c r="G175" s="219"/>
      <c r="H175" s="220"/>
      <c r="I175" s="221"/>
    </row>
    <row r="176" spans="1:9" x14ac:dyDescent="0.25">
      <c r="A176" s="304"/>
      <c r="B176" s="305"/>
      <c r="C176" s="301" t="s">
        <v>173</v>
      </c>
      <c r="D176" s="302"/>
      <c r="E176" s="303"/>
      <c r="F176" s="218">
        <f t="shared" si="10"/>
        <v>0</v>
      </c>
      <c r="G176" s="199"/>
      <c r="H176" s="200"/>
      <c r="I176" s="201"/>
    </row>
    <row r="177" spans="1:9" x14ac:dyDescent="0.25">
      <c r="A177" s="304"/>
      <c r="B177" s="305"/>
      <c r="C177" s="301" t="s">
        <v>174</v>
      </c>
      <c r="D177" s="302"/>
      <c r="E177" s="303"/>
      <c r="F177" s="218">
        <f t="shared" si="10"/>
        <v>0</v>
      </c>
      <c r="G177" s="199"/>
      <c r="H177" s="200"/>
      <c r="I177" s="201"/>
    </row>
    <row r="178" spans="1:9" x14ac:dyDescent="0.25">
      <c r="A178" s="304"/>
      <c r="B178" s="305"/>
      <c r="C178" s="301" t="s">
        <v>175</v>
      </c>
      <c r="D178" s="302"/>
      <c r="E178" s="303"/>
      <c r="F178" s="218">
        <f t="shared" si="10"/>
        <v>0</v>
      </c>
      <c r="G178" s="199"/>
      <c r="H178" s="200"/>
      <c r="I178" s="201"/>
    </row>
    <row r="179" spans="1:9" x14ac:dyDescent="0.25">
      <c r="A179" s="304"/>
      <c r="B179" s="305"/>
      <c r="C179" s="301" t="s">
        <v>176</v>
      </c>
      <c r="D179" s="302"/>
      <c r="E179" s="303"/>
      <c r="F179" s="218">
        <f t="shared" si="10"/>
        <v>0</v>
      </c>
      <c r="G179" s="199"/>
      <c r="H179" s="200"/>
      <c r="I179" s="201"/>
    </row>
    <row r="180" spans="1:9" x14ac:dyDescent="0.25">
      <c r="A180" s="304"/>
      <c r="B180" s="305"/>
      <c r="C180" s="301" t="s">
        <v>177</v>
      </c>
      <c r="D180" s="302"/>
      <c r="E180" s="303"/>
      <c r="F180" s="218">
        <f t="shared" si="10"/>
        <v>0</v>
      </c>
      <c r="G180" s="199"/>
      <c r="H180" s="200"/>
      <c r="I180" s="201"/>
    </row>
    <row r="181" spans="1:9" x14ac:dyDescent="0.25">
      <c r="A181" s="304"/>
      <c r="B181" s="305"/>
      <c r="C181" s="301" t="s">
        <v>178</v>
      </c>
      <c r="D181" s="302"/>
      <c r="E181" s="303"/>
      <c r="F181" s="218">
        <f t="shared" si="10"/>
        <v>0</v>
      </c>
      <c r="G181" s="199"/>
      <c r="H181" s="200"/>
      <c r="I181" s="201"/>
    </row>
    <row r="182" spans="1:9" x14ac:dyDescent="0.25">
      <c r="A182" s="304"/>
      <c r="B182" s="305"/>
      <c r="C182" s="301" t="s">
        <v>179</v>
      </c>
      <c r="D182" s="302"/>
      <c r="E182" s="303"/>
      <c r="F182" s="218">
        <f t="shared" si="10"/>
        <v>0</v>
      </c>
      <c r="G182" s="199"/>
      <c r="H182" s="200"/>
      <c r="I182" s="201"/>
    </row>
    <row r="183" spans="1:9" x14ac:dyDescent="0.25">
      <c r="A183" s="304"/>
      <c r="B183" s="305"/>
      <c r="C183" s="301" t="s">
        <v>180</v>
      </c>
      <c r="D183" s="302"/>
      <c r="E183" s="303"/>
      <c r="F183" s="218">
        <f t="shared" si="10"/>
        <v>0</v>
      </c>
      <c r="G183" s="199"/>
      <c r="H183" s="200"/>
      <c r="I183" s="201"/>
    </row>
    <row r="184" spans="1:9" x14ac:dyDescent="0.25">
      <c r="A184" s="304"/>
      <c r="B184" s="305"/>
      <c r="C184" s="297" t="s">
        <v>181</v>
      </c>
      <c r="D184" s="298"/>
      <c r="E184" s="299"/>
      <c r="F184" s="218">
        <f t="shared" si="10"/>
        <v>0</v>
      </c>
      <c r="G184" s="199"/>
      <c r="H184" s="200"/>
      <c r="I184" s="201"/>
    </row>
    <row r="185" spans="1:9" x14ac:dyDescent="0.25">
      <c r="A185" s="227"/>
      <c r="B185" s="228"/>
      <c r="C185" s="229" t="s">
        <v>5</v>
      </c>
      <c r="D185" s="230"/>
      <c r="E185" s="231"/>
      <c r="F185" s="232">
        <f>+SUM(F160:F184)</f>
        <v>1</v>
      </c>
      <c r="G185" s="233">
        <f>+SUM(G160:G184)</f>
        <v>1</v>
      </c>
      <c r="H185" s="234">
        <f>+SUM(H160:H184)</f>
        <v>0</v>
      </c>
      <c r="I185" s="235">
        <f>+SUM(I160:I184)</f>
        <v>0</v>
      </c>
    </row>
    <row r="186" spans="1:9" x14ac:dyDescent="0.25">
      <c r="A186" s="1" t="s">
        <v>182</v>
      </c>
      <c r="B186" s="1"/>
      <c r="C186" s="193"/>
      <c r="D186" s="193"/>
      <c r="E186" s="193"/>
      <c r="F186" s="193"/>
      <c r="G186" s="193"/>
      <c r="H186" s="193"/>
      <c r="I186" s="193"/>
    </row>
    <row r="187" spans="1:9" s="2" customFormat="1" ht="12" x14ac:dyDescent="0.2">
      <c r="A187" s="236" t="s">
        <v>183</v>
      </c>
    </row>
    <row r="188" spans="1:9" s="2" customFormat="1" ht="12" x14ac:dyDescent="0.2">
      <c r="A188" s="281" t="s">
        <v>184</v>
      </c>
      <c r="B188" s="281"/>
      <c r="C188" s="300"/>
      <c r="D188" s="300"/>
    </row>
    <row r="189" spans="1:9" x14ac:dyDescent="0.25">
      <c r="A189" s="237" t="s">
        <v>185</v>
      </c>
      <c r="B189" s="238" t="s">
        <v>5</v>
      </c>
      <c r="C189" s="239" t="s">
        <v>186</v>
      </c>
      <c r="D189" s="240" t="s">
        <v>187</v>
      </c>
    </row>
    <row r="190" spans="1:9" x14ac:dyDescent="0.25">
      <c r="A190" s="241" t="s">
        <v>188</v>
      </c>
      <c r="B190" s="222">
        <f t="shared" ref="B190:B199" si="11">SUM(C190:D190)</f>
        <v>352</v>
      </c>
      <c r="C190" s="219"/>
      <c r="D190" s="221">
        <v>352</v>
      </c>
    </row>
    <row r="191" spans="1:9" x14ac:dyDescent="0.25">
      <c r="A191" s="242" t="s">
        <v>189</v>
      </c>
      <c r="B191" s="222">
        <f t="shared" si="11"/>
        <v>31</v>
      </c>
      <c r="C191" s="199"/>
      <c r="D191" s="201">
        <v>31</v>
      </c>
    </row>
    <row r="192" spans="1:9" x14ac:dyDescent="0.25">
      <c r="A192" s="242" t="s">
        <v>190</v>
      </c>
      <c r="B192" s="222">
        <f t="shared" si="11"/>
        <v>135</v>
      </c>
      <c r="C192" s="199"/>
      <c r="D192" s="201">
        <v>135</v>
      </c>
    </row>
    <row r="193" spans="1:5" x14ac:dyDescent="0.25">
      <c r="A193" s="242" t="s">
        <v>191</v>
      </c>
      <c r="B193" s="222">
        <f t="shared" si="11"/>
        <v>12</v>
      </c>
      <c r="C193" s="199"/>
      <c r="D193" s="201">
        <v>12</v>
      </c>
    </row>
    <row r="194" spans="1:5" x14ac:dyDescent="0.25">
      <c r="A194" s="242" t="s">
        <v>192</v>
      </c>
      <c r="B194" s="222">
        <f t="shared" si="11"/>
        <v>56</v>
      </c>
      <c r="C194" s="199"/>
      <c r="D194" s="201">
        <v>56</v>
      </c>
    </row>
    <row r="195" spans="1:5" x14ac:dyDescent="0.25">
      <c r="A195" s="242" t="s">
        <v>193</v>
      </c>
      <c r="B195" s="222">
        <f t="shared" si="11"/>
        <v>2</v>
      </c>
      <c r="C195" s="199"/>
      <c r="D195" s="201">
        <v>2</v>
      </c>
    </row>
    <row r="196" spans="1:5" x14ac:dyDescent="0.25">
      <c r="A196" s="242" t="s">
        <v>194</v>
      </c>
      <c r="B196" s="222">
        <f t="shared" si="11"/>
        <v>25</v>
      </c>
      <c r="C196" s="199"/>
      <c r="D196" s="201">
        <v>25</v>
      </c>
    </row>
    <row r="197" spans="1:5" x14ac:dyDescent="0.25">
      <c r="A197" s="242" t="s">
        <v>195</v>
      </c>
      <c r="B197" s="222">
        <f t="shared" si="11"/>
        <v>0</v>
      </c>
      <c r="C197" s="199"/>
      <c r="D197" s="201">
        <v>0</v>
      </c>
    </row>
    <row r="198" spans="1:5" x14ac:dyDescent="0.25">
      <c r="A198" s="242" t="s">
        <v>196</v>
      </c>
      <c r="B198" s="222">
        <f t="shared" si="11"/>
        <v>0</v>
      </c>
      <c r="C198" s="199"/>
      <c r="D198" s="201">
        <v>0</v>
      </c>
    </row>
    <row r="199" spans="1:5" x14ac:dyDescent="0.25">
      <c r="A199" s="243" t="s">
        <v>197</v>
      </c>
      <c r="B199" s="222">
        <f t="shared" si="11"/>
        <v>0</v>
      </c>
      <c r="C199" s="199"/>
      <c r="D199" s="201">
        <v>0</v>
      </c>
    </row>
    <row r="200" spans="1:5" x14ac:dyDescent="0.25">
      <c r="A200" s="244" t="s">
        <v>5</v>
      </c>
      <c r="B200" s="145">
        <f>+SUM(B190:B199)</f>
        <v>613</v>
      </c>
      <c r="C200" s="34">
        <f>+SUM(C190:C199)</f>
        <v>0</v>
      </c>
      <c r="D200" s="37">
        <f>+SUM(D190:D199)</f>
        <v>613</v>
      </c>
    </row>
    <row r="201" spans="1:5" s="2" customFormat="1" ht="12" x14ac:dyDescent="0.2">
      <c r="A201" s="236" t="s">
        <v>198</v>
      </c>
    </row>
    <row r="202" spans="1:5" x14ac:dyDescent="0.25">
      <c r="A202" s="237" t="s">
        <v>199</v>
      </c>
      <c r="B202" s="239" t="s">
        <v>186</v>
      </c>
      <c r="C202" s="245" t="s">
        <v>187</v>
      </c>
      <c r="D202" s="240" t="s">
        <v>200</v>
      </c>
    </row>
    <row r="203" spans="1:5" x14ac:dyDescent="0.25">
      <c r="A203" s="246" t="s">
        <v>201</v>
      </c>
      <c r="B203" s="199"/>
      <c r="C203" s="200">
        <v>8</v>
      </c>
      <c r="D203" s="201">
        <v>1</v>
      </c>
    </row>
    <row r="204" spans="1:5" x14ac:dyDescent="0.25">
      <c r="A204" s="247" t="s">
        <v>202</v>
      </c>
      <c r="B204" s="199"/>
      <c r="C204" s="200">
        <v>416</v>
      </c>
      <c r="D204" s="201">
        <v>76</v>
      </c>
    </row>
    <row r="205" spans="1:5" x14ac:dyDescent="0.25">
      <c r="A205" s="248" t="s">
        <v>203</v>
      </c>
      <c r="B205" s="199"/>
      <c r="C205" s="200"/>
      <c r="D205" s="204"/>
    </row>
    <row r="206" spans="1:5" x14ac:dyDescent="0.25">
      <c r="A206" s="237" t="s">
        <v>5</v>
      </c>
      <c r="B206" s="34">
        <f>+SUM(B203:B205)</f>
        <v>0</v>
      </c>
      <c r="C206" s="144">
        <f>+SUM(C203:C205)</f>
        <v>424</v>
      </c>
      <c r="D206" s="37">
        <f>+SUM(D203:D205)</f>
        <v>77</v>
      </c>
    </row>
    <row r="207" spans="1:5" s="2" customFormat="1" ht="12" x14ac:dyDescent="0.2">
      <c r="A207" s="281" t="s">
        <v>204</v>
      </c>
      <c r="B207" s="281"/>
      <c r="C207" s="281"/>
      <c r="D207" s="281"/>
      <c r="E207" s="281"/>
    </row>
    <row r="208" spans="1:5" s="3" customFormat="1" ht="10.5" x14ac:dyDescent="0.15">
      <c r="A208" s="244" t="s">
        <v>205</v>
      </c>
      <c r="B208" s="244" t="s">
        <v>206</v>
      </c>
      <c r="C208" s="239" t="s">
        <v>186</v>
      </c>
      <c r="D208" s="245" t="s">
        <v>187</v>
      </c>
      <c r="E208" s="240" t="s">
        <v>200</v>
      </c>
    </row>
    <row r="209" spans="1:5" s="3" customFormat="1" ht="10.5" x14ac:dyDescent="0.15">
      <c r="A209" s="287" t="s">
        <v>207</v>
      </c>
      <c r="B209" s="249" t="s">
        <v>208</v>
      </c>
      <c r="C209" s="199"/>
      <c r="D209" s="200">
        <v>1</v>
      </c>
      <c r="E209" s="198"/>
    </row>
    <row r="210" spans="1:5" s="3" customFormat="1" ht="10.5" x14ac:dyDescent="0.15">
      <c r="A210" s="288"/>
      <c r="B210" s="250" t="s">
        <v>209</v>
      </c>
      <c r="C210" s="199"/>
      <c r="D210" s="200"/>
      <c r="E210" s="221">
        <v>1</v>
      </c>
    </row>
    <row r="211" spans="1:5" s="3" customFormat="1" ht="10.5" x14ac:dyDescent="0.15">
      <c r="A211" s="288"/>
      <c r="B211" s="251" t="s">
        <v>210</v>
      </c>
      <c r="C211" s="219"/>
      <c r="D211" s="220"/>
      <c r="E211" s="201"/>
    </row>
    <row r="212" spans="1:5" s="3" customFormat="1" ht="10.5" x14ac:dyDescent="0.15">
      <c r="A212" s="289"/>
      <c r="B212" s="252" t="s">
        <v>211</v>
      </c>
      <c r="C212" s="202"/>
      <c r="D212" s="203"/>
      <c r="E212" s="204"/>
    </row>
    <row r="213" spans="1:5" s="3" customFormat="1" ht="10.5" x14ac:dyDescent="0.15">
      <c r="A213" s="253" t="s">
        <v>212</v>
      </c>
      <c r="B213" s="253" t="s">
        <v>213</v>
      </c>
      <c r="C213" s="254"/>
      <c r="D213" s="255"/>
      <c r="E213" s="256"/>
    </row>
    <row r="214" spans="1:5" s="3" customFormat="1" ht="10.5" x14ac:dyDescent="0.15">
      <c r="A214" s="287" t="s">
        <v>214</v>
      </c>
      <c r="B214" s="249" t="s">
        <v>215</v>
      </c>
      <c r="C214" s="196"/>
      <c r="D214" s="197"/>
      <c r="E214" s="198"/>
    </row>
    <row r="215" spans="1:5" s="3" customFormat="1" ht="10.5" x14ac:dyDescent="0.15">
      <c r="A215" s="288"/>
      <c r="B215" s="251" t="s">
        <v>216</v>
      </c>
      <c r="C215" s="219"/>
      <c r="D215" s="220"/>
      <c r="E215" s="221"/>
    </row>
    <row r="216" spans="1:5" s="3" customFormat="1" ht="10.5" x14ac:dyDescent="0.15">
      <c r="A216" s="288"/>
      <c r="B216" s="250" t="s">
        <v>217</v>
      </c>
      <c r="C216" s="199"/>
      <c r="D216" s="200"/>
      <c r="E216" s="201"/>
    </row>
    <row r="217" spans="1:5" s="3" customFormat="1" ht="10.5" x14ac:dyDescent="0.15">
      <c r="A217" s="288"/>
      <c r="B217" s="251" t="s">
        <v>218</v>
      </c>
      <c r="C217" s="219"/>
      <c r="D217" s="220"/>
      <c r="E217" s="221"/>
    </row>
    <row r="218" spans="1:5" s="3" customFormat="1" ht="10.5" x14ac:dyDescent="0.15">
      <c r="A218" s="289"/>
      <c r="B218" s="252" t="s">
        <v>219</v>
      </c>
      <c r="C218" s="202"/>
      <c r="D218" s="203"/>
      <c r="E218" s="204"/>
    </row>
    <row r="219" spans="1:5" s="3" customFormat="1" ht="11.25" x14ac:dyDescent="0.15">
      <c r="A219" s="287" t="s">
        <v>220</v>
      </c>
      <c r="B219" s="249" t="s">
        <v>221</v>
      </c>
      <c r="C219" s="219"/>
      <c r="D219" s="220"/>
      <c r="E219" s="221"/>
    </row>
    <row r="220" spans="1:5" s="3" customFormat="1" ht="11.25" x14ac:dyDescent="0.15">
      <c r="A220" s="289"/>
      <c r="B220" s="252" t="s">
        <v>222</v>
      </c>
      <c r="C220" s="202"/>
      <c r="D220" s="203"/>
      <c r="E220" s="204"/>
    </row>
    <row r="221" spans="1:5" s="3" customFormat="1" ht="10.5" x14ac:dyDescent="0.15">
      <c r="A221" s="287" t="s">
        <v>223</v>
      </c>
      <c r="B221" s="249" t="s">
        <v>224</v>
      </c>
      <c r="C221" s="196"/>
      <c r="D221" s="197"/>
      <c r="E221" s="198"/>
    </row>
    <row r="222" spans="1:5" s="3" customFormat="1" ht="10.5" x14ac:dyDescent="0.15">
      <c r="A222" s="288"/>
      <c r="B222" s="250" t="s">
        <v>225</v>
      </c>
      <c r="C222" s="219"/>
      <c r="D222" s="220"/>
      <c r="E222" s="221"/>
    </row>
    <row r="223" spans="1:5" s="3" customFormat="1" ht="11.25" x14ac:dyDescent="0.15">
      <c r="A223" s="289"/>
      <c r="B223" s="251" t="s">
        <v>226</v>
      </c>
      <c r="C223" s="257"/>
      <c r="D223" s="258"/>
      <c r="E223" s="256"/>
    </row>
    <row r="224" spans="1:5" s="3" customFormat="1" ht="11.25" x14ac:dyDescent="0.15">
      <c r="A224" s="287" t="s">
        <v>227</v>
      </c>
      <c r="B224" s="249" t="s">
        <v>228</v>
      </c>
      <c r="C224" s="219"/>
      <c r="D224" s="220"/>
      <c r="E224" s="221"/>
    </row>
    <row r="225" spans="1:5" s="3" customFormat="1" ht="11.25" x14ac:dyDescent="0.15">
      <c r="A225" s="289"/>
      <c r="B225" s="252" t="s">
        <v>229</v>
      </c>
      <c r="C225" s="202"/>
      <c r="D225" s="203"/>
      <c r="E225" s="204"/>
    </row>
    <row r="226" spans="1:5" s="3" customFormat="1" ht="11.25" x14ac:dyDescent="0.15">
      <c r="A226" s="287" t="s">
        <v>230</v>
      </c>
      <c r="B226" s="249" t="s">
        <v>231</v>
      </c>
      <c r="C226" s="219"/>
      <c r="D226" s="220"/>
      <c r="E226" s="221"/>
    </row>
    <row r="227" spans="1:5" s="3" customFormat="1" ht="11.25" x14ac:dyDescent="0.15">
      <c r="A227" s="289"/>
      <c r="B227" s="252" t="s">
        <v>232</v>
      </c>
      <c r="C227" s="202"/>
      <c r="D227" s="203"/>
      <c r="E227" s="204"/>
    </row>
    <row r="228" spans="1:5" s="3" customFormat="1" ht="11.25" x14ac:dyDescent="0.15">
      <c r="A228" s="287" t="s">
        <v>233</v>
      </c>
      <c r="B228" s="249" t="s">
        <v>234</v>
      </c>
      <c r="C228" s="219"/>
      <c r="D228" s="220"/>
      <c r="E228" s="221"/>
    </row>
    <row r="229" spans="1:5" s="3" customFormat="1" ht="11.25" x14ac:dyDescent="0.15">
      <c r="A229" s="289"/>
      <c r="B229" s="252" t="s">
        <v>235</v>
      </c>
      <c r="C229" s="202"/>
      <c r="D229" s="203"/>
      <c r="E229" s="204"/>
    </row>
    <row r="230" spans="1:5" s="3" customFormat="1" ht="11.25" x14ac:dyDescent="0.15">
      <c r="A230" s="287" t="s">
        <v>236</v>
      </c>
      <c r="B230" s="249" t="s">
        <v>237</v>
      </c>
      <c r="C230" s="219"/>
      <c r="D230" s="220"/>
      <c r="E230" s="221"/>
    </row>
    <row r="231" spans="1:5" s="3" customFormat="1" ht="11.25" x14ac:dyDescent="0.15">
      <c r="A231" s="289"/>
      <c r="B231" s="259" t="s">
        <v>238</v>
      </c>
      <c r="C231" s="202"/>
      <c r="D231" s="203"/>
      <c r="E231" s="204"/>
    </row>
    <row r="232" spans="1:5" s="3" customFormat="1" ht="10.5" x14ac:dyDescent="0.15">
      <c r="A232" s="284" t="s">
        <v>239</v>
      </c>
      <c r="B232" s="296"/>
      <c r="C232" s="219"/>
      <c r="D232" s="220"/>
      <c r="E232" s="221"/>
    </row>
    <row r="233" spans="1:5" s="3" customFormat="1" ht="10.5" x14ac:dyDescent="0.15">
      <c r="A233" s="291" t="s">
        <v>108</v>
      </c>
      <c r="B233" s="292"/>
      <c r="C233" s="199"/>
      <c r="D233" s="200">
        <v>2</v>
      </c>
      <c r="E233" s="201"/>
    </row>
    <row r="234" spans="1:5" s="3" customFormat="1" ht="10.5" x14ac:dyDescent="0.15">
      <c r="A234" s="278" t="s">
        <v>5</v>
      </c>
      <c r="B234" s="279"/>
      <c r="C234" s="34">
        <f>+SUM(C209:C233)</f>
        <v>0</v>
      </c>
      <c r="D234" s="144">
        <f>+SUM(D209:D233)</f>
        <v>3</v>
      </c>
      <c r="E234" s="37">
        <f>+SUM(E209:E233)</f>
        <v>1</v>
      </c>
    </row>
    <row r="235" spans="1:5" s="2" customFormat="1" ht="12" x14ac:dyDescent="0.2">
      <c r="A235" s="280" t="s">
        <v>240</v>
      </c>
      <c r="B235" s="280"/>
      <c r="C235" s="280"/>
      <c r="D235" s="280"/>
      <c r="E235" s="280"/>
    </row>
    <row r="236" spans="1:5" s="3" customFormat="1" ht="21" x14ac:dyDescent="0.15">
      <c r="A236" s="293" t="s">
        <v>241</v>
      </c>
      <c r="B236" s="293"/>
      <c r="C236" s="239" t="s">
        <v>5</v>
      </c>
      <c r="D236" s="216" t="s">
        <v>142</v>
      </c>
      <c r="E236" s="217" t="s">
        <v>242</v>
      </c>
    </row>
    <row r="237" spans="1:5" s="3" customFormat="1" ht="10.5" x14ac:dyDescent="0.15">
      <c r="A237" s="294" t="s">
        <v>243</v>
      </c>
      <c r="B237" s="294"/>
      <c r="C237" s="260">
        <f>SUM(D237:E237)</f>
        <v>288</v>
      </c>
      <c r="D237" s="261">
        <v>4</v>
      </c>
      <c r="E237" s="201">
        <v>284</v>
      </c>
    </row>
    <row r="238" spans="1:5" s="3" customFormat="1" ht="10.5" x14ac:dyDescent="0.15">
      <c r="A238" s="295" t="s">
        <v>244</v>
      </c>
      <c r="B238" s="295"/>
      <c r="C238" s="260">
        <f>SUM(D238:E238)</f>
        <v>4</v>
      </c>
      <c r="D238" s="261"/>
      <c r="E238" s="201">
        <v>4</v>
      </c>
    </row>
    <row r="239" spans="1:5" s="3" customFormat="1" ht="10.5" x14ac:dyDescent="0.15">
      <c r="A239" s="286" t="s">
        <v>5</v>
      </c>
      <c r="B239" s="286"/>
      <c r="C239" s="34">
        <f>+SUM(C237:C238)</f>
        <v>292</v>
      </c>
      <c r="D239" s="36">
        <f>+SUM(D237:D238)</f>
        <v>4</v>
      </c>
      <c r="E239" s="37">
        <f>+SUM(E237:E238)</f>
        <v>288</v>
      </c>
    </row>
    <row r="240" spans="1:5" s="2" customFormat="1" ht="12" x14ac:dyDescent="0.2">
      <c r="A240" s="280" t="s">
        <v>245</v>
      </c>
      <c r="B240" s="280"/>
      <c r="C240" s="280"/>
      <c r="D240" s="280"/>
    </row>
    <row r="241" spans="1:4" x14ac:dyDescent="0.25">
      <c r="A241" s="244" t="s">
        <v>205</v>
      </c>
      <c r="B241" s="244" t="s">
        <v>185</v>
      </c>
      <c r="C241" s="239" t="s">
        <v>186</v>
      </c>
      <c r="D241" s="240" t="s">
        <v>187</v>
      </c>
    </row>
    <row r="242" spans="1:4" x14ac:dyDescent="0.25">
      <c r="A242" s="287" t="s">
        <v>214</v>
      </c>
      <c r="B242" s="249" t="s">
        <v>246</v>
      </c>
      <c r="C242" s="199"/>
      <c r="D242" s="198"/>
    </row>
    <row r="243" spans="1:4" x14ac:dyDescent="0.25">
      <c r="A243" s="288"/>
      <c r="B243" s="250" t="s">
        <v>247</v>
      </c>
      <c r="C243" s="199"/>
      <c r="D243" s="201">
        <v>3</v>
      </c>
    </row>
    <row r="244" spans="1:4" x14ac:dyDescent="0.25">
      <c r="A244" s="288"/>
      <c r="B244" s="250" t="s">
        <v>248</v>
      </c>
      <c r="C244" s="199"/>
      <c r="D244" s="201"/>
    </row>
    <row r="245" spans="1:4" x14ac:dyDescent="0.25">
      <c r="A245" s="288"/>
      <c r="B245" s="250" t="s">
        <v>249</v>
      </c>
      <c r="C245" s="199"/>
      <c r="D245" s="201"/>
    </row>
    <row r="246" spans="1:4" x14ac:dyDescent="0.25">
      <c r="A246" s="288"/>
      <c r="B246" s="250" t="s">
        <v>250</v>
      </c>
      <c r="C246" s="199"/>
      <c r="D246" s="201"/>
    </row>
    <row r="247" spans="1:4" x14ac:dyDescent="0.25">
      <c r="A247" s="288"/>
      <c r="B247" s="250" t="s">
        <v>251</v>
      </c>
      <c r="C247" s="199"/>
      <c r="D247" s="201"/>
    </row>
    <row r="248" spans="1:4" x14ac:dyDescent="0.25">
      <c r="A248" s="288"/>
      <c r="B248" s="250" t="s">
        <v>252</v>
      </c>
      <c r="C248" s="199"/>
      <c r="D248" s="201"/>
    </row>
    <row r="249" spans="1:4" x14ac:dyDescent="0.25">
      <c r="A249" s="288"/>
      <c r="B249" s="250" t="s">
        <v>253</v>
      </c>
      <c r="C249" s="199"/>
      <c r="D249" s="201"/>
    </row>
    <row r="250" spans="1:4" x14ac:dyDescent="0.25">
      <c r="A250" s="288"/>
      <c r="B250" s="250" t="s">
        <v>254</v>
      </c>
      <c r="C250" s="199"/>
      <c r="D250" s="201"/>
    </row>
    <row r="251" spans="1:4" x14ac:dyDescent="0.25">
      <c r="A251" s="288"/>
      <c r="B251" s="250" t="s">
        <v>255</v>
      </c>
      <c r="C251" s="199"/>
      <c r="D251" s="201"/>
    </row>
    <row r="252" spans="1:4" x14ac:dyDescent="0.25">
      <c r="A252" s="288"/>
      <c r="B252" s="250" t="s">
        <v>256</v>
      </c>
      <c r="C252" s="199"/>
      <c r="D252" s="201"/>
    </row>
    <row r="253" spans="1:4" x14ac:dyDescent="0.25">
      <c r="A253" s="288"/>
      <c r="B253" s="250" t="s">
        <v>257</v>
      </c>
      <c r="C253" s="199"/>
      <c r="D253" s="201"/>
    </row>
    <row r="254" spans="1:4" x14ac:dyDescent="0.25">
      <c r="A254" s="288"/>
      <c r="B254" s="259" t="s">
        <v>258</v>
      </c>
      <c r="C254" s="202"/>
      <c r="D254" s="204"/>
    </row>
    <row r="255" spans="1:4" x14ac:dyDescent="0.25">
      <c r="A255" s="289"/>
      <c r="B255" s="252" t="s">
        <v>259</v>
      </c>
      <c r="C255" s="262">
        <f>SUM(C242:C254)</f>
        <v>0</v>
      </c>
      <c r="D255" s="263">
        <f>SUM(D242:D254)</f>
        <v>3</v>
      </c>
    </row>
    <row r="256" spans="1:4" x14ac:dyDescent="0.25">
      <c r="A256" s="287" t="s">
        <v>223</v>
      </c>
      <c r="B256" s="251" t="s">
        <v>260</v>
      </c>
      <c r="C256" s="219"/>
      <c r="D256" s="221"/>
    </row>
    <row r="257" spans="1:4" x14ac:dyDescent="0.25">
      <c r="A257" s="288"/>
      <c r="B257" s="250" t="s">
        <v>261</v>
      </c>
      <c r="C257" s="199"/>
      <c r="D257" s="201"/>
    </row>
    <row r="258" spans="1:4" x14ac:dyDescent="0.25">
      <c r="A258" s="288"/>
      <c r="B258" s="259" t="s">
        <v>262</v>
      </c>
      <c r="C258" s="202"/>
      <c r="D258" s="204"/>
    </row>
    <row r="259" spans="1:4" x14ac:dyDescent="0.25">
      <c r="A259" s="289"/>
      <c r="B259" s="252" t="s">
        <v>263</v>
      </c>
      <c r="C259" s="262">
        <f>SUM(C256:C258)</f>
        <v>0</v>
      </c>
      <c r="D259" s="263">
        <f>SUM(D256:D258)</f>
        <v>0</v>
      </c>
    </row>
    <row r="260" spans="1:4" x14ac:dyDescent="0.25">
      <c r="A260" s="287" t="s">
        <v>230</v>
      </c>
      <c r="B260" s="251" t="s">
        <v>264</v>
      </c>
      <c r="C260" s="219"/>
      <c r="D260" s="221">
        <v>3</v>
      </c>
    </row>
    <row r="261" spans="1:4" x14ac:dyDescent="0.25">
      <c r="A261" s="288"/>
      <c r="B261" s="250" t="s">
        <v>265</v>
      </c>
      <c r="C261" s="199"/>
      <c r="D261" s="201">
        <v>1</v>
      </c>
    </row>
    <row r="262" spans="1:4" x14ac:dyDescent="0.25">
      <c r="A262" s="288"/>
      <c r="B262" s="250" t="s">
        <v>266</v>
      </c>
      <c r="C262" s="199"/>
      <c r="D262" s="201"/>
    </row>
    <row r="263" spans="1:4" x14ac:dyDescent="0.25">
      <c r="A263" s="288"/>
      <c r="B263" s="259" t="s">
        <v>267</v>
      </c>
      <c r="C263" s="202"/>
      <c r="D263" s="204"/>
    </row>
    <row r="264" spans="1:4" x14ac:dyDescent="0.25">
      <c r="A264" s="289"/>
      <c r="B264" s="252" t="s">
        <v>268</v>
      </c>
      <c r="C264" s="262">
        <f>SUM(C260:C263)</f>
        <v>0</v>
      </c>
      <c r="D264" s="263">
        <f>SUM(D260:D263)</f>
        <v>4</v>
      </c>
    </row>
    <row r="265" spans="1:4" x14ac:dyDescent="0.25">
      <c r="A265" s="287" t="s">
        <v>233</v>
      </c>
      <c r="B265" s="251" t="s">
        <v>269</v>
      </c>
      <c r="C265" s="219"/>
      <c r="D265" s="221">
        <v>2</v>
      </c>
    </row>
    <row r="266" spans="1:4" x14ac:dyDescent="0.25">
      <c r="A266" s="288"/>
      <c r="B266" s="250" t="s">
        <v>270</v>
      </c>
      <c r="C266" s="199"/>
      <c r="D266" s="201"/>
    </row>
    <row r="267" spans="1:4" x14ac:dyDescent="0.25">
      <c r="A267" s="288"/>
      <c r="B267" s="259" t="s">
        <v>271</v>
      </c>
      <c r="C267" s="202"/>
      <c r="D267" s="204">
        <v>2</v>
      </c>
    </row>
    <row r="268" spans="1:4" x14ac:dyDescent="0.25">
      <c r="A268" s="290"/>
      <c r="B268" s="252" t="s">
        <v>272</v>
      </c>
      <c r="C268" s="264">
        <f>SUM(C265:C267)</f>
        <v>0</v>
      </c>
      <c r="D268" s="263">
        <f>SUM(D265:D267)</f>
        <v>4</v>
      </c>
    </row>
    <row r="269" spans="1:4" x14ac:dyDescent="0.25">
      <c r="A269" s="278" t="s">
        <v>5</v>
      </c>
      <c r="B269" s="279"/>
      <c r="C269" s="34">
        <f>+C255+C259+C264+C268</f>
        <v>0</v>
      </c>
      <c r="D269" s="37">
        <f>+D255+D259+D264+D268</f>
        <v>11</v>
      </c>
    </row>
    <row r="270" spans="1:4" s="2" customFormat="1" ht="12" x14ac:dyDescent="0.2">
      <c r="A270" s="280" t="s">
        <v>273</v>
      </c>
      <c r="B270" s="280"/>
      <c r="C270" s="280"/>
      <c r="D270" s="280"/>
    </row>
    <row r="271" spans="1:4" x14ac:dyDescent="0.25">
      <c r="A271" s="265" t="s">
        <v>274</v>
      </c>
      <c r="B271" s="239" t="s">
        <v>275</v>
      </c>
      <c r="C271" s="266" t="s">
        <v>276</v>
      </c>
      <c r="D271" s="217" t="s">
        <v>277</v>
      </c>
    </row>
    <row r="272" spans="1:4" x14ac:dyDescent="0.25">
      <c r="A272" s="267" t="s">
        <v>201</v>
      </c>
      <c r="B272" s="199">
        <v>16</v>
      </c>
      <c r="C272" s="200"/>
      <c r="D272" s="201"/>
    </row>
    <row r="273" spans="1:4" x14ac:dyDescent="0.25">
      <c r="A273" s="247" t="s">
        <v>202</v>
      </c>
      <c r="B273" s="199">
        <v>135</v>
      </c>
      <c r="C273" s="200"/>
      <c r="D273" s="201"/>
    </row>
    <row r="274" spans="1:4" x14ac:dyDescent="0.25">
      <c r="A274" s="248" t="s">
        <v>203</v>
      </c>
      <c r="B274" s="199"/>
      <c r="C274" s="200"/>
      <c r="D274" s="201"/>
    </row>
    <row r="275" spans="1:4" x14ac:dyDescent="0.25">
      <c r="A275" s="237" t="s">
        <v>5</v>
      </c>
      <c r="B275" s="34">
        <f>+SUM(B272:B274)</f>
        <v>151</v>
      </c>
      <c r="C275" s="144">
        <f>+SUM(C272:C274)</f>
        <v>0</v>
      </c>
      <c r="D275" s="37">
        <f>+SUM(D272:D274)</f>
        <v>0</v>
      </c>
    </row>
    <row r="276" spans="1:4" s="2" customFormat="1" ht="12" x14ac:dyDescent="0.2">
      <c r="A276" s="236" t="s">
        <v>278</v>
      </c>
    </row>
    <row r="277" spans="1:4" s="2" customFormat="1" ht="12" x14ac:dyDescent="0.2">
      <c r="A277" s="281" t="s">
        <v>279</v>
      </c>
      <c r="B277" s="281"/>
      <c r="C277" s="281"/>
    </row>
    <row r="278" spans="1:4" x14ac:dyDescent="0.25">
      <c r="A278" s="282" t="s">
        <v>280</v>
      </c>
      <c r="B278" s="283"/>
      <c r="C278" s="244" t="s">
        <v>281</v>
      </c>
    </row>
    <row r="279" spans="1:4" x14ac:dyDescent="0.25">
      <c r="A279" s="284" t="s">
        <v>282</v>
      </c>
      <c r="B279" s="285"/>
      <c r="C279" s="268"/>
    </row>
    <row r="280" spans="1:4" x14ac:dyDescent="0.25">
      <c r="A280" s="274" t="s">
        <v>283</v>
      </c>
      <c r="B280" s="275"/>
      <c r="C280" s="268"/>
    </row>
    <row r="281" spans="1:4" x14ac:dyDescent="0.25">
      <c r="A281" s="274" t="s">
        <v>284</v>
      </c>
      <c r="B281" s="275"/>
      <c r="C281" s="268"/>
    </row>
    <row r="282" spans="1:4" x14ac:dyDescent="0.25">
      <c r="A282" s="274" t="s">
        <v>285</v>
      </c>
      <c r="B282" s="275"/>
      <c r="C282" s="268"/>
    </row>
    <row r="283" spans="1:4" ht="15" customHeight="1" x14ac:dyDescent="0.25">
      <c r="A283" s="276" t="s">
        <v>286</v>
      </c>
      <c r="B283" s="277"/>
      <c r="C283" s="268"/>
    </row>
    <row r="284" spans="1:4" ht="15" customHeight="1" x14ac:dyDescent="0.25">
      <c r="A284" s="276" t="s">
        <v>287</v>
      </c>
      <c r="B284" s="277"/>
      <c r="C284" s="268"/>
    </row>
    <row r="285" spans="1:4" ht="15" customHeight="1" x14ac:dyDescent="0.25">
      <c r="A285" s="276" t="s">
        <v>288</v>
      </c>
      <c r="B285" s="277"/>
      <c r="C285" s="268"/>
    </row>
    <row r="286" spans="1:4" ht="15" customHeight="1" x14ac:dyDescent="0.25">
      <c r="A286" s="276" t="s">
        <v>289</v>
      </c>
      <c r="B286" s="277"/>
      <c r="C286" s="268"/>
    </row>
    <row r="287" spans="1:4" ht="15" customHeight="1" x14ac:dyDescent="0.25">
      <c r="A287" s="270" t="s">
        <v>290</v>
      </c>
      <c r="B287" s="271"/>
      <c r="C287" s="268"/>
    </row>
    <row r="288" spans="1:4" x14ac:dyDescent="0.25">
      <c r="A288" s="272" t="s">
        <v>5</v>
      </c>
      <c r="B288" s="273"/>
      <c r="C288" s="145">
        <f>+SUM(C279:C287)</f>
        <v>0</v>
      </c>
    </row>
    <row r="289" spans="1:2" s="2" customFormat="1" ht="12" x14ac:dyDescent="0.2">
      <c r="A289" s="236" t="s">
        <v>291</v>
      </c>
    </row>
    <row r="290" spans="1:2" x14ac:dyDescent="0.25">
      <c r="A290" s="237" t="s">
        <v>292</v>
      </c>
      <c r="B290" s="244" t="s">
        <v>293</v>
      </c>
    </row>
    <row r="291" spans="1:2" x14ac:dyDescent="0.25">
      <c r="A291" s="241" t="s">
        <v>294</v>
      </c>
      <c r="B291" s="268"/>
    </row>
    <row r="292" spans="1:2" x14ac:dyDescent="0.25">
      <c r="A292" s="242" t="s">
        <v>295</v>
      </c>
      <c r="B292" s="268"/>
    </row>
    <row r="293" spans="1:2" x14ac:dyDescent="0.25">
      <c r="A293" s="242" t="s">
        <v>296</v>
      </c>
      <c r="B293" s="268"/>
    </row>
    <row r="294" spans="1:2" x14ac:dyDescent="0.25">
      <c r="A294" s="242" t="s">
        <v>297</v>
      </c>
      <c r="B294" s="268"/>
    </row>
    <row r="295" spans="1:2" x14ac:dyDescent="0.25">
      <c r="A295" s="242" t="s">
        <v>298</v>
      </c>
      <c r="B295" s="268"/>
    </row>
    <row r="296" spans="1:2" x14ac:dyDescent="0.25">
      <c r="A296" s="243" t="s">
        <v>299</v>
      </c>
      <c r="B296" s="268"/>
    </row>
    <row r="297" spans="1:2" x14ac:dyDescent="0.25">
      <c r="A297" s="244" t="s">
        <v>5</v>
      </c>
      <c r="B297" s="145">
        <f>+SUM(B291:B296)</f>
        <v>0</v>
      </c>
    </row>
    <row r="320" spans="1:1" x14ac:dyDescent="0.25">
      <c r="A320" s="269">
        <f>SUM(D12:F15,D16:D17,D22:D28,E31:E61,B66,C69:C81,C90:H90,C100:H100,C104:C109,C113:C118,B122:B126,B129:B133,C136:C141,C153:H153,C156:C157,F160:F185,B190:B200,B206:D206,C234:E234,C237:C239,C269:D269,B275:D275,C288,B297)</f>
        <v>4846</v>
      </c>
    </row>
  </sheetData>
  <mergeCells count="217">
    <mergeCell ref="A6:V6"/>
    <mergeCell ref="A8:C8"/>
    <mergeCell ref="A9:A11"/>
    <mergeCell ref="B9:C11"/>
    <mergeCell ref="D9:F10"/>
    <mergeCell ref="G9:AB9"/>
    <mergeCell ref="G10:H10"/>
    <mergeCell ref="I10:J10"/>
    <mergeCell ref="K10:L10"/>
    <mergeCell ref="M10:N10"/>
    <mergeCell ref="AA10:AB10"/>
    <mergeCell ref="W10:X10"/>
    <mergeCell ref="Y10:Z10"/>
    <mergeCell ref="A12:A13"/>
    <mergeCell ref="A14:B14"/>
    <mergeCell ref="A15:C15"/>
    <mergeCell ref="A16:C16"/>
    <mergeCell ref="A17:C17"/>
    <mergeCell ref="O10:P10"/>
    <mergeCell ref="Q10:R10"/>
    <mergeCell ref="S10:T10"/>
    <mergeCell ref="U10:V10"/>
    <mergeCell ref="A18:C18"/>
    <mergeCell ref="A19:A21"/>
    <mergeCell ref="B19:C21"/>
    <mergeCell ref="D19:F20"/>
    <mergeCell ref="G19:AD19"/>
    <mergeCell ref="G20:H20"/>
    <mergeCell ref="I20:J20"/>
    <mergeCell ref="K20:L20"/>
    <mergeCell ref="M20:N20"/>
    <mergeCell ref="O20:P20"/>
    <mergeCell ref="AC20:AD20"/>
    <mergeCell ref="Y20:Z20"/>
    <mergeCell ref="AA20:AB20"/>
    <mergeCell ref="A22:A25"/>
    <mergeCell ref="B22:B23"/>
    <mergeCell ref="B24:B25"/>
    <mergeCell ref="A26:B27"/>
    <mergeCell ref="A28:C28"/>
    <mergeCell ref="Q20:R20"/>
    <mergeCell ref="S20:T20"/>
    <mergeCell ref="U20:V20"/>
    <mergeCell ref="W20:X20"/>
    <mergeCell ref="A29:F29"/>
    <mergeCell ref="C30:D30"/>
    <mergeCell ref="A31:A41"/>
    <mergeCell ref="B31:B33"/>
    <mergeCell ref="C31:D31"/>
    <mergeCell ref="C32:D32"/>
    <mergeCell ref="C33:D33"/>
    <mergeCell ref="B34:B35"/>
    <mergeCell ref="C34:D34"/>
    <mergeCell ref="C35:D35"/>
    <mergeCell ref="A42:A48"/>
    <mergeCell ref="B42:B48"/>
    <mergeCell ref="C42:D42"/>
    <mergeCell ref="C43:C44"/>
    <mergeCell ref="C45:D45"/>
    <mergeCell ref="C46:D46"/>
    <mergeCell ref="C47:D47"/>
    <mergeCell ref="C48:D48"/>
    <mergeCell ref="B36:B37"/>
    <mergeCell ref="C36:D36"/>
    <mergeCell ref="C37:D37"/>
    <mergeCell ref="B38:B41"/>
    <mergeCell ref="C38:D38"/>
    <mergeCell ref="C39:D39"/>
    <mergeCell ref="C40:D40"/>
    <mergeCell ref="C41:D41"/>
    <mergeCell ref="A55:A60"/>
    <mergeCell ref="B55:D55"/>
    <mergeCell ref="B56:D56"/>
    <mergeCell ref="B57:D57"/>
    <mergeCell ref="B58:D58"/>
    <mergeCell ref="B59:D59"/>
    <mergeCell ref="B60:D60"/>
    <mergeCell ref="A49:A52"/>
    <mergeCell ref="B49:D49"/>
    <mergeCell ref="B50:D50"/>
    <mergeCell ref="B51:D51"/>
    <mergeCell ref="B52:D52"/>
    <mergeCell ref="A53:A54"/>
    <mergeCell ref="B53:D53"/>
    <mergeCell ref="B54:D54"/>
    <mergeCell ref="A81:B81"/>
    <mergeCell ref="A82:H82"/>
    <mergeCell ref="A83:B84"/>
    <mergeCell ref="C83:C84"/>
    <mergeCell ref="D83:D84"/>
    <mergeCell ref="E83:G83"/>
    <mergeCell ref="H83:H84"/>
    <mergeCell ref="B61:D61"/>
    <mergeCell ref="A62:D62"/>
    <mergeCell ref="A67:C67"/>
    <mergeCell ref="A69:A72"/>
    <mergeCell ref="A73:A77"/>
    <mergeCell ref="A78:A80"/>
    <mergeCell ref="A92:H92"/>
    <mergeCell ref="A93:B94"/>
    <mergeCell ref="C93:C94"/>
    <mergeCell ref="D93:D94"/>
    <mergeCell ref="E93:G93"/>
    <mergeCell ref="H93:H94"/>
    <mergeCell ref="A85:B85"/>
    <mergeCell ref="A86:B86"/>
    <mergeCell ref="A87:B87"/>
    <mergeCell ref="A88:B88"/>
    <mergeCell ref="A89:B89"/>
    <mergeCell ref="A90:B90"/>
    <mergeCell ref="A102:I102"/>
    <mergeCell ref="A103:B103"/>
    <mergeCell ref="A104:B104"/>
    <mergeCell ref="A105:A107"/>
    <mergeCell ref="A108:B108"/>
    <mergeCell ref="A109:B109"/>
    <mergeCell ref="A95:B95"/>
    <mergeCell ref="A96:B96"/>
    <mergeCell ref="A97:B97"/>
    <mergeCell ref="A98:B98"/>
    <mergeCell ref="A99:B99"/>
    <mergeCell ref="A100:B100"/>
    <mergeCell ref="A120:B120"/>
    <mergeCell ref="A127:B127"/>
    <mergeCell ref="A135:B135"/>
    <mergeCell ref="A136:B136"/>
    <mergeCell ref="A137:A139"/>
    <mergeCell ref="A140:B140"/>
    <mergeCell ref="A111:I111"/>
    <mergeCell ref="A112:B112"/>
    <mergeCell ref="A113:B113"/>
    <mergeCell ref="A114:A116"/>
    <mergeCell ref="A117:B117"/>
    <mergeCell ref="A118:B118"/>
    <mergeCell ref="A148:A150"/>
    <mergeCell ref="A151:B151"/>
    <mergeCell ref="A152:B152"/>
    <mergeCell ref="A153:B153"/>
    <mergeCell ref="A154:C154"/>
    <mergeCell ref="A155:B155"/>
    <mergeCell ref="A141:B141"/>
    <mergeCell ref="A144:H144"/>
    <mergeCell ref="A145:B146"/>
    <mergeCell ref="C145:E145"/>
    <mergeCell ref="F145:H145"/>
    <mergeCell ref="A147:B147"/>
    <mergeCell ref="C165:E165"/>
    <mergeCell ref="C166:E166"/>
    <mergeCell ref="C167:E167"/>
    <mergeCell ref="B168:B170"/>
    <mergeCell ref="C168:E168"/>
    <mergeCell ref="C169:E169"/>
    <mergeCell ref="C170:E170"/>
    <mergeCell ref="A156:A157"/>
    <mergeCell ref="A158:I158"/>
    <mergeCell ref="C159:E159"/>
    <mergeCell ref="A160:A170"/>
    <mergeCell ref="B160:B167"/>
    <mergeCell ref="C160:E160"/>
    <mergeCell ref="C161:E161"/>
    <mergeCell ref="C162:E162"/>
    <mergeCell ref="C163:E163"/>
    <mergeCell ref="C164:E164"/>
    <mergeCell ref="C178:E178"/>
    <mergeCell ref="C179:E179"/>
    <mergeCell ref="C180:E180"/>
    <mergeCell ref="C181:E181"/>
    <mergeCell ref="C182:E182"/>
    <mergeCell ref="C183:E183"/>
    <mergeCell ref="A171:A184"/>
    <mergeCell ref="B171:B174"/>
    <mergeCell ref="C171:E171"/>
    <mergeCell ref="C172:E172"/>
    <mergeCell ref="C173:E173"/>
    <mergeCell ref="C174:E174"/>
    <mergeCell ref="B175:B184"/>
    <mergeCell ref="C175:E175"/>
    <mergeCell ref="C176:E176"/>
    <mergeCell ref="C177:E177"/>
    <mergeCell ref="A221:A223"/>
    <mergeCell ref="A224:A225"/>
    <mergeCell ref="A226:A227"/>
    <mergeCell ref="A228:A229"/>
    <mergeCell ref="A230:A231"/>
    <mergeCell ref="A232:B232"/>
    <mergeCell ref="C184:E184"/>
    <mergeCell ref="A188:D188"/>
    <mergeCell ref="A207:E207"/>
    <mergeCell ref="A209:A212"/>
    <mergeCell ref="A214:A218"/>
    <mergeCell ref="A219:A220"/>
    <mergeCell ref="A239:B239"/>
    <mergeCell ref="A240:D240"/>
    <mergeCell ref="A242:A255"/>
    <mergeCell ref="A256:A259"/>
    <mergeCell ref="A260:A264"/>
    <mergeCell ref="A265:A268"/>
    <mergeCell ref="A233:B233"/>
    <mergeCell ref="A234:B234"/>
    <mergeCell ref="A235:E235"/>
    <mergeCell ref="A236:B236"/>
    <mergeCell ref="A237:B237"/>
    <mergeCell ref="A238:B238"/>
    <mergeCell ref="A287:B287"/>
    <mergeCell ref="A288:B288"/>
    <mergeCell ref="A281:B281"/>
    <mergeCell ref="A282:B282"/>
    <mergeCell ref="A283:B283"/>
    <mergeCell ref="A284:B284"/>
    <mergeCell ref="A285:B285"/>
    <mergeCell ref="A286:B286"/>
    <mergeCell ref="A269:B269"/>
    <mergeCell ref="A270:D270"/>
    <mergeCell ref="A277:C277"/>
    <mergeCell ref="A278:B278"/>
    <mergeCell ref="A279:B279"/>
    <mergeCell ref="A280:B280"/>
  </mergeCells>
  <dataValidations count="5">
    <dataValidation type="whole" allowBlank="1" showInputMessage="1" showErrorMessage="1" sqref="C147:H152" xr:uid="{00000000-0002-0000-0800-000000000000}">
      <formula1>0</formula1>
      <formula2>9.99999999999999E+37</formula2>
    </dataValidation>
    <dataValidation type="whole" allowBlank="1" showInputMessage="1" showErrorMessage="1" sqref="D104:I109" xr:uid="{00000000-0002-0000-0800-000001000000}">
      <formula1>0</formula1>
      <formula2>9.99999999999999E+34</formula2>
    </dataValidation>
    <dataValidation type="whole" allowBlank="1" showInputMessage="1" showErrorMessage="1" sqref="D16:AB17" xr:uid="{00000000-0002-0000-0800-000002000000}">
      <formula1>0</formula1>
      <formula2>9.99999999999999E+28</formula2>
    </dataValidation>
    <dataValidation type="whole" operator="greaterThanOrEqual" allowBlank="1" showInputMessage="1" showErrorMessage="1" sqref="C279:C287 B272:D274 G12:AB14 F31:G61 G22:AD27 C69:C81 C85:H89 B64:B65 C95:H99 D113:I118 B122:B126 B129:B133 D136:F141 C265:D267 C156:C157 G160:I184 C190:D199 B203:D205 C209:E233 D237:E238 C242:D254 C256:D258 C260:D263 B291:B296" xr:uid="{00000000-0002-0000-0800-000003000000}">
      <formula1>0</formula1>
    </dataValidation>
    <dataValidation type="whole" allowBlank="1" showInputMessage="1" showErrorMessage="1" sqref="A186" xr:uid="{00000000-0002-0000-0800-000004000000}">
      <formula1>0</formula1>
      <formula2>1E+28</formula2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D320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44.85546875" customWidth="1"/>
    <col min="2" max="2" width="18.140625" customWidth="1"/>
    <col min="3" max="3" width="23.85546875" customWidth="1"/>
    <col min="4" max="4" width="18.5703125" customWidth="1"/>
    <col min="5" max="5" width="12.85546875" customWidth="1"/>
    <col min="6" max="6" width="12.7109375" customWidth="1"/>
    <col min="7" max="7" width="15.7109375" customWidth="1"/>
    <col min="8" max="8" width="16.42578125" customWidth="1"/>
  </cols>
  <sheetData>
    <row r="1" spans="1:28" x14ac:dyDescent="0.25">
      <c r="A1" s="1" t="s">
        <v>0</v>
      </c>
    </row>
    <row r="2" spans="1:28" x14ac:dyDescent="0.25">
      <c r="A2" s="1" t="str">
        <f>CONCATENATE("COMUNA: ",[10]NOMBRE!B2, " (",[10]NOMBRE!C2,[10]NOMBRE!D2,[10]NOMBRE!E2,[10]NOMBRE!F2,[10]NOMBRE!G2,")")</f>
        <v>COMUNA: LINARES (07401)</v>
      </c>
    </row>
    <row r="3" spans="1:28" x14ac:dyDescent="0.25">
      <c r="A3" s="1" t="str">
        <f>CONCATENATE("ESTABLECIMIENTO/ESTRATEGIA: ", [10]NOMBRE!B3, " (",[10]NOMBRE!C3,[10]NOMBRE!D3,[10]NOMBRE!E3,[10]NOMBRE!F3,[10]NOMBRE!G3,[10]NOMBRE!H3,")")</f>
        <v>ESTABLECIMIENTO/ESTRATEGIA: HOSPITAL PRESIDENTE CARLOS IBAÑEZ DEL CAMPO (116108)</v>
      </c>
    </row>
    <row r="4" spans="1:28" x14ac:dyDescent="0.25">
      <c r="A4" s="1" t="str">
        <f>CONCATENATE("MES: ",[10]NOMBRE!B6, " (",[10]NOMBRE!C6,[10]NOMBRE!D6,")")</f>
        <v>MES: SEPTIEMBRE (09)</v>
      </c>
    </row>
    <row r="5" spans="1:28" x14ac:dyDescent="0.25">
      <c r="A5" s="1" t="str">
        <f>CONCATENATE("AÑO: ",[10]NOMBRE!B7)</f>
        <v>AÑO: 2025</v>
      </c>
    </row>
    <row r="6" spans="1:28" ht="18" customHeight="1" x14ac:dyDescent="0.25">
      <c r="A6" s="432" t="s">
        <v>1</v>
      </c>
      <c r="B6" s="432"/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2"/>
      <c r="R6" s="432"/>
      <c r="S6" s="432"/>
      <c r="T6" s="432"/>
      <c r="U6" s="432"/>
      <c r="V6" s="432"/>
    </row>
    <row r="8" spans="1:28" s="2" customFormat="1" ht="18" customHeight="1" x14ac:dyDescent="0.2">
      <c r="A8" s="332" t="s">
        <v>2</v>
      </c>
      <c r="B8" s="332"/>
      <c r="C8" s="332"/>
    </row>
    <row r="9" spans="1:28" s="3" customFormat="1" ht="15" customHeight="1" x14ac:dyDescent="0.15">
      <c r="A9" s="419" t="s">
        <v>3</v>
      </c>
      <c r="B9" s="419" t="s">
        <v>4</v>
      </c>
      <c r="C9" s="419"/>
      <c r="D9" s="330" t="s">
        <v>5</v>
      </c>
      <c r="E9" s="420"/>
      <c r="F9" s="333"/>
      <c r="G9" s="336" t="s">
        <v>6</v>
      </c>
      <c r="H9" s="337"/>
      <c r="I9" s="337"/>
      <c r="J9" s="337"/>
      <c r="K9" s="337"/>
      <c r="L9" s="337"/>
      <c r="M9" s="337"/>
      <c r="N9" s="337"/>
      <c r="O9" s="337"/>
      <c r="P9" s="337"/>
      <c r="Q9" s="337"/>
      <c r="R9" s="337"/>
      <c r="S9" s="337"/>
      <c r="T9" s="337"/>
      <c r="U9" s="337"/>
      <c r="V9" s="337"/>
      <c r="W9" s="337"/>
      <c r="X9" s="337"/>
      <c r="Y9" s="337"/>
      <c r="Z9" s="337"/>
      <c r="AA9" s="337"/>
      <c r="AB9" s="338"/>
    </row>
    <row r="10" spans="1:28" s="3" customFormat="1" ht="15" customHeight="1" x14ac:dyDescent="0.15">
      <c r="A10" s="419"/>
      <c r="B10" s="419"/>
      <c r="C10" s="419"/>
      <c r="D10" s="334"/>
      <c r="E10" s="421"/>
      <c r="F10" s="335"/>
      <c r="G10" s="417" t="s">
        <v>7</v>
      </c>
      <c r="H10" s="417"/>
      <c r="I10" s="417" t="s">
        <v>8</v>
      </c>
      <c r="J10" s="417"/>
      <c r="K10" s="417" t="s">
        <v>9</v>
      </c>
      <c r="L10" s="417"/>
      <c r="M10" s="417" t="s">
        <v>10</v>
      </c>
      <c r="N10" s="417"/>
      <c r="O10" s="417" t="s">
        <v>11</v>
      </c>
      <c r="P10" s="417"/>
      <c r="Q10" s="417" t="s">
        <v>12</v>
      </c>
      <c r="R10" s="417"/>
      <c r="S10" s="417" t="s">
        <v>13</v>
      </c>
      <c r="T10" s="417"/>
      <c r="U10" s="417" t="s">
        <v>14</v>
      </c>
      <c r="V10" s="417"/>
      <c r="W10" s="417" t="s">
        <v>15</v>
      </c>
      <c r="X10" s="417"/>
      <c r="Y10" s="417" t="s">
        <v>16</v>
      </c>
      <c r="Z10" s="417"/>
      <c r="AA10" s="417" t="s">
        <v>17</v>
      </c>
      <c r="AB10" s="417"/>
    </row>
    <row r="11" spans="1:28" s="3" customFormat="1" ht="15" customHeight="1" x14ac:dyDescent="0.15">
      <c r="A11" s="419"/>
      <c r="B11" s="419"/>
      <c r="C11" s="419"/>
      <c r="D11" s="4" t="s">
        <v>18</v>
      </c>
      <c r="E11" s="5" t="s">
        <v>19</v>
      </c>
      <c r="F11" s="6" t="s">
        <v>20</v>
      </c>
      <c r="G11" s="7" t="s">
        <v>19</v>
      </c>
      <c r="H11" s="8" t="s">
        <v>20</v>
      </c>
      <c r="I11" s="9" t="s">
        <v>19</v>
      </c>
      <c r="J11" s="10" t="s">
        <v>20</v>
      </c>
      <c r="K11" s="9" t="s">
        <v>19</v>
      </c>
      <c r="L11" s="10" t="s">
        <v>20</v>
      </c>
      <c r="M11" s="9" t="s">
        <v>19</v>
      </c>
      <c r="N11" s="10" t="s">
        <v>20</v>
      </c>
      <c r="O11" s="9" t="s">
        <v>19</v>
      </c>
      <c r="P11" s="10" t="s">
        <v>20</v>
      </c>
      <c r="Q11" s="9" t="s">
        <v>19</v>
      </c>
      <c r="R11" s="10" t="s">
        <v>20</v>
      </c>
      <c r="S11" s="9" t="s">
        <v>19</v>
      </c>
      <c r="T11" s="10" t="s">
        <v>20</v>
      </c>
      <c r="U11" s="9" t="s">
        <v>19</v>
      </c>
      <c r="V11" s="10" t="s">
        <v>20</v>
      </c>
      <c r="W11" s="9" t="s">
        <v>19</v>
      </c>
      <c r="X11" s="10" t="s">
        <v>20</v>
      </c>
      <c r="Y11" s="9" t="s">
        <v>19</v>
      </c>
      <c r="Z11" s="10" t="s">
        <v>20</v>
      </c>
      <c r="AA11" s="9" t="s">
        <v>19</v>
      </c>
      <c r="AB11" s="10" t="s">
        <v>20</v>
      </c>
    </row>
    <row r="12" spans="1:28" s="3" customFormat="1" ht="15" customHeight="1" x14ac:dyDescent="0.15">
      <c r="A12" s="424" t="s">
        <v>21</v>
      </c>
      <c r="B12" s="11" t="s">
        <v>22</v>
      </c>
      <c r="C12" s="12" t="s">
        <v>23</v>
      </c>
      <c r="D12" s="13">
        <f>SUM(E12+F12)</f>
        <v>53</v>
      </c>
      <c r="E12" s="14">
        <f t="shared" ref="E12:F15" si="0">SUM(G12+I12+K12+M12+O12+Q12+S12+U12+W12+Y12+AA12)</f>
        <v>16</v>
      </c>
      <c r="F12" s="15">
        <f t="shared" si="0"/>
        <v>37</v>
      </c>
      <c r="G12" s="16">
        <v>0</v>
      </c>
      <c r="H12" s="17">
        <v>2</v>
      </c>
      <c r="I12" s="16">
        <v>2</v>
      </c>
      <c r="J12" s="17">
        <v>3</v>
      </c>
      <c r="K12" s="16">
        <v>2</v>
      </c>
      <c r="L12" s="17">
        <v>7</v>
      </c>
      <c r="M12" s="16">
        <v>2</v>
      </c>
      <c r="N12" s="17">
        <v>4</v>
      </c>
      <c r="O12" s="16">
        <v>3</v>
      </c>
      <c r="P12" s="17">
        <v>5</v>
      </c>
      <c r="Q12" s="16">
        <v>2</v>
      </c>
      <c r="R12" s="17">
        <v>7</v>
      </c>
      <c r="S12" s="16">
        <v>1</v>
      </c>
      <c r="T12" s="17">
        <v>3</v>
      </c>
      <c r="U12" s="16">
        <v>4</v>
      </c>
      <c r="V12" s="17">
        <v>2</v>
      </c>
      <c r="W12" s="16">
        <v>0</v>
      </c>
      <c r="X12" s="17">
        <v>4</v>
      </c>
      <c r="Y12" s="16">
        <v>0</v>
      </c>
      <c r="Z12" s="17">
        <v>0</v>
      </c>
      <c r="AA12" s="16">
        <v>0</v>
      </c>
      <c r="AB12" s="17">
        <v>0</v>
      </c>
    </row>
    <row r="13" spans="1:28" s="3" customFormat="1" ht="15" customHeight="1" x14ac:dyDescent="0.15">
      <c r="A13" s="408"/>
      <c r="B13" s="18" t="s">
        <v>24</v>
      </c>
      <c r="C13" s="19" t="s">
        <v>23</v>
      </c>
      <c r="D13" s="20">
        <f>SUM(E13+F13)</f>
        <v>83</v>
      </c>
      <c r="E13" s="21">
        <f t="shared" si="0"/>
        <v>38</v>
      </c>
      <c r="F13" s="22">
        <f t="shared" si="0"/>
        <v>45</v>
      </c>
      <c r="G13" s="23">
        <v>2</v>
      </c>
      <c r="H13" s="24">
        <v>0</v>
      </c>
      <c r="I13" s="25">
        <v>5</v>
      </c>
      <c r="J13" s="26">
        <v>5</v>
      </c>
      <c r="K13" s="25">
        <v>7</v>
      </c>
      <c r="L13" s="26">
        <v>12</v>
      </c>
      <c r="M13" s="25">
        <v>3</v>
      </c>
      <c r="N13" s="26">
        <v>8</v>
      </c>
      <c r="O13" s="25">
        <v>3</v>
      </c>
      <c r="P13" s="26">
        <v>4</v>
      </c>
      <c r="Q13" s="25">
        <v>5</v>
      </c>
      <c r="R13" s="26">
        <v>9</v>
      </c>
      <c r="S13" s="25">
        <v>6</v>
      </c>
      <c r="T13" s="26">
        <v>3</v>
      </c>
      <c r="U13" s="25">
        <v>3</v>
      </c>
      <c r="V13" s="26">
        <v>2</v>
      </c>
      <c r="W13" s="25">
        <v>2</v>
      </c>
      <c r="X13" s="26">
        <v>1</v>
      </c>
      <c r="Y13" s="25">
        <v>2</v>
      </c>
      <c r="Z13" s="26">
        <v>0</v>
      </c>
      <c r="AA13" s="25">
        <v>0</v>
      </c>
      <c r="AB13" s="26">
        <v>1</v>
      </c>
    </row>
    <row r="14" spans="1:28" s="3" customFormat="1" ht="15" customHeight="1" x14ac:dyDescent="0.15">
      <c r="A14" s="425" t="s">
        <v>25</v>
      </c>
      <c r="B14" s="426"/>
      <c r="C14" s="27" t="s">
        <v>23</v>
      </c>
      <c r="D14" s="28">
        <f>SUM(E14+F14)</f>
        <v>206</v>
      </c>
      <c r="E14" s="29">
        <f t="shared" si="0"/>
        <v>106</v>
      </c>
      <c r="F14" s="30">
        <f t="shared" si="0"/>
        <v>100</v>
      </c>
      <c r="G14" s="31">
        <v>3</v>
      </c>
      <c r="H14" s="32">
        <v>2</v>
      </c>
      <c r="I14" s="31">
        <v>8</v>
      </c>
      <c r="J14" s="32">
        <v>14</v>
      </c>
      <c r="K14" s="31">
        <v>6</v>
      </c>
      <c r="L14" s="32">
        <v>13</v>
      </c>
      <c r="M14" s="31">
        <v>15</v>
      </c>
      <c r="N14" s="32">
        <v>12</v>
      </c>
      <c r="O14" s="31">
        <v>14</v>
      </c>
      <c r="P14" s="32">
        <v>18</v>
      </c>
      <c r="Q14" s="31">
        <v>19</v>
      </c>
      <c r="R14" s="32">
        <v>9</v>
      </c>
      <c r="S14" s="31">
        <v>19</v>
      </c>
      <c r="T14" s="32">
        <v>12</v>
      </c>
      <c r="U14" s="31">
        <v>7</v>
      </c>
      <c r="V14" s="32">
        <v>9</v>
      </c>
      <c r="W14" s="31">
        <v>13</v>
      </c>
      <c r="X14" s="32">
        <v>8</v>
      </c>
      <c r="Y14" s="31">
        <v>2</v>
      </c>
      <c r="Z14" s="32">
        <v>3</v>
      </c>
      <c r="AA14" s="31">
        <v>0</v>
      </c>
      <c r="AB14" s="32">
        <v>0</v>
      </c>
    </row>
    <row r="15" spans="1:28" s="3" customFormat="1" ht="15" customHeight="1" x14ac:dyDescent="0.15">
      <c r="A15" s="327" t="s">
        <v>5</v>
      </c>
      <c r="B15" s="328"/>
      <c r="C15" s="427"/>
      <c r="D15" s="28">
        <f>SUM(E15+F15)</f>
        <v>342</v>
      </c>
      <c r="E15" s="29">
        <f t="shared" si="0"/>
        <v>160</v>
      </c>
      <c r="F15" s="33">
        <f t="shared" si="0"/>
        <v>182</v>
      </c>
      <c r="G15" s="34">
        <f t="shared" ref="G15:AB15" si="1">SUM(G12:G14)</f>
        <v>5</v>
      </c>
      <c r="H15" s="35">
        <f t="shared" si="1"/>
        <v>4</v>
      </c>
      <c r="I15" s="36">
        <f t="shared" si="1"/>
        <v>15</v>
      </c>
      <c r="J15" s="37">
        <f t="shared" si="1"/>
        <v>22</v>
      </c>
      <c r="K15" s="34">
        <f t="shared" si="1"/>
        <v>15</v>
      </c>
      <c r="L15" s="37">
        <f t="shared" si="1"/>
        <v>32</v>
      </c>
      <c r="M15" s="34">
        <f t="shared" si="1"/>
        <v>20</v>
      </c>
      <c r="N15" s="37">
        <f t="shared" si="1"/>
        <v>24</v>
      </c>
      <c r="O15" s="34">
        <f t="shared" si="1"/>
        <v>20</v>
      </c>
      <c r="P15" s="37">
        <f t="shared" si="1"/>
        <v>27</v>
      </c>
      <c r="Q15" s="34">
        <f t="shared" si="1"/>
        <v>26</v>
      </c>
      <c r="R15" s="37">
        <f t="shared" si="1"/>
        <v>25</v>
      </c>
      <c r="S15" s="34">
        <f t="shared" si="1"/>
        <v>26</v>
      </c>
      <c r="T15" s="37">
        <f t="shared" si="1"/>
        <v>18</v>
      </c>
      <c r="U15" s="34">
        <f t="shared" si="1"/>
        <v>14</v>
      </c>
      <c r="V15" s="37">
        <f t="shared" si="1"/>
        <v>13</v>
      </c>
      <c r="W15" s="34">
        <f t="shared" si="1"/>
        <v>15</v>
      </c>
      <c r="X15" s="37">
        <f t="shared" si="1"/>
        <v>13</v>
      </c>
      <c r="Y15" s="34">
        <f t="shared" si="1"/>
        <v>4</v>
      </c>
      <c r="Z15" s="37">
        <f t="shared" si="1"/>
        <v>3</v>
      </c>
      <c r="AA15" s="34">
        <f t="shared" si="1"/>
        <v>0</v>
      </c>
      <c r="AB15" s="37">
        <f t="shared" si="1"/>
        <v>1</v>
      </c>
    </row>
    <row r="16" spans="1:28" s="3" customFormat="1" ht="15" customHeight="1" x14ac:dyDescent="0.15">
      <c r="A16" s="428" t="s">
        <v>26</v>
      </c>
      <c r="B16" s="429"/>
      <c r="C16" s="430"/>
      <c r="D16" s="16">
        <v>21</v>
      </c>
      <c r="E16" s="38"/>
      <c r="F16" s="39"/>
      <c r="G16" s="40"/>
      <c r="H16" s="39"/>
      <c r="I16" s="40"/>
      <c r="J16" s="39"/>
      <c r="K16" s="40"/>
      <c r="L16" s="39"/>
      <c r="M16" s="40"/>
      <c r="N16" s="39"/>
      <c r="O16" s="40"/>
      <c r="P16" s="39"/>
      <c r="Q16" s="40"/>
      <c r="R16" s="39"/>
      <c r="S16" s="40"/>
      <c r="T16" s="39"/>
      <c r="U16" s="40"/>
      <c r="V16" s="39"/>
      <c r="W16" s="40"/>
      <c r="X16" s="39"/>
      <c r="Y16" s="40"/>
      <c r="Z16" s="41"/>
      <c r="AA16" s="42"/>
      <c r="AB16" s="43"/>
    </row>
    <row r="17" spans="1:30" s="3" customFormat="1" ht="15" customHeight="1" x14ac:dyDescent="0.15">
      <c r="A17" s="361" t="s">
        <v>27</v>
      </c>
      <c r="B17" s="431"/>
      <c r="C17" s="362"/>
      <c r="D17" s="23"/>
      <c r="E17" s="44"/>
      <c r="F17" s="45"/>
      <c r="G17" s="46"/>
      <c r="H17" s="45"/>
      <c r="I17" s="46"/>
      <c r="J17" s="45"/>
      <c r="K17" s="46"/>
      <c r="L17" s="45"/>
      <c r="M17" s="46"/>
      <c r="N17" s="45"/>
      <c r="O17" s="46"/>
      <c r="P17" s="45"/>
      <c r="Q17" s="46"/>
      <c r="R17" s="45"/>
      <c r="S17" s="46"/>
      <c r="T17" s="45"/>
      <c r="U17" s="46"/>
      <c r="V17" s="45"/>
      <c r="W17" s="46"/>
      <c r="X17" s="45"/>
      <c r="Y17" s="46"/>
      <c r="Z17" s="47"/>
      <c r="AA17" s="44"/>
      <c r="AB17" s="47"/>
    </row>
    <row r="18" spans="1:30" s="2" customFormat="1" ht="18" customHeight="1" x14ac:dyDescent="0.2">
      <c r="A18" s="418" t="s">
        <v>28</v>
      </c>
      <c r="B18" s="418"/>
      <c r="C18" s="418"/>
    </row>
    <row r="19" spans="1:30" ht="15" customHeight="1" x14ac:dyDescent="0.25">
      <c r="A19" s="419" t="s">
        <v>3</v>
      </c>
      <c r="B19" s="419" t="s">
        <v>4</v>
      </c>
      <c r="C19" s="419"/>
      <c r="D19" s="330" t="s">
        <v>5</v>
      </c>
      <c r="E19" s="420"/>
      <c r="F19" s="333"/>
      <c r="G19" s="336" t="s">
        <v>6</v>
      </c>
      <c r="H19" s="337"/>
      <c r="I19" s="337"/>
      <c r="J19" s="337"/>
      <c r="K19" s="337"/>
      <c r="L19" s="337"/>
      <c r="M19" s="337"/>
      <c r="N19" s="337"/>
      <c r="O19" s="337"/>
      <c r="P19" s="337"/>
      <c r="Q19" s="337"/>
      <c r="R19" s="337"/>
      <c r="S19" s="337"/>
      <c r="T19" s="337"/>
      <c r="U19" s="337"/>
      <c r="V19" s="337"/>
      <c r="W19" s="337"/>
      <c r="X19" s="337"/>
      <c r="Y19" s="337"/>
      <c r="Z19" s="337"/>
      <c r="AA19" s="337"/>
      <c r="AB19" s="337"/>
      <c r="AC19" s="337"/>
      <c r="AD19" s="338"/>
    </row>
    <row r="20" spans="1:30" ht="15" customHeight="1" x14ac:dyDescent="0.25">
      <c r="A20" s="419"/>
      <c r="B20" s="419"/>
      <c r="C20" s="419"/>
      <c r="D20" s="334"/>
      <c r="E20" s="421"/>
      <c r="F20" s="421"/>
      <c r="G20" s="422" t="s">
        <v>29</v>
      </c>
      <c r="H20" s="423"/>
      <c r="I20" s="417" t="s">
        <v>7</v>
      </c>
      <c r="J20" s="417"/>
      <c r="K20" s="417" t="s">
        <v>8</v>
      </c>
      <c r="L20" s="417"/>
      <c r="M20" s="417" t="s">
        <v>9</v>
      </c>
      <c r="N20" s="417"/>
      <c r="O20" s="417" t="s">
        <v>10</v>
      </c>
      <c r="P20" s="417"/>
      <c r="Q20" s="417" t="s">
        <v>11</v>
      </c>
      <c r="R20" s="417"/>
      <c r="S20" s="417" t="s">
        <v>12</v>
      </c>
      <c r="T20" s="417"/>
      <c r="U20" s="417" t="s">
        <v>13</v>
      </c>
      <c r="V20" s="417"/>
      <c r="W20" s="417" t="s">
        <v>14</v>
      </c>
      <c r="X20" s="417"/>
      <c r="Y20" s="417" t="s">
        <v>15</v>
      </c>
      <c r="Z20" s="417"/>
      <c r="AA20" s="417" t="s">
        <v>16</v>
      </c>
      <c r="AB20" s="417"/>
      <c r="AC20" s="417" t="s">
        <v>17</v>
      </c>
      <c r="AD20" s="417"/>
    </row>
    <row r="21" spans="1:30" ht="15" customHeight="1" x14ac:dyDescent="0.25">
      <c r="A21" s="419"/>
      <c r="B21" s="419"/>
      <c r="C21" s="419"/>
      <c r="D21" s="4" t="s">
        <v>18</v>
      </c>
      <c r="E21" s="5" t="s">
        <v>19</v>
      </c>
      <c r="F21" s="48" t="s">
        <v>20</v>
      </c>
      <c r="G21" s="7" t="s">
        <v>19</v>
      </c>
      <c r="H21" s="8" t="s">
        <v>20</v>
      </c>
      <c r="I21" s="7" t="s">
        <v>19</v>
      </c>
      <c r="J21" s="8" t="s">
        <v>20</v>
      </c>
      <c r="K21" s="7" t="s">
        <v>19</v>
      </c>
      <c r="L21" s="49" t="s">
        <v>20</v>
      </c>
      <c r="M21" s="7" t="s">
        <v>19</v>
      </c>
      <c r="N21" s="8" t="s">
        <v>20</v>
      </c>
      <c r="O21" s="7" t="s">
        <v>19</v>
      </c>
      <c r="P21" s="8" t="s">
        <v>20</v>
      </c>
      <c r="Q21" s="7" t="s">
        <v>19</v>
      </c>
      <c r="R21" s="8" t="s">
        <v>20</v>
      </c>
      <c r="S21" s="7" t="s">
        <v>19</v>
      </c>
      <c r="T21" s="8" t="s">
        <v>20</v>
      </c>
      <c r="U21" s="7" t="s">
        <v>19</v>
      </c>
      <c r="V21" s="8" t="s">
        <v>20</v>
      </c>
      <c r="W21" s="7" t="s">
        <v>19</v>
      </c>
      <c r="X21" s="8" t="s">
        <v>20</v>
      </c>
      <c r="Y21" s="7" t="s">
        <v>19</v>
      </c>
      <c r="Z21" s="8" t="s">
        <v>20</v>
      </c>
      <c r="AA21" s="7" t="s">
        <v>19</v>
      </c>
      <c r="AB21" s="8" t="s">
        <v>20</v>
      </c>
      <c r="AC21" s="7" t="s">
        <v>19</v>
      </c>
      <c r="AD21" s="8" t="s">
        <v>20</v>
      </c>
    </row>
    <row r="22" spans="1:30" ht="15" customHeight="1" x14ac:dyDescent="0.25">
      <c r="A22" s="408" t="s">
        <v>21</v>
      </c>
      <c r="B22" s="315" t="s">
        <v>22</v>
      </c>
      <c r="C22" s="50" t="s">
        <v>30</v>
      </c>
      <c r="D22" s="51">
        <f t="shared" ref="D22:D27" si="2">SUM(E22+F22)</f>
        <v>3</v>
      </c>
      <c r="E22" s="52">
        <f t="shared" ref="E22:F27" si="3">SUM(G22+I22+K22+M22+O22+Q22+S22+U22+W22+Y22+AA22+AC22)</f>
        <v>2</v>
      </c>
      <c r="F22" s="53">
        <f t="shared" si="3"/>
        <v>1</v>
      </c>
      <c r="G22" s="25">
        <v>0</v>
      </c>
      <c r="H22" s="54">
        <v>0</v>
      </c>
      <c r="I22" s="25">
        <v>0</v>
      </c>
      <c r="J22" s="54">
        <v>1</v>
      </c>
      <c r="K22" s="16">
        <v>1</v>
      </c>
      <c r="L22" s="17">
        <v>0</v>
      </c>
      <c r="M22" s="55">
        <v>0</v>
      </c>
      <c r="N22" s="56">
        <v>0</v>
      </c>
      <c r="O22" s="55">
        <v>0</v>
      </c>
      <c r="P22" s="56">
        <v>0</v>
      </c>
      <c r="Q22" s="55">
        <v>1</v>
      </c>
      <c r="R22" s="56">
        <v>0</v>
      </c>
      <c r="S22" s="55">
        <v>0</v>
      </c>
      <c r="T22" s="56">
        <v>0</v>
      </c>
      <c r="U22" s="55">
        <v>0</v>
      </c>
      <c r="V22" s="56">
        <v>0</v>
      </c>
      <c r="W22" s="55">
        <v>0</v>
      </c>
      <c r="X22" s="56">
        <v>0</v>
      </c>
      <c r="Y22" s="55">
        <v>0</v>
      </c>
      <c r="Z22" s="56">
        <v>0</v>
      </c>
      <c r="AA22" s="16">
        <v>0</v>
      </c>
      <c r="AB22" s="56">
        <v>0</v>
      </c>
      <c r="AC22" s="16">
        <v>0</v>
      </c>
      <c r="AD22" s="56">
        <v>0</v>
      </c>
    </row>
    <row r="23" spans="1:30" ht="15" customHeight="1" x14ac:dyDescent="0.25">
      <c r="A23" s="408"/>
      <c r="B23" s="316"/>
      <c r="C23" s="57" t="s">
        <v>31</v>
      </c>
      <c r="D23" s="58">
        <f t="shared" si="2"/>
        <v>1</v>
      </c>
      <c r="E23" s="59">
        <f t="shared" si="3"/>
        <v>1</v>
      </c>
      <c r="F23" s="60">
        <f t="shared" si="3"/>
        <v>0</v>
      </c>
      <c r="G23" s="61">
        <v>0</v>
      </c>
      <c r="H23" s="62">
        <v>0</v>
      </c>
      <c r="I23" s="61">
        <v>0</v>
      </c>
      <c r="J23" s="62">
        <v>0</v>
      </c>
      <c r="K23" s="23">
        <v>0</v>
      </c>
      <c r="L23" s="24">
        <v>0</v>
      </c>
      <c r="M23" s="63">
        <v>1</v>
      </c>
      <c r="N23" s="64">
        <v>0</v>
      </c>
      <c r="O23" s="63">
        <v>0</v>
      </c>
      <c r="P23" s="64">
        <v>0</v>
      </c>
      <c r="Q23" s="63">
        <v>0</v>
      </c>
      <c r="R23" s="64">
        <v>0</v>
      </c>
      <c r="S23" s="63">
        <v>0</v>
      </c>
      <c r="T23" s="64">
        <v>0</v>
      </c>
      <c r="U23" s="63">
        <v>0</v>
      </c>
      <c r="V23" s="64">
        <v>0</v>
      </c>
      <c r="W23" s="63">
        <v>0</v>
      </c>
      <c r="X23" s="64">
        <v>0</v>
      </c>
      <c r="Y23" s="63">
        <v>0</v>
      </c>
      <c r="Z23" s="64">
        <v>0</v>
      </c>
      <c r="AA23" s="63">
        <v>0</v>
      </c>
      <c r="AB23" s="64">
        <v>0</v>
      </c>
      <c r="AC23" s="63">
        <v>0</v>
      </c>
      <c r="AD23" s="64">
        <v>0</v>
      </c>
    </row>
    <row r="24" spans="1:30" ht="15" customHeight="1" x14ac:dyDescent="0.25">
      <c r="A24" s="408"/>
      <c r="B24" s="315" t="s">
        <v>24</v>
      </c>
      <c r="C24" s="50" t="s">
        <v>30</v>
      </c>
      <c r="D24" s="65">
        <f t="shared" si="2"/>
        <v>5</v>
      </c>
      <c r="E24" s="52">
        <f t="shared" si="3"/>
        <v>0</v>
      </c>
      <c r="F24" s="53">
        <f t="shared" si="3"/>
        <v>5</v>
      </c>
      <c r="G24" s="66">
        <v>0</v>
      </c>
      <c r="H24" s="67">
        <v>0</v>
      </c>
      <c r="I24" s="66">
        <v>0</v>
      </c>
      <c r="J24" s="67">
        <v>1</v>
      </c>
      <c r="K24" s="66">
        <v>0</v>
      </c>
      <c r="L24" s="68">
        <v>1</v>
      </c>
      <c r="M24" s="69">
        <v>0</v>
      </c>
      <c r="N24" s="67">
        <v>1</v>
      </c>
      <c r="O24" s="69">
        <v>0</v>
      </c>
      <c r="P24" s="67">
        <v>0</v>
      </c>
      <c r="Q24" s="69">
        <v>0</v>
      </c>
      <c r="R24" s="67">
        <v>1</v>
      </c>
      <c r="S24" s="69">
        <v>0</v>
      </c>
      <c r="T24" s="67">
        <v>0</v>
      </c>
      <c r="U24" s="69">
        <v>0</v>
      </c>
      <c r="V24" s="67">
        <v>0</v>
      </c>
      <c r="W24" s="69">
        <v>0</v>
      </c>
      <c r="X24" s="67">
        <v>1</v>
      </c>
      <c r="Y24" s="69">
        <v>0</v>
      </c>
      <c r="Z24" s="67">
        <v>0</v>
      </c>
      <c r="AA24" s="69">
        <v>0</v>
      </c>
      <c r="AB24" s="67">
        <v>0</v>
      </c>
      <c r="AC24" s="69">
        <v>0</v>
      </c>
      <c r="AD24" s="67">
        <v>0</v>
      </c>
    </row>
    <row r="25" spans="1:30" ht="15" customHeight="1" x14ac:dyDescent="0.25">
      <c r="A25" s="409"/>
      <c r="B25" s="316"/>
      <c r="C25" s="57" t="s">
        <v>31</v>
      </c>
      <c r="D25" s="58">
        <f t="shared" si="2"/>
        <v>0</v>
      </c>
      <c r="E25" s="59">
        <f t="shared" si="3"/>
        <v>0</v>
      </c>
      <c r="F25" s="60">
        <f t="shared" si="3"/>
        <v>0</v>
      </c>
      <c r="G25" s="61">
        <v>0</v>
      </c>
      <c r="H25" s="62">
        <v>0</v>
      </c>
      <c r="I25" s="61">
        <v>0</v>
      </c>
      <c r="J25" s="62">
        <v>0</v>
      </c>
      <c r="K25" s="61">
        <v>0</v>
      </c>
      <c r="L25" s="70">
        <v>0</v>
      </c>
      <c r="M25" s="71">
        <v>0</v>
      </c>
      <c r="N25" s="62">
        <v>0</v>
      </c>
      <c r="O25" s="71">
        <v>0</v>
      </c>
      <c r="P25" s="62">
        <v>0</v>
      </c>
      <c r="Q25" s="71">
        <v>0</v>
      </c>
      <c r="R25" s="62">
        <v>0</v>
      </c>
      <c r="S25" s="71">
        <v>0</v>
      </c>
      <c r="T25" s="62">
        <v>0</v>
      </c>
      <c r="U25" s="71">
        <v>0</v>
      </c>
      <c r="V25" s="62">
        <v>0</v>
      </c>
      <c r="W25" s="71">
        <v>0</v>
      </c>
      <c r="X25" s="62">
        <v>0</v>
      </c>
      <c r="Y25" s="71">
        <v>0</v>
      </c>
      <c r="Z25" s="62">
        <v>0</v>
      </c>
      <c r="AA25" s="71">
        <v>0</v>
      </c>
      <c r="AB25" s="62">
        <v>0</v>
      </c>
      <c r="AC25" s="71">
        <v>0</v>
      </c>
      <c r="AD25" s="62">
        <v>0</v>
      </c>
    </row>
    <row r="26" spans="1:30" ht="15" customHeight="1" x14ac:dyDescent="0.25">
      <c r="A26" s="410" t="s">
        <v>25</v>
      </c>
      <c r="B26" s="411"/>
      <c r="C26" s="72" t="s">
        <v>30</v>
      </c>
      <c r="D26" s="73">
        <f t="shared" si="2"/>
        <v>42</v>
      </c>
      <c r="E26" s="52">
        <f t="shared" si="3"/>
        <v>18</v>
      </c>
      <c r="F26" s="53">
        <f t="shared" si="3"/>
        <v>24</v>
      </c>
      <c r="G26" s="74">
        <v>0</v>
      </c>
      <c r="H26" s="75">
        <v>0</v>
      </c>
      <c r="I26" s="74">
        <v>1</v>
      </c>
      <c r="J26" s="75">
        <v>0</v>
      </c>
      <c r="K26" s="76">
        <v>4</v>
      </c>
      <c r="L26" s="77">
        <v>4</v>
      </c>
      <c r="M26" s="74">
        <v>1</v>
      </c>
      <c r="N26" s="75">
        <v>4</v>
      </c>
      <c r="O26" s="74">
        <v>3</v>
      </c>
      <c r="P26" s="75">
        <v>3</v>
      </c>
      <c r="Q26" s="74">
        <v>0</v>
      </c>
      <c r="R26" s="75">
        <v>4</v>
      </c>
      <c r="S26" s="74">
        <v>3</v>
      </c>
      <c r="T26" s="75">
        <v>3</v>
      </c>
      <c r="U26" s="74">
        <v>2</v>
      </c>
      <c r="V26" s="75">
        <v>2</v>
      </c>
      <c r="W26" s="74">
        <v>0</v>
      </c>
      <c r="X26" s="75">
        <v>3</v>
      </c>
      <c r="Y26" s="74">
        <v>3</v>
      </c>
      <c r="Z26" s="75">
        <v>1</v>
      </c>
      <c r="AA26" s="74">
        <v>1</v>
      </c>
      <c r="AB26" s="75">
        <v>0</v>
      </c>
      <c r="AC26" s="74">
        <v>0</v>
      </c>
      <c r="AD26" s="75">
        <v>0</v>
      </c>
    </row>
    <row r="27" spans="1:30" ht="15" customHeight="1" x14ac:dyDescent="0.25">
      <c r="A27" s="412"/>
      <c r="B27" s="413"/>
      <c r="C27" s="78" t="s">
        <v>31</v>
      </c>
      <c r="D27" s="58">
        <f t="shared" si="2"/>
        <v>1</v>
      </c>
      <c r="E27" s="59">
        <f t="shared" si="3"/>
        <v>1</v>
      </c>
      <c r="F27" s="60">
        <f t="shared" si="3"/>
        <v>0</v>
      </c>
      <c r="G27" s="71">
        <v>0</v>
      </c>
      <c r="H27" s="62">
        <v>0</v>
      </c>
      <c r="I27" s="71">
        <v>0</v>
      </c>
      <c r="J27" s="62">
        <v>0</v>
      </c>
      <c r="K27" s="61">
        <v>0</v>
      </c>
      <c r="L27" s="70">
        <v>0</v>
      </c>
      <c r="M27" s="71">
        <v>0</v>
      </c>
      <c r="N27" s="62">
        <v>0</v>
      </c>
      <c r="O27" s="71">
        <v>0</v>
      </c>
      <c r="P27" s="62">
        <v>0</v>
      </c>
      <c r="Q27" s="71">
        <v>0</v>
      </c>
      <c r="R27" s="62">
        <v>0</v>
      </c>
      <c r="S27" s="71">
        <v>0</v>
      </c>
      <c r="T27" s="62">
        <v>0</v>
      </c>
      <c r="U27" s="71">
        <v>0</v>
      </c>
      <c r="V27" s="62">
        <v>0</v>
      </c>
      <c r="W27" s="71">
        <v>0</v>
      </c>
      <c r="X27" s="62">
        <v>0</v>
      </c>
      <c r="Y27" s="71">
        <v>0</v>
      </c>
      <c r="Z27" s="62">
        <v>0</v>
      </c>
      <c r="AA27" s="71">
        <v>0</v>
      </c>
      <c r="AB27" s="62">
        <v>0</v>
      </c>
      <c r="AC27" s="71">
        <v>1</v>
      </c>
      <c r="AD27" s="62">
        <v>0</v>
      </c>
    </row>
    <row r="28" spans="1:30" ht="15" customHeight="1" x14ac:dyDescent="0.25">
      <c r="A28" s="414" t="s">
        <v>5</v>
      </c>
      <c r="B28" s="415"/>
      <c r="C28" s="416"/>
      <c r="D28" s="79">
        <f t="shared" ref="D28:AD28" si="4">SUM(D22:D27)</f>
        <v>52</v>
      </c>
      <c r="E28" s="80">
        <f t="shared" si="4"/>
        <v>22</v>
      </c>
      <c r="F28" s="81">
        <f t="shared" si="4"/>
        <v>30</v>
      </c>
      <c r="G28" s="82">
        <f t="shared" si="4"/>
        <v>0</v>
      </c>
      <c r="H28" s="83">
        <f t="shared" si="4"/>
        <v>0</v>
      </c>
      <c r="I28" s="82">
        <f t="shared" si="4"/>
        <v>1</v>
      </c>
      <c r="J28" s="83">
        <f t="shared" si="4"/>
        <v>2</v>
      </c>
      <c r="K28" s="84">
        <f t="shared" si="4"/>
        <v>5</v>
      </c>
      <c r="L28" s="85">
        <f t="shared" si="4"/>
        <v>5</v>
      </c>
      <c r="M28" s="82">
        <f t="shared" si="4"/>
        <v>2</v>
      </c>
      <c r="N28" s="83">
        <f t="shared" si="4"/>
        <v>5</v>
      </c>
      <c r="O28" s="82">
        <f t="shared" si="4"/>
        <v>3</v>
      </c>
      <c r="P28" s="83">
        <f t="shared" si="4"/>
        <v>3</v>
      </c>
      <c r="Q28" s="82">
        <f t="shared" si="4"/>
        <v>1</v>
      </c>
      <c r="R28" s="83">
        <f t="shared" si="4"/>
        <v>5</v>
      </c>
      <c r="S28" s="82">
        <f t="shared" si="4"/>
        <v>3</v>
      </c>
      <c r="T28" s="83">
        <f t="shared" si="4"/>
        <v>3</v>
      </c>
      <c r="U28" s="82">
        <f t="shared" si="4"/>
        <v>2</v>
      </c>
      <c r="V28" s="83">
        <f t="shared" si="4"/>
        <v>2</v>
      </c>
      <c r="W28" s="82">
        <f t="shared" si="4"/>
        <v>0</v>
      </c>
      <c r="X28" s="83">
        <f t="shared" si="4"/>
        <v>4</v>
      </c>
      <c r="Y28" s="82">
        <f t="shared" si="4"/>
        <v>3</v>
      </c>
      <c r="Z28" s="83">
        <f t="shared" si="4"/>
        <v>1</v>
      </c>
      <c r="AA28" s="82">
        <f t="shared" si="4"/>
        <v>1</v>
      </c>
      <c r="AB28" s="83">
        <f t="shared" si="4"/>
        <v>0</v>
      </c>
      <c r="AC28" s="82">
        <f t="shared" si="4"/>
        <v>1</v>
      </c>
      <c r="AD28" s="83">
        <f t="shared" si="4"/>
        <v>0</v>
      </c>
    </row>
    <row r="29" spans="1:30" s="2" customFormat="1" ht="18" customHeight="1" x14ac:dyDescent="0.2">
      <c r="A29" s="398" t="s">
        <v>32</v>
      </c>
      <c r="B29" s="398"/>
      <c r="C29" s="398"/>
      <c r="D29" s="398"/>
      <c r="E29" s="398"/>
      <c r="F29" s="398"/>
    </row>
    <row r="30" spans="1:30" ht="15" customHeight="1" x14ac:dyDescent="0.25">
      <c r="A30" s="86" t="s">
        <v>33</v>
      </c>
      <c r="B30" s="86" t="s">
        <v>34</v>
      </c>
      <c r="C30" s="399" t="s">
        <v>35</v>
      </c>
      <c r="D30" s="400"/>
      <c r="E30" s="87" t="s">
        <v>5</v>
      </c>
      <c r="F30" s="88" t="s">
        <v>36</v>
      </c>
      <c r="G30" s="89" t="s">
        <v>25</v>
      </c>
    </row>
    <row r="31" spans="1:30" ht="15" customHeight="1" x14ac:dyDescent="0.25">
      <c r="A31" s="369" t="s">
        <v>37</v>
      </c>
      <c r="B31" s="401" t="s">
        <v>38</v>
      </c>
      <c r="C31" s="402" t="s">
        <v>39</v>
      </c>
      <c r="D31" s="403"/>
      <c r="E31" s="90">
        <f t="shared" ref="E31:E61" si="5">SUM(F31:G31)</f>
        <v>0</v>
      </c>
      <c r="F31" s="91"/>
      <c r="G31" s="92"/>
    </row>
    <row r="32" spans="1:30" ht="15" customHeight="1" x14ac:dyDescent="0.25">
      <c r="A32" s="370"/>
      <c r="B32" s="401"/>
      <c r="C32" s="404" t="s">
        <v>40</v>
      </c>
      <c r="D32" s="405"/>
      <c r="E32" s="93">
        <f t="shared" si="5"/>
        <v>0</v>
      </c>
      <c r="F32" s="94"/>
      <c r="G32" s="95"/>
    </row>
    <row r="33" spans="1:7" ht="15" customHeight="1" x14ac:dyDescent="0.25">
      <c r="A33" s="370"/>
      <c r="B33" s="401"/>
      <c r="C33" s="406" t="s">
        <v>41</v>
      </c>
      <c r="D33" s="407"/>
      <c r="E33" s="96">
        <f t="shared" si="5"/>
        <v>0</v>
      </c>
      <c r="F33" s="97"/>
      <c r="G33" s="98"/>
    </row>
    <row r="34" spans="1:7" ht="15" customHeight="1" x14ac:dyDescent="0.25">
      <c r="A34" s="370"/>
      <c r="B34" s="369" t="s">
        <v>42</v>
      </c>
      <c r="C34" s="389" t="s">
        <v>43</v>
      </c>
      <c r="D34" s="390"/>
      <c r="E34" s="99">
        <f t="shared" si="5"/>
        <v>0</v>
      </c>
      <c r="F34" s="100"/>
      <c r="G34" s="101"/>
    </row>
    <row r="35" spans="1:7" ht="15" customHeight="1" x14ac:dyDescent="0.25">
      <c r="A35" s="370"/>
      <c r="B35" s="371"/>
      <c r="C35" s="406" t="s">
        <v>44</v>
      </c>
      <c r="D35" s="407"/>
      <c r="E35" s="96">
        <f t="shared" si="5"/>
        <v>0</v>
      </c>
      <c r="F35" s="97"/>
      <c r="G35" s="98"/>
    </row>
    <row r="36" spans="1:7" ht="15" customHeight="1" x14ac:dyDescent="0.25">
      <c r="A36" s="370"/>
      <c r="B36" s="387" t="s">
        <v>45</v>
      </c>
      <c r="C36" s="389" t="s">
        <v>46</v>
      </c>
      <c r="D36" s="390"/>
      <c r="E36" s="99">
        <f t="shared" si="5"/>
        <v>0</v>
      </c>
      <c r="F36" s="100"/>
      <c r="G36" s="101"/>
    </row>
    <row r="37" spans="1:7" ht="15" customHeight="1" x14ac:dyDescent="0.25">
      <c r="A37" s="370"/>
      <c r="B37" s="388"/>
      <c r="C37" s="391" t="s">
        <v>47</v>
      </c>
      <c r="D37" s="392"/>
      <c r="E37" s="96">
        <f t="shared" si="5"/>
        <v>0</v>
      </c>
      <c r="F37" s="97"/>
      <c r="G37" s="98"/>
    </row>
    <row r="38" spans="1:7" ht="15" customHeight="1" x14ac:dyDescent="0.25">
      <c r="A38" s="370"/>
      <c r="B38" s="387" t="s">
        <v>48</v>
      </c>
      <c r="C38" s="394" t="s">
        <v>49</v>
      </c>
      <c r="D38" s="395"/>
      <c r="E38" s="99">
        <f t="shared" si="5"/>
        <v>0</v>
      </c>
      <c r="F38" s="100"/>
      <c r="G38" s="101"/>
    </row>
    <row r="39" spans="1:7" ht="15" customHeight="1" x14ac:dyDescent="0.25">
      <c r="A39" s="370"/>
      <c r="B39" s="393"/>
      <c r="C39" s="396" t="s">
        <v>50</v>
      </c>
      <c r="D39" s="397"/>
      <c r="E39" s="93">
        <f t="shared" si="5"/>
        <v>0</v>
      </c>
      <c r="F39" s="94"/>
      <c r="G39" s="95"/>
    </row>
    <row r="40" spans="1:7" ht="15" customHeight="1" x14ac:dyDescent="0.25">
      <c r="A40" s="370"/>
      <c r="B40" s="393"/>
      <c r="C40" s="396" t="s">
        <v>51</v>
      </c>
      <c r="D40" s="397"/>
      <c r="E40" s="93">
        <f t="shared" si="5"/>
        <v>0</v>
      </c>
      <c r="F40" s="94"/>
      <c r="G40" s="95"/>
    </row>
    <row r="41" spans="1:7" ht="15" customHeight="1" x14ac:dyDescent="0.25">
      <c r="A41" s="371"/>
      <c r="B41" s="388"/>
      <c r="C41" s="391" t="s">
        <v>52</v>
      </c>
      <c r="D41" s="392"/>
      <c r="E41" s="96">
        <f t="shared" si="5"/>
        <v>0</v>
      </c>
      <c r="F41" s="97"/>
      <c r="G41" s="98"/>
    </row>
    <row r="42" spans="1:7" ht="15" customHeight="1" x14ac:dyDescent="0.25">
      <c r="A42" s="369" t="s">
        <v>53</v>
      </c>
      <c r="B42" s="369" t="s">
        <v>54</v>
      </c>
      <c r="C42" s="378" t="s">
        <v>55</v>
      </c>
      <c r="D42" s="380"/>
      <c r="E42" s="102">
        <f t="shared" si="5"/>
        <v>4</v>
      </c>
      <c r="F42" s="103">
        <v>2</v>
      </c>
      <c r="G42" s="104">
        <v>2</v>
      </c>
    </row>
    <row r="43" spans="1:7" ht="21" x14ac:dyDescent="0.25">
      <c r="A43" s="370"/>
      <c r="B43" s="370"/>
      <c r="C43" s="369" t="s">
        <v>56</v>
      </c>
      <c r="D43" s="105" t="s">
        <v>57</v>
      </c>
      <c r="E43" s="106">
        <f t="shared" si="5"/>
        <v>0</v>
      </c>
      <c r="F43" s="107"/>
      <c r="G43" s="108"/>
    </row>
    <row r="44" spans="1:7" ht="31.5" x14ac:dyDescent="0.25">
      <c r="A44" s="370"/>
      <c r="B44" s="370"/>
      <c r="C44" s="371"/>
      <c r="D44" s="109" t="s">
        <v>58</v>
      </c>
      <c r="E44" s="106">
        <f t="shared" si="5"/>
        <v>0</v>
      </c>
      <c r="F44" s="107"/>
      <c r="G44" s="108"/>
    </row>
    <row r="45" spans="1:7" ht="15" customHeight="1" x14ac:dyDescent="0.25">
      <c r="A45" s="370"/>
      <c r="B45" s="370"/>
      <c r="C45" s="372" t="s">
        <v>59</v>
      </c>
      <c r="D45" s="374"/>
      <c r="E45" s="99">
        <f t="shared" si="5"/>
        <v>0</v>
      </c>
      <c r="F45" s="100"/>
      <c r="G45" s="101"/>
    </row>
    <row r="46" spans="1:7" ht="15" customHeight="1" x14ac:dyDescent="0.25">
      <c r="A46" s="370"/>
      <c r="B46" s="370"/>
      <c r="C46" s="375" t="s">
        <v>60</v>
      </c>
      <c r="D46" s="377"/>
      <c r="E46" s="93">
        <f t="shared" si="5"/>
        <v>4</v>
      </c>
      <c r="F46" s="94">
        <v>2</v>
      </c>
      <c r="G46" s="95">
        <v>2</v>
      </c>
    </row>
    <row r="47" spans="1:7" ht="15" customHeight="1" x14ac:dyDescent="0.25">
      <c r="A47" s="370"/>
      <c r="B47" s="370"/>
      <c r="C47" s="375" t="s">
        <v>61</v>
      </c>
      <c r="D47" s="377"/>
      <c r="E47" s="93">
        <f t="shared" si="5"/>
        <v>3</v>
      </c>
      <c r="F47" s="94">
        <v>2</v>
      </c>
      <c r="G47" s="95">
        <v>1</v>
      </c>
    </row>
    <row r="48" spans="1:7" ht="15" customHeight="1" x14ac:dyDescent="0.25">
      <c r="A48" s="371"/>
      <c r="B48" s="371"/>
      <c r="C48" s="378" t="s">
        <v>62</v>
      </c>
      <c r="D48" s="380"/>
      <c r="E48" s="96">
        <f t="shared" si="5"/>
        <v>1</v>
      </c>
      <c r="F48" s="97">
        <v>0</v>
      </c>
      <c r="G48" s="98">
        <v>1</v>
      </c>
    </row>
    <row r="49" spans="1:8" ht="15" customHeight="1" x14ac:dyDescent="0.25">
      <c r="A49" s="369" t="s">
        <v>63</v>
      </c>
      <c r="B49" s="372" t="s">
        <v>64</v>
      </c>
      <c r="C49" s="373"/>
      <c r="D49" s="374"/>
      <c r="E49" s="90">
        <f t="shared" si="5"/>
        <v>0</v>
      </c>
      <c r="F49" s="91"/>
      <c r="G49" s="92"/>
    </row>
    <row r="50" spans="1:8" ht="15" customHeight="1" x14ac:dyDescent="0.25">
      <c r="A50" s="370"/>
      <c r="B50" s="375" t="s">
        <v>65</v>
      </c>
      <c r="C50" s="376"/>
      <c r="D50" s="377"/>
      <c r="E50" s="93">
        <f t="shared" si="5"/>
        <v>0</v>
      </c>
      <c r="F50" s="94"/>
      <c r="G50" s="95"/>
    </row>
    <row r="51" spans="1:8" ht="15" customHeight="1" x14ac:dyDescent="0.25">
      <c r="A51" s="370"/>
      <c r="B51" s="375" t="s">
        <v>66</v>
      </c>
      <c r="C51" s="376"/>
      <c r="D51" s="377"/>
      <c r="E51" s="93">
        <f t="shared" si="5"/>
        <v>0</v>
      </c>
      <c r="F51" s="94"/>
      <c r="G51" s="95"/>
    </row>
    <row r="52" spans="1:8" ht="15" customHeight="1" x14ac:dyDescent="0.25">
      <c r="A52" s="371"/>
      <c r="B52" s="381" t="s">
        <v>67</v>
      </c>
      <c r="C52" s="382"/>
      <c r="D52" s="383"/>
      <c r="E52" s="96">
        <f t="shared" si="5"/>
        <v>0</v>
      </c>
      <c r="F52" s="97"/>
      <c r="G52" s="98"/>
    </row>
    <row r="53" spans="1:8" ht="15" customHeight="1" x14ac:dyDescent="0.25">
      <c r="A53" s="370" t="s">
        <v>68</v>
      </c>
      <c r="B53" s="384" t="s">
        <v>69</v>
      </c>
      <c r="C53" s="385"/>
      <c r="D53" s="386"/>
      <c r="E53" s="99">
        <f t="shared" si="5"/>
        <v>0</v>
      </c>
      <c r="F53" s="100"/>
      <c r="G53" s="101"/>
    </row>
    <row r="54" spans="1:8" ht="15" customHeight="1" x14ac:dyDescent="0.25">
      <c r="A54" s="371"/>
      <c r="B54" s="381" t="s">
        <v>70</v>
      </c>
      <c r="C54" s="382"/>
      <c r="D54" s="383"/>
      <c r="E54" s="96">
        <f t="shared" si="5"/>
        <v>0</v>
      </c>
      <c r="F54" s="97"/>
      <c r="G54" s="98"/>
    </row>
    <row r="55" spans="1:8" ht="15" customHeight="1" x14ac:dyDescent="0.25">
      <c r="A55" s="369" t="s">
        <v>71</v>
      </c>
      <c r="B55" s="372" t="s">
        <v>72</v>
      </c>
      <c r="C55" s="373"/>
      <c r="D55" s="374"/>
      <c r="E55" s="99">
        <f t="shared" si="5"/>
        <v>0</v>
      </c>
      <c r="F55" s="100"/>
      <c r="G55" s="101"/>
    </row>
    <row r="56" spans="1:8" ht="15" customHeight="1" x14ac:dyDescent="0.25">
      <c r="A56" s="370"/>
      <c r="B56" s="375" t="s">
        <v>73</v>
      </c>
      <c r="C56" s="376"/>
      <c r="D56" s="377"/>
      <c r="E56" s="93">
        <f t="shared" si="5"/>
        <v>0</v>
      </c>
      <c r="F56" s="94"/>
      <c r="G56" s="95"/>
    </row>
    <row r="57" spans="1:8" ht="15" customHeight="1" x14ac:dyDescent="0.25">
      <c r="A57" s="370"/>
      <c r="B57" s="375" t="s">
        <v>74</v>
      </c>
      <c r="C57" s="376"/>
      <c r="D57" s="377"/>
      <c r="E57" s="93">
        <f t="shared" si="5"/>
        <v>0</v>
      </c>
      <c r="F57" s="94"/>
      <c r="G57" s="95"/>
    </row>
    <row r="58" spans="1:8" ht="15" customHeight="1" x14ac:dyDescent="0.25">
      <c r="A58" s="370"/>
      <c r="B58" s="375" t="s">
        <v>75</v>
      </c>
      <c r="C58" s="376"/>
      <c r="D58" s="377"/>
      <c r="E58" s="93">
        <f t="shared" si="5"/>
        <v>0</v>
      </c>
      <c r="F58" s="94"/>
      <c r="G58" s="95"/>
    </row>
    <row r="59" spans="1:8" ht="15" customHeight="1" x14ac:dyDescent="0.25">
      <c r="A59" s="370"/>
      <c r="B59" s="375" t="s">
        <v>76</v>
      </c>
      <c r="C59" s="376"/>
      <c r="D59" s="377"/>
      <c r="E59" s="93">
        <f t="shared" si="5"/>
        <v>0</v>
      </c>
      <c r="F59" s="94"/>
      <c r="G59" s="95"/>
    </row>
    <row r="60" spans="1:8" ht="15" customHeight="1" x14ac:dyDescent="0.25">
      <c r="A60" s="371"/>
      <c r="B60" s="378" t="s">
        <v>77</v>
      </c>
      <c r="C60" s="379"/>
      <c r="D60" s="380"/>
      <c r="E60" s="96">
        <f t="shared" si="5"/>
        <v>0</v>
      </c>
      <c r="F60" s="97"/>
      <c r="G60" s="98"/>
    </row>
    <row r="61" spans="1:8" ht="15" customHeight="1" x14ac:dyDescent="0.25">
      <c r="A61" s="110" t="s">
        <v>78</v>
      </c>
      <c r="B61" s="365" t="s">
        <v>79</v>
      </c>
      <c r="C61" s="366"/>
      <c r="D61" s="367"/>
      <c r="E61" s="102">
        <f t="shared" si="5"/>
        <v>0</v>
      </c>
      <c r="F61" s="103"/>
      <c r="G61" s="104"/>
    </row>
    <row r="62" spans="1:8" s="2" customFormat="1" ht="18" customHeight="1" x14ac:dyDescent="0.2">
      <c r="A62" s="368" t="s">
        <v>80</v>
      </c>
      <c r="B62" s="368"/>
      <c r="C62" s="368"/>
      <c r="D62" s="368"/>
      <c r="E62" s="111"/>
      <c r="F62" s="111"/>
      <c r="G62" s="111"/>
      <c r="H62" s="111"/>
    </row>
    <row r="63" spans="1:8" ht="15" customHeight="1" x14ac:dyDescent="0.25">
      <c r="A63" s="112" t="s">
        <v>81</v>
      </c>
      <c r="B63" s="113" t="s">
        <v>5</v>
      </c>
    </row>
    <row r="64" spans="1:8" ht="15" customHeight="1" x14ac:dyDescent="0.25">
      <c r="A64" s="11" t="s">
        <v>82</v>
      </c>
      <c r="B64" s="114"/>
    </row>
    <row r="65" spans="1:3" ht="15" customHeight="1" x14ac:dyDescent="0.25">
      <c r="A65" s="115" t="s">
        <v>83</v>
      </c>
      <c r="B65" s="116"/>
    </row>
    <row r="66" spans="1:3" ht="15" customHeight="1" x14ac:dyDescent="0.25">
      <c r="A66" s="117" t="s">
        <v>5</v>
      </c>
      <c r="B66" s="118">
        <f>SUM(B64+B65)</f>
        <v>0</v>
      </c>
    </row>
    <row r="67" spans="1:3" s="2" customFormat="1" ht="18" customHeight="1" x14ac:dyDescent="0.2">
      <c r="A67" s="318" t="s">
        <v>84</v>
      </c>
      <c r="B67" s="318"/>
      <c r="C67" s="318"/>
    </row>
    <row r="68" spans="1:3" s="3" customFormat="1" ht="15" customHeight="1" x14ac:dyDescent="0.15">
      <c r="A68" s="119" t="s">
        <v>85</v>
      </c>
      <c r="B68" s="120" t="s">
        <v>4</v>
      </c>
      <c r="C68" s="119" t="s">
        <v>5</v>
      </c>
    </row>
    <row r="69" spans="1:3" s="3" customFormat="1" ht="15" customHeight="1" x14ac:dyDescent="0.15">
      <c r="A69" s="315" t="s">
        <v>86</v>
      </c>
      <c r="B69" s="11" t="s">
        <v>87</v>
      </c>
      <c r="C69" s="114"/>
    </row>
    <row r="70" spans="1:3" s="3" customFormat="1" ht="15" customHeight="1" x14ac:dyDescent="0.15">
      <c r="A70" s="322"/>
      <c r="B70" s="121" t="s">
        <v>88</v>
      </c>
      <c r="C70" s="122"/>
    </row>
    <row r="71" spans="1:3" s="3" customFormat="1" ht="15" customHeight="1" x14ac:dyDescent="0.15">
      <c r="A71" s="322"/>
      <c r="B71" s="123" t="s">
        <v>89</v>
      </c>
      <c r="C71" s="124"/>
    </row>
    <row r="72" spans="1:3" s="3" customFormat="1" ht="15" customHeight="1" x14ac:dyDescent="0.15">
      <c r="A72" s="322"/>
      <c r="B72" s="123" t="s">
        <v>90</v>
      </c>
      <c r="C72" s="124"/>
    </row>
    <row r="73" spans="1:3" s="3" customFormat="1" ht="15" customHeight="1" x14ac:dyDescent="0.15">
      <c r="A73" s="315" t="s">
        <v>91</v>
      </c>
      <c r="B73" s="11" t="s">
        <v>92</v>
      </c>
      <c r="C73" s="114"/>
    </row>
    <row r="74" spans="1:3" s="3" customFormat="1" ht="15" customHeight="1" x14ac:dyDescent="0.15">
      <c r="A74" s="322"/>
      <c r="B74" s="121" t="s">
        <v>93</v>
      </c>
      <c r="C74" s="122"/>
    </row>
    <row r="75" spans="1:3" s="3" customFormat="1" ht="15" customHeight="1" x14ac:dyDescent="0.15">
      <c r="A75" s="322"/>
      <c r="B75" s="123" t="s">
        <v>94</v>
      </c>
      <c r="C75" s="122"/>
    </row>
    <row r="76" spans="1:3" s="3" customFormat="1" ht="15" customHeight="1" x14ac:dyDescent="0.15">
      <c r="A76" s="322"/>
      <c r="B76" s="123" t="s">
        <v>90</v>
      </c>
      <c r="C76" s="124"/>
    </row>
    <row r="77" spans="1:3" s="3" customFormat="1" ht="15" customHeight="1" x14ac:dyDescent="0.15">
      <c r="A77" s="316"/>
      <c r="B77" s="123" t="s">
        <v>89</v>
      </c>
      <c r="C77" s="124"/>
    </row>
    <row r="78" spans="1:3" ht="31.5" x14ac:dyDescent="0.25">
      <c r="A78" s="315" t="s">
        <v>95</v>
      </c>
      <c r="B78" s="125" t="s">
        <v>96</v>
      </c>
      <c r="C78" s="114"/>
    </row>
    <row r="79" spans="1:3" ht="21" x14ac:dyDescent="0.25">
      <c r="A79" s="322"/>
      <c r="B79" s="123" t="s">
        <v>97</v>
      </c>
      <c r="C79" s="122"/>
    </row>
    <row r="80" spans="1:3" s="3" customFormat="1" ht="15" customHeight="1" x14ac:dyDescent="0.15">
      <c r="A80" s="316"/>
      <c r="B80" s="126" t="s">
        <v>90</v>
      </c>
      <c r="C80" s="127"/>
    </row>
    <row r="81" spans="1:12" s="3" customFormat="1" ht="15" customHeight="1" x14ac:dyDescent="0.15">
      <c r="A81" s="363" t="s">
        <v>98</v>
      </c>
      <c r="B81" s="364"/>
      <c r="C81" s="127"/>
    </row>
    <row r="82" spans="1:12" s="2" customFormat="1" ht="18" customHeight="1" x14ac:dyDescent="0.2">
      <c r="A82" s="346" t="s">
        <v>99</v>
      </c>
      <c r="B82" s="346"/>
      <c r="C82" s="346"/>
      <c r="D82" s="346"/>
      <c r="E82" s="346"/>
      <c r="F82" s="346"/>
      <c r="G82" s="346"/>
      <c r="H82" s="346"/>
      <c r="I82" s="111"/>
    </row>
    <row r="83" spans="1:12" ht="15" customHeight="1" x14ac:dyDescent="0.25">
      <c r="A83" s="354" t="s">
        <v>100</v>
      </c>
      <c r="B83" s="354"/>
      <c r="C83" s="355" t="s">
        <v>101</v>
      </c>
      <c r="D83" s="357" t="s">
        <v>102</v>
      </c>
      <c r="E83" s="359" t="s">
        <v>91</v>
      </c>
      <c r="F83" s="360"/>
      <c r="G83" s="360"/>
      <c r="H83" s="360" t="s">
        <v>98</v>
      </c>
    </row>
    <row r="84" spans="1:12" ht="15" customHeight="1" x14ac:dyDescent="0.25">
      <c r="A84" s="354"/>
      <c r="B84" s="354"/>
      <c r="C84" s="356"/>
      <c r="D84" s="358"/>
      <c r="E84" s="128" t="s">
        <v>92</v>
      </c>
      <c r="F84" s="129" t="s">
        <v>103</v>
      </c>
      <c r="G84" s="130" t="s">
        <v>90</v>
      </c>
      <c r="H84" s="359"/>
    </row>
    <row r="85" spans="1:12" ht="15" customHeight="1" x14ac:dyDescent="0.25">
      <c r="A85" s="323" t="s">
        <v>104</v>
      </c>
      <c r="B85" s="324"/>
      <c r="C85" s="131"/>
      <c r="D85" s="132"/>
      <c r="E85" s="131"/>
      <c r="F85" s="133"/>
      <c r="G85" s="132"/>
      <c r="H85" s="132"/>
    </row>
    <row r="86" spans="1:12" ht="15" customHeight="1" x14ac:dyDescent="0.25">
      <c r="A86" s="347" t="s">
        <v>105</v>
      </c>
      <c r="B86" s="348"/>
      <c r="C86" s="134"/>
      <c r="D86" s="135"/>
      <c r="E86" s="134"/>
      <c r="F86" s="136"/>
      <c r="G86" s="135"/>
      <c r="H86" s="135"/>
    </row>
    <row r="87" spans="1:12" ht="15" customHeight="1" x14ac:dyDescent="0.25">
      <c r="A87" s="347" t="s">
        <v>106</v>
      </c>
      <c r="B87" s="348"/>
      <c r="C87" s="137"/>
      <c r="D87" s="138"/>
      <c r="E87" s="137"/>
      <c r="F87" s="139"/>
      <c r="G87" s="138"/>
      <c r="H87" s="138"/>
    </row>
    <row r="88" spans="1:12" ht="15" customHeight="1" x14ac:dyDescent="0.25">
      <c r="A88" s="347" t="s">
        <v>107</v>
      </c>
      <c r="B88" s="348"/>
      <c r="C88" s="137"/>
      <c r="D88" s="138"/>
      <c r="E88" s="137"/>
      <c r="F88" s="139"/>
      <c r="G88" s="138"/>
      <c r="H88" s="138"/>
    </row>
    <row r="89" spans="1:12" ht="15" customHeight="1" x14ac:dyDescent="0.25">
      <c r="A89" s="361" t="s">
        <v>108</v>
      </c>
      <c r="B89" s="362"/>
      <c r="C89" s="140"/>
      <c r="D89" s="141"/>
      <c r="E89" s="61"/>
      <c r="F89" s="142"/>
      <c r="G89" s="141"/>
      <c r="H89" s="141"/>
    </row>
    <row r="90" spans="1:12" ht="15" customHeight="1" x14ac:dyDescent="0.25">
      <c r="A90" s="353" t="s">
        <v>5</v>
      </c>
      <c r="B90" s="353"/>
      <c r="C90" s="34">
        <f t="shared" ref="C90:H90" si="6">SUM(C85:C89)</f>
        <v>0</v>
      </c>
      <c r="D90" s="143">
        <f t="shared" si="6"/>
        <v>0</v>
      </c>
      <c r="E90" s="34">
        <f t="shared" si="6"/>
        <v>0</v>
      </c>
      <c r="F90" s="144">
        <f t="shared" si="6"/>
        <v>0</v>
      </c>
      <c r="G90" s="143">
        <f t="shared" si="6"/>
        <v>0</v>
      </c>
      <c r="H90" s="145">
        <f t="shared" si="6"/>
        <v>0</v>
      </c>
    </row>
    <row r="91" spans="1:12" ht="15" customHeight="1" x14ac:dyDescent="0.25">
      <c r="A91" s="146" t="s">
        <v>109</v>
      </c>
    </row>
    <row r="92" spans="1:12" s="2" customFormat="1" ht="18" customHeight="1" x14ac:dyDescent="0.2">
      <c r="A92" s="346" t="s">
        <v>110</v>
      </c>
      <c r="B92" s="346"/>
      <c r="C92" s="346"/>
      <c r="D92" s="346"/>
      <c r="E92" s="346"/>
      <c r="F92" s="346"/>
      <c r="G92" s="346"/>
      <c r="H92" s="346"/>
      <c r="I92" s="111"/>
      <c r="J92" s="111"/>
      <c r="K92" s="111"/>
      <c r="L92" s="111"/>
    </row>
    <row r="93" spans="1:12" ht="15" customHeight="1" x14ac:dyDescent="0.25">
      <c r="A93" s="354" t="s">
        <v>100</v>
      </c>
      <c r="B93" s="354"/>
      <c r="C93" s="355" t="s">
        <v>101</v>
      </c>
      <c r="D93" s="357" t="s">
        <v>102</v>
      </c>
      <c r="E93" s="359" t="s">
        <v>91</v>
      </c>
      <c r="F93" s="360"/>
      <c r="G93" s="360"/>
      <c r="H93" s="360" t="s">
        <v>98</v>
      </c>
    </row>
    <row r="94" spans="1:12" ht="15" customHeight="1" x14ac:dyDescent="0.25">
      <c r="A94" s="354"/>
      <c r="B94" s="354"/>
      <c r="C94" s="356"/>
      <c r="D94" s="358"/>
      <c r="E94" s="128" t="s">
        <v>92</v>
      </c>
      <c r="F94" s="129" t="s">
        <v>103</v>
      </c>
      <c r="G94" s="130" t="s">
        <v>90</v>
      </c>
      <c r="H94" s="359"/>
    </row>
    <row r="95" spans="1:12" ht="15" customHeight="1" x14ac:dyDescent="0.25">
      <c r="A95" s="323" t="s">
        <v>105</v>
      </c>
      <c r="B95" s="324"/>
      <c r="C95" s="131">
        <v>7</v>
      </c>
      <c r="D95" s="132">
        <v>8</v>
      </c>
      <c r="E95" s="147">
        <v>196</v>
      </c>
      <c r="F95" s="133"/>
      <c r="G95" s="148"/>
      <c r="H95" s="132"/>
    </row>
    <row r="96" spans="1:12" ht="15" customHeight="1" x14ac:dyDescent="0.25">
      <c r="A96" s="347" t="s">
        <v>111</v>
      </c>
      <c r="B96" s="348"/>
      <c r="C96" s="66"/>
      <c r="D96" s="68"/>
      <c r="E96" s="149"/>
      <c r="F96" s="150"/>
      <c r="G96" s="67"/>
      <c r="H96" s="68"/>
    </row>
    <row r="97" spans="1:9" ht="15" customHeight="1" x14ac:dyDescent="0.25">
      <c r="A97" s="349" t="s">
        <v>112</v>
      </c>
      <c r="B97" s="350"/>
      <c r="C97" s="66"/>
      <c r="D97" s="68"/>
      <c r="E97" s="149"/>
      <c r="F97" s="150"/>
      <c r="G97" s="67"/>
      <c r="H97" s="68"/>
    </row>
    <row r="98" spans="1:9" ht="15" customHeight="1" x14ac:dyDescent="0.25">
      <c r="A98" s="347" t="s">
        <v>113</v>
      </c>
      <c r="B98" s="348"/>
      <c r="C98" s="66"/>
      <c r="D98" s="68">
        <v>4</v>
      </c>
      <c r="E98" s="149"/>
      <c r="F98" s="150"/>
      <c r="G98" s="67"/>
      <c r="H98" s="68"/>
    </row>
    <row r="99" spans="1:9" ht="15" customHeight="1" x14ac:dyDescent="0.25">
      <c r="A99" s="351" t="s">
        <v>108</v>
      </c>
      <c r="B99" s="352"/>
      <c r="C99" s="140">
        <v>2</v>
      </c>
      <c r="D99" s="70">
        <v>1</v>
      </c>
      <c r="E99" s="151">
        <v>3</v>
      </c>
      <c r="F99" s="142"/>
      <c r="G99" s="62"/>
      <c r="H99" s="141"/>
    </row>
    <row r="100" spans="1:9" ht="15" customHeight="1" x14ac:dyDescent="0.25">
      <c r="A100" s="353" t="s">
        <v>5</v>
      </c>
      <c r="B100" s="353"/>
      <c r="C100" s="34">
        <f t="shared" ref="C100:H100" si="7">SUM(C95:C99)</f>
        <v>9</v>
      </c>
      <c r="D100" s="37">
        <f t="shared" si="7"/>
        <v>13</v>
      </c>
      <c r="E100" s="34">
        <f t="shared" si="7"/>
        <v>199</v>
      </c>
      <c r="F100" s="36">
        <f t="shared" si="7"/>
        <v>0</v>
      </c>
      <c r="G100" s="37">
        <f t="shared" si="7"/>
        <v>0</v>
      </c>
      <c r="H100" s="37">
        <f t="shared" si="7"/>
        <v>0</v>
      </c>
    </row>
    <row r="101" spans="1:9" ht="15" customHeight="1" x14ac:dyDescent="0.25">
      <c r="A101" s="146" t="s">
        <v>109</v>
      </c>
    </row>
    <row r="102" spans="1:9" ht="18" customHeight="1" x14ac:dyDescent="0.25">
      <c r="A102" s="346" t="s">
        <v>114</v>
      </c>
      <c r="B102" s="346"/>
      <c r="C102" s="346"/>
      <c r="D102" s="346"/>
      <c r="E102" s="346"/>
      <c r="F102" s="346"/>
      <c r="G102" s="346"/>
      <c r="H102" s="346"/>
      <c r="I102" s="346"/>
    </row>
    <row r="103" spans="1:9" ht="42" x14ac:dyDescent="0.25">
      <c r="A103" s="343" t="s">
        <v>115</v>
      </c>
      <c r="B103" s="344"/>
      <c r="C103" s="152" t="s">
        <v>5</v>
      </c>
      <c r="D103" s="128" t="s">
        <v>116</v>
      </c>
      <c r="E103" s="129" t="s">
        <v>117</v>
      </c>
      <c r="F103" s="129" t="s">
        <v>118</v>
      </c>
      <c r="G103" s="129" t="s">
        <v>119</v>
      </c>
      <c r="H103" s="153" t="s">
        <v>120</v>
      </c>
      <c r="I103" s="89" t="s">
        <v>121</v>
      </c>
    </row>
    <row r="104" spans="1:9" s="3" customFormat="1" ht="15" customHeight="1" x14ac:dyDescent="0.15">
      <c r="A104" s="339" t="s">
        <v>122</v>
      </c>
      <c r="B104" s="340"/>
      <c r="C104" s="154">
        <f>SUM(D104:I104)</f>
        <v>1</v>
      </c>
      <c r="D104" s="155">
        <v>1</v>
      </c>
      <c r="E104" s="156"/>
      <c r="F104" s="156"/>
      <c r="G104" s="156"/>
      <c r="H104" s="156"/>
      <c r="I104" s="157"/>
    </row>
    <row r="105" spans="1:9" s="3" customFormat="1" ht="15" customHeight="1" x14ac:dyDescent="0.15">
      <c r="A105" s="315" t="s">
        <v>91</v>
      </c>
      <c r="B105" s="158" t="s">
        <v>92</v>
      </c>
      <c r="C105" s="159">
        <f>SUM(D105:I105)</f>
        <v>0</v>
      </c>
      <c r="D105" s="160"/>
      <c r="E105" s="161"/>
      <c r="F105" s="161"/>
      <c r="G105" s="161"/>
      <c r="H105" s="161"/>
      <c r="I105" s="162"/>
    </row>
    <row r="106" spans="1:9" s="3" customFormat="1" ht="15" customHeight="1" x14ac:dyDescent="0.15">
      <c r="A106" s="322"/>
      <c r="B106" s="163" t="s">
        <v>103</v>
      </c>
      <c r="C106" s="164">
        <f>SUM(D106:I106)</f>
        <v>0</v>
      </c>
      <c r="D106" s="134"/>
      <c r="E106" s="136"/>
      <c r="F106" s="136"/>
      <c r="G106" s="136"/>
      <c r="H106" s="136"/>
      <c r="I106" s="162"/>
    </row>
    <row r="107" spans="1:9" s="3" customFormat="1" ht="15" customHeight="1" x14ac:dyDescent="0.15">
      <c r="A107" s="316"/>
      <c r="B107" s="165" t="s">
        <v>90</v>
      </c>
      <c r="C107" s="166">
        <f>SUM(D107:I107)</f>
        <v>0</v>
      </c>
      <c r="D107" s="167"/>
      <c r="E107" s="168"/>
      <c r="F107" s="168"/>
      <c r="G107" s="168"/>
      <c r="H107" s="168"/>
      <c r="I107" s="169"/>
    </row>
    <row r="108" spans="1:9" s="3" customFormat="1" ht="15" customHeight="1" x14ac:dyDescent="0.15">
      <c r="A108" s="323" t="s">
        <v>102</v>
      </c>
      <c r="B108" s="324"/>
      <c r="C108" s="159">
        <f>SUM(D108:H108)</f>
        <v>0</v>
      </c>
      <c r="D108" s="160"/>
      <c r="E108" s="161"/>
      <c r="F108" s="161"/>
      <c r="G108" s="161"/>
      <c r="H108" s="161"/>
      <c r="I108" s="170"/>
    </row>
    <row r="109" spans="1:9" s="3" customFormat="1" ht="15" customHeight="1" x14ac:dyDescent="0.15">
      <c r="A109" s="325" t="s">
        <v>98</v>
      </c>
      <c r="B109" s="326"/>
      <c r="C109" s="171">
        <f>SUM(D109:H109)</f>
        <v>0</v>
      </c>
      <c r="D109" s="61"/>
      <c r="E109" s="142"/>
      <c r="F109" s="142"/>
      <c r="G109" s="142"/>
      <c r="H109" s="142"/>
      <c r="I109" s="172"/>
    </row>
    <row r="110" spans="1:9" ht="15" customHeight="1" x14ac:dyDescent="0.25">
      <c r="A110" s="146" t="s">
        <v>109</v>
      </c>
    </row>
    <row r="111" spans="1:9" s="2" customFormat="1" ht="18" customHeight="1" x14ac:dyDescent="0.2">
      <c r="A111" s="345" t="s">
        <v>123</v>
      </c>
      <c r="B111" s="345"/>
      <c r="C111" s="345"/>
      <c r="D111" s="345"/>
      <c r="E111" s="345"/>
      <c r="F111" s="345"/>
      <c r="G111" s="345"/>
      <c r="H111" s="345"/>
      <c r="I111" s="345"/>
    </row>
    <row r="112" spans="1:9" ht="42" x14ac:dyDescent="0.25">
      <c r="A112" s="343" t="s">
        <v>115</v>
      </c>
      <c r="B112" s="344"/>
      <c r="C112" s="152" t="s">
        <v>5</v>
      </c>
      <c r="D112" s="128" t="s">
        <v>116</v>
      </c>
      <c r="E112" s="129" t="s">
        <v>117</v>
      </c>
      <c r="F112" s="129" t="s">
        <v>118</v>
      </c>
      <c r="G112" s="129" t="s">
        <v>119</v>
      </c>
      <c r="H112" s="153" t="s">
        <v>120</v>
      </c>
      <c r="I112" s="89" t="s">
        <v>124</v>
      </c>
    </row>
    <row r="113" spans="1:9" ht="15" customHeight="1" x14ac:dyDescent="0.25">
      <c r="A113" s="339" t="s">
        <v>122</v>
      </c>
      <c r="B113" s="340"/>
      <c r="C113" s="154">
        <f t="shared" ref="C113:C118" si="8">SUM(D113:I113)</f>
        <v>0</v>
      </c>
      <c r="D113" s="155"/>
      <c r="E113" s="156"/>
      <c r="F113" s="156"/>
      <c r="G113" s="156"/>
      <c r="H113" s="156"/>
      <c r="I113" s="173"/>
    </row>
    <row r="114" spans="1:9" ht="15" customHeight="1" x14ac:dyDescent="0.25">
      <c r="A114" s="315" t="s">
        <v>91</v>
      </c>
      <c r="B114" s="158" t="s">
        <v>92</v>
      </c>
      <c r="C114" s="159">
        <f t="shared" si="8"/>
        <v>0</v>
      </c>
      <c r="D114" s="160"/>
      <c r="E114" s="161"/>
      <c r="F114" s="161"/>
      <c r="G114" s="161"/>
      <c r="H114" s="161"/>
      <c r="I114" s="162"/>
    </row>
    <row r="115" spans="1:9" ht="15" customHeight="1" x14ac:dyDescent="0.25">
      <c r="A115" s="322"/>
      <c r="B115" s="163" t="s">
        <v>103</v>
      </c>
      <c r="C115" s="164">
        <f t="shared" si="8"/>
        <v>0</v>
      </c>
      <c r="D115" s="160"/>
      <c r="E115" s="161"/>
      <c r="F115" s="161"/>
      <c r="G115" s="161"/>
      <c r="H115" s="161"/>
      <c r="I115" s="162"/>
    </row>
    <row r="116" spans="1:9" ht="15" customHeight="1" x14ac:dyDescent="0.25">
      <c r="A116" s="316"/>
      <c r="B116" s="165" t="s">
        <v>90</v>
      </c>
      <c r="C116" s="166">
        <f t="shared" si="8"/>
        <v>0</v>
      </c>
      <c r="D116" s="167"/>
      <c r="E116" s="168"/>
      <c r="F116" s="168"/>
      <c r="G116" s="168"/>
      <c r="H116" s="168"/>
      <c r="I116" s="169"/>
    </row>
    <row r="117" spans="1:9" ht="15" customHeight="1" x14ac:dyDescent="0.25">
      <c r="A117" s="323" t="s">
        <v>102</v>
      </c>
      <c r="B117" s="324"/>
      <c r="C117" s="159">
        <f t="shared" si="8"/>
        <v>0</v>
      </c>
      <c r="D117" s="160"/>
      <c r="E117" s="161"/>
      <c r="F117" s="161"/>
      <c r="G117" s="161"/>
      <c r="H117" s="161"/>
      <c r="I117" s="162"/>
    </row>
    <row r="118" spans="1:9" ht="15" customHeight="1" x14ac:dyDescent="0.25">
      <c r="A118" s="325" t="s">
        <v>98</v>
      </c>
      <c r="B118" s="326"/>
      <c r="C118" s="171">
        <f t="shared" si="8"/>
        <v>0</v>
      </c>
      <c r="D118" s="167"/>
      <c r="E118" s="168"/>
      <c r="F118" s="168"/>
      <c r="G118" s="168"/>
      <c r="H118" s="168"/>
      <c r="I118" s="169"/>
    </row>
    <row r="119" spans="1:9" ht="15" customHeight="1" x14ac:dyDescent="0.25">
      <c r="A119" s="146" t="s">
        <v>109</v>
      </c>
    </row>
    <row r="120" spans="1:9" s="2" customFormat="1" ht="18" customHeight="1" x14ac:dyDescent="0.2">
      <c r="A120" s="341" t="s">
        <v>125</v>
      </c>
      <c r="B120" s="341"/>
      <c r="C120" s="174"/>
      <c r="D120" s="174"/>
      <c r="E120" s="174"/>
    </row>
    <row r="121" spans="1:9" ht="21" x14ac:dyDescent="0.25">
      <c r="A121" s="175" t="s">
        <v>126</v>
      </c>
      <c r="B121" s="175" t="s">
        <v>127</v>
      </c>
    </row>
    <row r="122" spans="1:9" ht="15" customHeight="1" x14ac:dyDescent="0.25">
      <c r="A122" s="163" t="s">
        <v>128</v>
      </c>
      <c r="B122" s="176"/>
    </row>
    <row r="123" spans="1:9" ht="15" customHeight="1" x14ac:dyDescent="0.25">
      <c r="A123" s="163" t="s">
        <v>129</v>
      </c>
      <c r="B123" s="177"/>
    </row>
    <row r="124" spans="1:9" ht="15" customHeight="1" x14ac:dyDescent="0.25">
      <c r="A124" s="163" t="s">
        <v>130</v>
      </c>
      <c r="B124" s="177"/>
    </row>
    <row r="125" spans="1:9" ht="15" customHeight="1" x14ac:dyDescent="0.25">
      <c r="A125" s="163" t="s">
        <v>131</v>
      </c>
      <c r="B125" s="177"/>
    </row>
    <row r="126" spans="1:9" ht="15" customHeight="1" x14ac:dyDescent="0.25">
      <c r="A126" s="165" t="s">
        <v>132</v>
      </c>
      <c r="B126" s="178"/>
    </row>
    <row r="127" spans="1:9" s="2" customFormat="1" ht="18" customHeight="1" x14ac:dyDescent="0.2">
      <c r="A127" s="342" t="s">
        <v>133</v>
      </c>
      <c r="B127" s="342"/>
      <c r="C127" s="179"/>
      <c r="D127" s="179"/>
    </row>
    <row r="128" spans="1:9" ht="21" x14ac:dyDescent="0.25">
      <c r="A128" s="175" t="s">
        <v>126</v>
      </c>
      <c r="B128" s="175" t="s">
        <v>134</v>
      </c>
    </row>
    <row r="129" spans="1:9" x14ac:dyDescent="0.25">
      <c r="A129" s="163" t="s">
        <v>128</v>
      </c>
      <c r="B129" s="176"/>
    </row>
    <row r="130" spans="1:9" x14ac:dyDescent="0.25">
      <c r="A130" s="163" t="s">
        <v>129</v>
      </c>
      <c r="B130" s="177"/>
    </row>
    <row r="131" spans="1:9" x14ac:dyDescent="0.25">
      <c r="A131" s="163" t="s">
        <v>130</v>
      </c>
      <c r="B131" s="177"/>
    </row>
    <row r="132" spans="1:9" x14ac:dyDescent="0.25">
      <c r="A132" s="163" t="s">
        <v>131</v>
      </c>
      <c r="B132" s="177"/>
    </row>
    <row r="133" spans="1:9" x14ac:dyDescent="0.25">
      <c r="A133" s="165" t="s">
        <v>132</v>
      </c>
      <c r="B133" s="178"/>
    </row>
    <row r="134" spans="1:9" s="2" customFormat="1" ht="18" customHeight="1" x14ac:dyDescent="0.2">
      <c r="A134" s="180" t="s">
        <v>135</v>
      </c>
    </row>
    <row r="135" spans="1:9" x14ac:dyDescent="0.25">
      <c r="A135" s="343" t="s">
        <v>4</v>
      </c>
      <c r="B135" s="344"/>
      <c r="C135" s="152" t="s">
        <v>5</v>
      </c>
      <c r="D135" s="128" t="s">
        <v>136</v>
      </c>
      <c r="E135" s="129" t="s">
        <v>137</v>
      </c>
      <c r="F135" s="130" t="s">
        <v>138</v>
      </c>
    </row>
    <row r="136" spans="1:9" x14ac:dyDescent="0.25">
      <c r="A136" s="339" t="s">
        <v>122</v>
      </c>
      <c r="B136" s="340"/>
      <c r="C136" s="181">
        <f t="shared" ref="C136:C141" si="9">SUM(D136:F136)</f>
        <v>78</v>
      </c>
      <c r="D136" s="182">
        <v>78</v>
      </c>
      <c r="E136" s="183"/>
      <c r="F136" s="184"/>
    </row>
    <row r="137" spans="1:9" x14ac:dyDescent="0.25">
      <c r="A137" s="315" t="s">
        <v>91</v>
      </c>
      <c r="B137" s="158" t="s">
        <v>92</v>
      </c>
      <c r="C137" s="185">
        <f t="shared" si="9"/>
        <v>25</v>
      </c>
      <c r="D137" s="131">
        <v>25</v>
      </c>
      <c r="E137" s="133"/>
      <c r="F137" s="132"/>
    </row>
    <row r="138" spans="1:9" x14ac:dyDescent="0.25">
      <c r="A138" s="322"/>
      <c r="B138" s="163" t="s">
        <v>103</v>
      </c>
      <c r="C138" s="186">
        <f t="shared" si="9"/>
        <v>0</v>
      </c>
      <c r="D138" s="66"/>
      <c r="E138" s="150"/>
      <c r="F138" s="68"/>
    </row>
    <row r="139" spans="1:9" x14ac:dyDescent="0.25">
      <c r="A139" s="316"/>
      <c r="B139" s="165" t="s">
        <v>90</v>
      </c>
      <c r="C139" s="187">
        <f t="shared" si="9"/>
        <v>0</v>
      </c>
      <c r="D139" s="61"/>
      <c r="E139" s="142"/>
      <c r="F139" s="70"/>
    </row>
    <row r="140" spans="1:9" x14ac:dyDescent="0.25">
      <c r="A140" s="323" t="s">
        <v>102</v>
      </c>
      <c r="B140" s="324"/>
      <c r="C140" s="188">
        <f t="shared" si="9"/>
        <v>11</v>
      </c>
      <c r="D140" s="25">
        <v>11</v>
      </c>
      <c r="E140" s="189"/>
      <c r="F140" s="26"/>
    </row>
    <row r="141" spans="1:9" x14ac:dyDescent="0.25">
      <c r="A141" s="325" t="s">
        <v>98</v>
      </c>
      <c r="B141" s="326"/>
      <c r="C141" s="187">
        <f t="shared" si="9"/>
        <v>0</v>
      </c>
      <c r="D141" s="61">
        <v>0</v>
      </c>
      <c r="E141" s="142"/>
      <c r="F141" s="70"/>
    </row>
    <row r="142" spans="1:9" x14ac:dyDescent="0.25">
      <c r="A142" s="146" t="s">
        <v>109</v>
      </c>
      <c r="B142" s="190"/>
      <c r="C142" s="191"/>
      <c r="D142" s="191"/>
      <c r="E142" s="192"/>
      <c r="F142" s="193"/>
    </row>
    <row r="143" spans="1:9" x14ac:dyDescent="0.25">
      <c r="A143" s="146" t="s">
        <v>139</v>
      </c>
      <c r="B143" s="194"/>
      <c r="C143" s="191"/>
      <c r="D143" s="191"/>
      <c r="E143" s="191"/>
      <c r="F143" s="191"/>
    </row>
    <row r="144" spans="1:9" s="2" customFormat="1" ht="18" customHeight="1" x14ac:dyDescent="0.2">
      <c r="A144" s="332" t="s">
        <v>140</v>
      </c>
      <c r="B144" s="332"/>
      <c r="C144" s="332"/>
      <c r="D144" s="332"/>
      <c r="E144" s="332"/>
      <c r="F144" s="332"/>
      <c r="G144" s="332"/>
      <c r="H144" s="332"/>
      <c r="I144" s="195"/>
    </row>
    <row r="145" spans="1:9" x14ac:dyDescent="0.25">
      <c r="A145" s="330" t="s">
        <v>141</v>
      </c>
      <c r="B145" s="333"/>
      <c r="C145" s="336" t="s">
        <v>142</v>
      </c>
      <c r="D145" s="337"/>
      <c r="E145" s="338"/>
      <c r="F145" s="336" t="s">
        <v>143</v>
      </c>
      <c r="G145" s="337"/>
      <c r="H145" s="338"/>
    </row>
    <row r="146" spans="1:9" x14ac:dyDescent="0.25">
      <c r="A146" s="334"/>
      <c r="B146" s="335"/>
      <c r="C146" s="4" t="s">
        <v>92</v>
      </c>
      <c r="D146" s="5" t="s">
        <v>144</v>
      </c>
      <c r="E146" s="6" t="s">
        <v>124</v>
      </c>
      <c r="F146" s="4" t="s">
        <v>92</v>
      </c>
      <c r="G146" s="5" t="s">
        <v>144</v>
      </c>
      <c r="H146" s="6" t="s">
        <v>124</v>
      </c>
    </row>
    <row r="147" spans="1:9" x14ac:dyDescent="0.25">
      <c r="A147" s="339" t="s">
        <v>86</v>
      </c>
      <c r="B147" s="340"/>
      <c r="C147" s="196"/>
      <c r="D147" s="197"/>
      <c r="E147" s="198">
        <v>3</v>
      </c>
      <c r="F147" s="196"/>
      <c r="G147" s="197"/>
      <c r="H147" s="198">
        <v>233</v>
      </c>
    </row>
    <row r="148" spans="1:9" x14ac:dyDescent="0.25">
      <c r="A148" s="315" t="s">
        <v>91</v>
      </c>
      <c r="B148" s="158" t="s">
        <v>92</v>
      </c>
      <c r="C148" s="196"/>
      <c r="D148" s="197"/>
      <c r="E148" s="198"/>
      <c r="F148" s="196">
        <v>40</v>
      </c>
      <c r="G148" s="197"/>
      <c r="H148" s="198"/>
    </row>
    <row r="149" spans="1:9" x14ac:dyDescent="0.25">
      <c r="A149" s="322"/>
      <c r="B149" s="163" t="s">
        <v>145</v>
      </c>
      <c r="C149" s="199"/>
      <c r="D149" s="200"/>
      <c r="E149" s="201"/>
      <c r="F149" s="199"/>
      <c r="G149" s="200"/>
      <c r="H149" s="201"/>
    </row>
    <row r="150" spans="1:9" x14ac:dyDescent="0.25">
      <c r="A150" s="316"/>
      <c r="B150" s="165" t="s">
        <v>90</v>
      </c>
      <c r="C150" s="202"/>
      <c r="D150" s="203"/>
      <c r="E150" s="204"/>
      <c r="F150" s="202"/>
      <c r="G150" s="203"/>
      <c r="H150" s="204"/>
    </row>
    <row r="151" spans="1:9" x14ac:dyDescent="0.25">
      <c r="A151" s="323" t="s">
        <v>95</v>
      </c>
      <c r="B151" s="324"/>
      <c r="C151" s="16"/>
      <c r="D151" s="205"/>
      <c r="E151" s="206"/>
      <c r="F151" s="16">
        <v>20</v>
      </c>
      <c r="G151" s="205"/>
      <c r="H151" s="206"/>
    </row>
    <row r="152" spans="1:9" x14ac:dyDescent="0.25">
      <c r="A152" s="325" t="s">
        <v>98</v>
      </c>
      <c r="B152" s="326"/>
      <c r="C152" s="23"/>
      <c r="D152" s="207"/>
      <c r="E152" s="208"/>
      <c r="F152" s="23">
        <v>0</v>
      </c>
      <c r="G152" s="207"/>
      <c r="H152" s="208"/>
    </row>
    <row r="153" spans="1:9" x14ac:dyDescent="0.25">
      <c r="A153" s="327" t="s">
        <v>5</v>
      </c>
      <c r="B153" s="328"/>
      <c r="C153" s="34">
        <f>SUM(C147:C152)</f>
        <v>0</v>
      </c>
      <c r="D153" s="144">
        <f>SUM(D147:D150)</f>
        <v>0</v>
      </c>
      <c r="E153" s="37">
        <f>SUM(E147:E150)</f>
        <v>3</v>
      </c>
      <c r="F153" s="28">
        <f>SUM(F147:F152)</f>
        <v>60</v>
      </c>
      <c r="G153" s="29">
        <f>SUM(G147:G150)</f>
        <v>0</v>
      </c>
      <c r="H153" s="33">
        <f>SUM(H147:H150)</f>
        <v>233</v>
      </c>
    </row>
    <row r="154" spans="1:9" s="2" customFormat="1" ht="18" customHeight="1" x14ac:dyDescent="0.2">
      <c r="A154" s="329" t="s">
        <v>146</v>
      </c>
      <c r="B154" s="329"/>
      <c r="C154" s="329"/>
    </row>
    <row r="155" spans="1:9" ht="15" customHeight="1" x14ac:dyDescent="0.25">
      <c r="A155" s="330" t="s">
        <v>34</v>
      </c>
      <c r="B155" s="331"/>
      <c r="C155" s="119" t="s">
        <v>5</v>
      </c>
    </row>
    <row r="156" spans="1:9" ht="15" customHeight="1" x14ac:dyDescent="0.25">
      <c r="A156" s="315" t="s">
        <v>147</v>
      </c>
      <c r="B156" s="209" t="s">
        <v>148</v>
      </c>
      <c r="C156" s="210">
        <v>348</v>
      </c>
    </row>
    <row r="157" spans="1:9" ht="15" customHeight="1" x14ac:dyDescent="0.25">
      <c r="A157" s="316"/>
      <c r="B157" s="211" t="s">
        <v>149</v>
      </c>
      <c r="C157" s="212">
        <v>236</v>
      </c>
    </row>
    <row r="158" spans="1:9" s="2" customFormat="1" ht="18" customHeight="1" x14ac:dyDescent="0.2">
      <c r="A158" s="317" t="s">
        <v>150</v>
      </c>
      <c r="B158" s="317"/>
      <c r="C158" s="317"/>
      <c r="D158" s="317"/>
      <c r="E158" s="317"/>
      <c r="F158" s="317"/>
      <c r="G158" s="318"/>
      <c r="H158" s="318"/>
      <c r="I158" s="318"/>
    </row>
    <row r="159" spans="1:9" ht="21" customHeight="1" x14ac:dyDescent="0.25">
      <c r="A159" s="213" t="s">
        <v>151</v>
      </c>
      <c r="B159" s="213" t="s">
        <v>152</v>
      </c>
      <c r="C159" s="319" t="s">
        <v>34</v>
      </c>
      <c r="D159" s="320"/>
      <c r="E159" s="321"/>
      <c r="F159" s="214" t="s">
        <v>5</v>
      </c>
      <c r="G159" s="215" t="s">
        <v>86</v>
      </c>
      <c r="H159" s="216" t="s">
        <v>153</v>
      </c>
      <c r="I159" s="217" t="s">
        <v>91</v>
      </c>
    </row>
    <row r="160" spans="1:9" x14ac:dyDescent="0.25">
      <c r="A160" s="304" t="s">
        <v>154</v>
      </c>
      <c r="B160" s="304" t="s">
        <v>155</v>
      </c>
      <c r="C160" s="306" t="s">
        <v>156</v>
      </c>
      <c r="D160" s="307"/>
      <c r="E160" s="308"/>
      <c r="F160" s="218">
        <f t="shared" ref="F160:F184" si="10">SUM(G160:I160)</f>
        <v>0</v>
      </c>
      <c r="G160" s="219"/>
      <c r="H160" s="220"/>
      <c r="I160" s="221"/>
    </row>
    <row r="161" spans="1:9" x14ac:dyDescent="0.25">
      <c r="A161" s="304"/>
      <c r="B161" s="304"/>
      <c r="C161" s="301" t="s">
        <v>157</v>
      </c>
      <c r="D161" s="302"/>
      <c r="E161" s="303"/>
      <c r="F161" s="222">
        <f t="shared" si="10"/>
        <v>1</v>
      </c>
      <c r="G161" s="199">
        <v>1</v>
      </c>
      <c r="H161" s="200"/>
      <c r="I161" s="201"/>
    </row>
    <row r="162" spans="1:9" x14ac:dyDescent="0.25">
      <c r="A162" s="304"/>
      <c r="B162" s="304"/>
      <c r="C162" s="301" t="s">
        <v>68</v>
      </c>
      <c r="D162" s="302"/>
      <c r="E162" s="303"/>
      <c r="F162" s="222">
        <f t="shared" si="10"/>
        <v>2</v>
      </c>
      <c r="G162" s="199"/>
      <c r="H162" s="200"/>
      <c r="I162" s="201">
        <v>2</v>
      </c>
    </row>
    <row r="163" spans="1:9" x14ac:dyDescent="0.25">
      <c r="A163" s="304"/>
      <c r="B163" s="304"/>
      <c r="C163" s="301" t="s">
        <v>158</v>
      </c>
      <c r="D163" s="302"/>
      <c r="E163" s="303"/>
      <c r="F163" s="222">
        <f t="shared" si="10"/>
        <v>0</v>
      </c>
      <c r="G163" s="199"/>
      <c r="H163" s="200"/>
      <c r="I163" s="201"/>
    </row>
    <row r="164" spans="1:9" x14ac:dyDescent="0.25">
      <c r="A164" s="304"/>
      <c r="B164" s="304"/>
      <c r="C164" s="301" t="s">
        <v>159</v>
      </c>
      <c r="D164" s="302"/>
      <c r="E164" s="303"/>
      <c r="F164" s="222">
        <f t="shared" si="10"/>
        <v>0</v>
      </c>
      <c r="G164" s="199"/>
      <c r="H164" s="200"/>
      <c r="I164" s="201"/>
    </row>
    <row r="165" spans="1:9" x14ac:dyDescent="0.25">
      <c r="A165" s="304"/>
      <c r="B165" s="304"/>
      <c r="C165" s="301" t="s">
        <v>160</v>
      </c>
      <c r="D165" s="302"/>
      <c r="E165" s="303"/>
      <c r="F165" s="222">
        <f t="shared" si="10"/>
        <v>0</v>
      </c>
      <c r="G165" s="199"/>
      <c r="H165" s="200"/>
      <c r="I165" s="201"/>
    </row>
    <row r="166" spans="1:9" x14ac:dyDescent="0.25">
      <c r="A166" s="304"/>
      <c r="B166" s="304"/>
      <c r="C166" s="301" t="s">
        <v>161</v>
      </c>
      <c r="D166" s="302"/>
      <c r="E166" s="303"/>
      <c r="F166" s="222">
        <f t="shared" si="10"/>
        <v>0</v>
      </c>
      <c r="G166" s="199"/>
      <c r="H166" s="200"/>
      <c r="I166" s="201"/>
    </row>
    <row r="167" spans="1:9" x14ac:dyDescent="0.25">
      <c r="A167" s="304"/>
      <c r="B167" s="304"/>
      <c r="C167" s="312" t="s">
        <v>162</v>
      </c>
      <c r="D167" s="313"/>
      <c r="E167" s="314"/>
      <c r="F167" s="223">
        <f t="shared" si="10"/>
        <v>0</v>
      </c>
      <c r="G167" s="202"/>
      <c r="H167" s="203"/>
      <c r="I167" s="204"/>
    </row>
    <row r="168" spans="1:9" x14ac:dyDescent="0.25">
      <c r="A168" s="304"/>
      <c r="B168" s="305" t="s">
        <v>163</v>
      </c>
      <c r="C168" s="306" t="s">
        <v>164</v>
      </c>
      <c r="D168" s="307"/>
      <c r="E168" s="308"/>
      <c r="F168" s="218">
        <f t="shared" si="10"/>
        <v>0</v>
      </c>
      <c r="G168" s="219"/>
      <c r="H168" s="220"/>
      <c r="I168" s="221"/>
    </row>
    <row r="169" spans="1:9" x14ac:dyDescent="0.25">
      <c r="A169" s="304"/>
      <c r="B169" s="305"/>
      <c r="C169" s="301" t="s">
        <v>165</v>
      </c>
      <c r="D169" s="302"/>
      <c r="E169" s="303"/>
      <c r="F169" s="218">
        <f t="shared" si="10"/>
        <v>0</v>
      </c>
      <c r="G169" s="199"/>
      <c r="H169" s="200"/>
      <c r="I169" s="201"/>
    </row>
    <row r="170" spans="1:9" x14ac:dyDescent="0.25">
      <c r="A170" s="304"/>
      <c r="B170" s="305"/>
      <c r="C170" s="312" t="s">
        <v>166</v>
      </c>
      <c r="D170" s="313"/>
      <c r="E170" s="314"/>
      <c r="F170" s="224">
        <f t="shared" si="10"/>
        <v>0</v>
      </c>
      <c r="G170" s="202"/>
      <c r="H170" s="203"/>
      <c r="I170" s="204"/>
    </row>
    <row r="171" spans="1:9" x14ac:dyDescent="0.25">
      <c r="A171" s="304" t="s">
        <v>167</v>
      </c>
      <c r="B171" s="305" t="s">
        <v>155</v>
      </c>
      <c r="C171" s="306" t="s">
        <v>168</v>
      </c>
      <c r="D171" s="307"/>
      <c r="E171" s="308"/>
      <c r="F171" s="225">
        <f t="shared" si="10"/>
        <v>0</v>
      </c>
      <c r="G171" s="219"/>
      <c r="H171" s="220"/>
      <c r="I171" s="221"/>
    </row>
    <row r="172" spans="1:9" x14ac:dyDescent="0.25">
      <c r="A172" s="304"/>
      <c r="B172" s="305"/>
      <c r="C172" s="301" t="s">
        <v>169</v>
      </c>
      <c r="D172" s="302"/>
      <c r="E172" s="303"/>
      <c r="F172" s="218">
        <f t="shared" si="10"/>
        <v>0</v>
      </c>
      <c r="G172" s="199"/>
      <c r="H172" s="200"/>
      <c r="I172" s="201"/>
    </row>
    <row r="173" spans="1:9" x14ac:dyDescent="0.25">
      <c r="A173" s="304"/>
      <c r="B173" s="305"/>
      <c r="C173" s="301" t="s">
        <v>170</v>
      </c>
      <c r="D173" s="302"/>
      <c r="E173" s="303"/>
      <c r="F173" s="218">
        <f t="shared" si="10"/>
        <v>0</v>
      </c>
      <c r="G173" s="199"/>
      <c r="H173" s="200"/>
      <c r="I173" s="201"/>
    </row>
    <row r="174" spans="1:9" x14ac:dyDescent="0.25">
      <c r="A174" s="304"/>
      <c r="B174" s="305"/>
      <c r="C174" s="297" t="s">
        <v>171</v>
      </c>
      <c r="D174" s="298"/>
      <c r="E174" s="299"/>
      <c r="F174" s="226">
        <f t="shared" si="10"/>
        <v>0</v>
      </c>
      <c r="G174" s="202"/>
      <c r="H174" s="203"/>
      <c r="I174" s="204"/>
    </row>
    <row r="175" spans="1:9" x14ac:dyDescent="0.25">
      <c r="A175" s="304"/>
      <c r="B175" s="305" t="s">
        <v>163</v>
      </c>
      <c r="C175" s="309" t="s">
        <v>172</v>
      </c>
      <c r="D175" s="310"/>
      <c r="E175" s="311"/>
      <c r="F175" s="218">
        <f t="shared" si="10"/>
        <v>0</v>
      </c>
      <c r="G175" s="219"/>
      <c r="H175" s="220"/>
      <c r="I175" s="221"/>
    </row>
    <row r="176" spans="1:9" x14ac:dyDescent="0.25">
      <c r="A176" s="304"/>
      <c r="B176" s="305"/>
      <c r="C176" s="301" t="s">
        <v>173</v>
      </c>
      <c r="D176" s="302"/>
      <c r="E176" s="303"/>
      <c r="F176" s="218">
        <f t="shared" si="10"/>
        <v>0</v>
      </c>
      <c r="G176" s="199"/>
      <c r="H176" s="200"/>
      <c r="I176" s="201"/>
    </row>
    <row r="177" spans="1:9" x14ac:dyDescent="0.25">
      <c r="A177" s="304"/>
      <c r="B177" s="305"/>
      <c r="C177" s="301" t="s">
        <v>174</v>
      </c>
      <c r="D177" s="302"/>
      <c r="E177" s="303"/>
      <c r="F177" s="218">
        <f t="shared" si="10"/>
        <v>0</v>
      </c>
      <c r="G177" s="199"/>
      <c r="H177" s="200"/>
      <c r="I177" s="201"/>
    </row>
    <row r="178" spans="1:9" x14ac:dyDescent="0.25">
      <c r="A178" s="304"/>
      <c r="B178" s="305"/>
      <c r="C178" s="301" t="s">
        <v>175</v>
      </c>
      <c r="D178" s="302"/>
      <c r="E178" s="303"/>
      <c r="F178" s="218">
        <f t="shared" si="10"/>
        <v>0</v>
      </c>
      <c r="G178" s="199"/>
      <c r="H178" s="200"/>
      <c r="I178" s="201"/>
    </row>
    <row r="179" spans="1:9" x14ac:dyDescent="0.25">
      <c r="A179" s="304"/>
      <c r="B179" s="305"/>
      <c r="C179" s="301" t="s">
        <v>176</v>
      </c>
      <c r="D179" s="302"/>
      <c r="E179" s="303"/>
      <c r="F179" s="218">
        <f t="shared" si="10"/>
        <v>0</v>
      </c>
      <c r="G179" s="199"/>
      <c r="H179" s="200"/>
      <c r="I179" s="201"/>
    </row>
    <row r="180" spans="1:9" x14ac:dyDescent="0.25">
      <c r="A180" s="304"/>
      <c r="B180" s="305"/>
      <c r="C180" s="301" t="s">
        <v>177</v>
      </c>
      <c r="D180" s="302"/>
      <c r="E180" s="303"/>
      <c r="F180" s="218">
        <f t="shared" si="10"/>
        <v>0</v>
      </c>
      <c r="G180" s="199"/>
      <c r="H180" s="200"/>
      <c r="I180" s="201"/>
    </row>
    <row r="181" spans="1:9" x14ac:dyDescent="0.25">
      <c r="A181" s="304"/>
      <c r="B181" s="305"/>
      <c r="C181" s="301" t="s">
        <v>178</v>
      </c>
      <c r="D181" s="302"/>
      <c r="E181" s="303"/>
      <c r="F181" s="218">
        <f t="shared" si="10"/>
        <v>0</v>
      </c>
      <c r="G181" s="199"/>
      <c r="H181" s="200"/>
      <c r="I181" s="201"/>
    </row>
    <row r="182" spans="1:9" x14ac:dyDescent="0.25">
      <c r="A182" s="304"/>
      <c r="B182" s="305"/>
      <c r="C182" s="301" t="s">
        <v>179</v>
      </c>
      <c r="D182" s="302"/>
      <c r="E182" s="303"/>
      <c r="F182" s="218">
        <f t="shared" si="10"/>
        <v>0</v>
      </c>
      <c r="G182" s="199"/>
      <c r="H182" s="200"/>
      <c r="I182" s="201"/>
    </row>
    <row r="183" spans="1:9" x14ac:dyDescent="0.25">
      <c r="A183" s="304"/>
      <c r="B183" s="305"/>
      <c r="C183" s="301" t="s">
        <v>180</v>
      </c>
      <c r="D183" s="302"/>
      <c r="E183" s="303"/>
      <c r="F183" s="218">
        <f t="shared" si="10"/>
        <v>0</v>
      </c>
      <c r="G183" s="199"/>
      <c r="H183" s="200"/>
      <c r="I183" s="201"/>
    </row>
    <row r="184" spans="1:9" x14ac:dyDescent="0.25">
      <c r="A184" s="304"/>
      <c r="B184" s="305"/>
      <c r="C184" s="297" t="s">
        <v>181</v>
      </c>
      <c r="D184" s="298"/>
      <c r="E184" s="299"/>
      <c r="F184" s="218">
        <f t="shared" si="10"/>
        <v>0</v>
      </c>
      <c r="G184" s="199"/>
      <c r="H184" s="200"/>
      <c r="I184" s="201"/>
    </row>
    <row r="185" spans="1:9" x14ac:dyDescent="0.25">
      <c r="A185" s="227"/>
      <c r="B185" s="228"/>
      <c r="C185" s="229" t="s">
        <v>5</v>
      </c>
      <c r="D185" s="230"/>
      <c r="E185" s="231"/>
      <c r="F185" s="232">
        <f>+SUM(F160:F184)</f>
        <v>3</v>
      </c>
      <c r="G185" s="233">
        <f>+SUM(G160:G184)</f>
        <v>1</v>
      </c>
      <c r="H185" s="234">
        <f>+SUM(H160:H184)</f>
        <v>0</v>
      </c>
      <c r="I185" s="235">
        <f>+SUM(I160:I184)</f>
        <v>2</v>
      </c>
    </row>
    <row r="186" spans="1:9" x14ac:dyDescent="0.25">
      <c r="A186" s="1" t="s">
        <v>182</v>
      </c>
      <c r="B186" s="1"/>
      <c r="C186" s="193"/>
      <c r="D186" s="193"/>
      <c r="E186" s="193"/>
      <c r="F186" s="193"/>
      <c r="G186" s="193"/>
      <c r="H186" s="193"/>
      <c r="I186" s="193"/>
    </row>
    <row r="187" spans="1:9" s="2" customFormat="1" ht="18" customHeight="1" x14ac:dyDescent="0.2">
      <c r="A187" s="236" t="s">
        <v>183</v>
      </c>
    </row>
    <row r="188" spans="1:9" s="2" customFormat="1" ht="18" customHeight="1" x14ac:dyDescent="0.2">
      <c r="A188" s="281" t="s">
        <v>184</v>
      </c>
      <c r="B188" s="281"/>
      <c r="C188" s="300"/>
      <c r="D188" s="300"/>
    </row>
    <row r="189" spans="1:9" ht="15" customHeight="1" x14ac:dyDescent="0.25">
      <c r="A189" s="237" t="s">
        <v>185</v>
      </c>
      <c r="B189" s="238" t="s">
        <v>5</v>
      </c>
      <c r="C189" s="239" t="s">
        <v>186</v>
      </c>
      <c r="D189" s="240" t="s">
        <v>187</v>
      </c>
    </row>
    <row r="190" spans="1:9" ht="15" customHeight="1" x14ac:dyDescent="0.25">
      <c r="A190" s="241" t="s">
        <v>188</v>
      </c>
      <c r="B190" s="222">
        <f t="shared" ref="B190:B199" si="11">SUM(C190:D190)</f>
        <v>400</v>
      </c>
      <c r="C190" s="219"/>
      <c r="D190" s="221">
        <v>400</v>
      </c>
    </row>
    <row r="191" spans="1:9" ht="15" customHeight="1" x14ac:dyDescent="0.25">
      <c r="A191" s="242" t="s">
        <v>189</v>
      </c>
      <c r="B191" s="222">
        <f t="shared" si="11"/>
        <v>28</v>
      </c>
      <c r="C191" s="199"/>
      <c r="D191" s="201">
        <v>28</v>
      </c>
    </row>
    <row r="192" spans="1:9" ht="15" customHeight="1" x14ac:dyDescent="0.25">
      <c r="A192" s="242" t="s">
        <v>190</v>
      </c>
      <c r="B192" s="222">
        <f t="shared" si="11"/>
        <v>170</v>
      </c>
      <c r="C192" s="199"/>
      <c r="D192" s="201">
        <v>170</v>
      </c>
    </row>
    <row r="193" spans="1:5" ht="15" customHeight="1" x14ac:dyDescent="0.25">
      <c r="A193" s="242" t="s">
        <v>191</v>
      </c>
      <c r="B193" s="222">
        <f t="shared" si="11"/>
        <v>6</v>
      </c>
      <c r="C193" s="199"/>
      <c r="D193" s="201">
        <v>6</v>
      </c>
    </row>
    <row r="194" spans="1:5" ht="15" customHeight="1" x14ac:dyDescent="0.25">
      <c r="A194" s="242" t="s">
        <v>192</v>
      </c>
      <c r="B194" s="222">
        <f t="shared" si="11"/>
        <v>45</v>
      </c>
      <c r="C194" s="199"/>
      <c r="D194" s="201">
        <v>45</v>
      </c>
    </row>
    <row r="195" spans="1:5" ht="15" customHeight="1" x14ac:dyDescent="0.25">
      <c r="A195" s="242" t="s">
        <v>193</v>
      </c>
      <c r="B195" s="222">
        <f t="shared" si="11"/>
        <v>8</v>
      </c>
      <c r="C195" s="199"/>
      <c r="D195" s="201">
        <v>8</v>
      </c>
    </row>
    <row r="196" spans="1:5" ht="15" customHeight="1" x14ac:dyDescent="0.25">
      <c r="A196" s="242" t="s">
        <v>194</v>
      </c>
      <c r="B196" s="222">
        <f t="shared" si="11"/>
        <v>22</v>
      </c>
      <c r="C196" s="199"/>
      <c r="D196" s="201">
        <v>22</v>
      </c>
    </row>
    <row r="197" spans="1:5" ht="15" customHeight="1" x14ac:dyDescent="0.25">
      <c r="A197" s="242" t="s">
        <v>195</v>
      </c>
      <c r="B197" s="222">
        <f t="shared" si="11"/>
        <v>4</v>
      </c>
      <c r="C197" s="199"/>
      <c r="D197" s="201">
        <v>4</v>
      </c>
    </row>
    <row r="198" spans="1:5" ht="15" customHeight="1" x14ac:dyDescent="0.25">
      <c r="A198" s="242" t="s">
        <v>196</v>
      </c>
      <c r="B198" s="222">
        <f t="shared" si="11"/>
        <v>0</v>
      </c>
      <c r="C198" s="199"/>
      <c r="D198" s="201">
        <v>0</v>
      </c>
    </row>
    <row r="199" spans="1:5" ht="15" customHeight="1" x14ac:dyDescent="0.25">
      <c r="A199" s="243" t="s">
        <v>197</v>
      </c>
      <c r="B199" s="222">
        <f t="shared" si="11"/>
        <v>0</v>
      </c>
      <c r="C199" s="199"/>
      <c r="D199" s="201">
        <v>0</v>
      </c>
    </row>
    <row r="200" spans="1:5" ht="15" customHeight="1" x14ac:dyDescent="0.25">
      <c r="A200" s="244" t="s">
        <v>5</v>
      </c>
      <c r="B200" s="145">
        <f>+SUM(B190:B199)</f>
        <v>683</v>
      </c>
      <c r="C200" s="34">
        <f>+SUM(C190:C199)</f>
        <v>0</v>
      </c>
      <c r="D200" s="37">
        <f>+SUM(D190:D199)</f>
        <v>683</v>
      </c>
    </row>
    <row r="201" spans="1:5" s="2" customFormat="1" ht="18" customHeight="1" x14ac:dyDescent="0.2">
      <c r="A201" s="236" t="s">
        <v>198</v>
      </c>
    </row>
    <row r="202" spans="1:5" ht="15" customHeight="1" x14ac:dyDescent="0.25">
      <c r="A202" s="237" t="s">
        <v>199</v>
      </c>
      <c r="B202" s="239" t="s">
        <v>186</v>
      </c>
      <c r="C202" s="245" t="s">
        <v>187</v>
      </c>
      <c r="D202" s="240" t="s">
        <v>200</v>
      </c>
    </row>
    <row r="203" spans="1:5" ht="15" customHeight="1" x14ac:dyDescent="0.25">
      <c r="A203" s="246" t="s">
        <v>201</v>
      </c>
      <c r="B203" s="199"/>
      <c r="C203" s="200">
        <v>10</v>
      </c>
      <c r="D203" s="201">
        <v>1</v>
      </c>
    </row>
    <row r="204" spans="1:5" ht="15" customHeight="1" x14ac:dyDescent="0.25">
      <c r="A204" s="247" t="s">
        <v>202</v>
      </c>
      <c r="B204" s="199"/>
      <c r="C204" s="200">
        <v>513</v>
      </c>
      <c r="D204" s="201">
        <v>22</v>
      </c>
    </row>
    <row r="205" spans="1:5" ht="15" customHeight="1" x14ac:dyDescent="0.25">
      <c r="A205" s="248" t="s">
        <v>203</v>
      </c>
      <c r="B205" s="199"/>
      <c r="C205" s="200"/>
      <c r="D205" s="204"/>
    </row>
    <row r="206" spans="1:5" ht="15" customHeight="1" x14ac:dyDescent="0.25">
      <c r="A206" s="237" t="s">
        <v>5</v>
      </c>
      <c r="B206" s="34">
        <f>+SUM(B203:B205)</f>
        <v>0</v>
      </c>
      <c r="C206" s="144">
        <f>+SUM(C203:C205)</f>
        <v>523</v>
      </c>
      <c r="D206" s="37">
        <f>+SUM(D203:D205)</f>
        <v>23</v>
      </c>
    </row>
    <row r="207" spans="1:5" s="2" customFormat="1" ht="18" customHeight="1" x14ac:dyDescent="0.2">
      <c r="A207" s="281" t="s">
        <v>204</v>
      </c>
      <c r="B207" s="281"/>
      <c r="C207" s="281"/>
      <c r="D207" s="281"/>
      <c r="E207" s="281"/>
    </row>
    <row r="208" spans="1:5" s="3" customFormat="1" ht="15" customHeight="1" x14ac:dyDescent="0.15">
      <c r="A208" s="244" t="s">
        <v>205</v>
      </c>
      <c r="B208" s="244" t="s">
        <v>206</v>
      </c>
      <c r="C208" s="239" t="s">
        <v>186</v>
      </c>
      <c r="D208" s="245" t="s">
        <v>187</v>
      </c>
      <c r="E208" s="240" t="s">
        <v>200</v>
      </c>
    </row>
    <row r="209" spans="1:5" s="3" customFormat="1" ht="15" customHeight="1" x14ac:dyDescent="0.15">
      <c r="A209" s="287" t="s">
        <v>207</v>
      </c>
      <c r="B209" s="249" t="s">
        <v>208</v>
      </c>
      <c r="C209" s="199"/>
      <c r="D209" s="200">
        <v>2</v>
      </c>
      <c r="E209" s="198">
        <v>0</v>
      </c>
    </row>
    <row r="210" spans="1:5" s="3" customFormat="1" ht="15" customHeight="1" x14ac:dyDescent="0.15">
      <c r="A210" s="288"/>
      <c r="B210" s="250" t="s">
        <v>209</v>
      </c>
      <c r="C210" s="199"/>
      <c r="D210" s="200">
        <v>0</v>
      </c>
      <c r="E210" s="221">
        <v>0</v>
      </c>
    </row>
    <row r="211" spans="1:5" s="3" customFormat="1" ht="15" customHeight="1" x14ac:dyDescent="0.15">
      <c r="A211" s="288"/>
      <c r="B211" s="251" t="s">
        <v>210</v>
      </c>
      <c r="C211" s="219"/>
      <c r="D211" s="220">
        <v>0</v>
      </c>
      <c r="E211" s="201">
        <v>0</v>
      </c>
    </row>
    <row r="212" spans="1:5" s="3" customFormat="1" ht="15" customHeight="1" x14ac:dyDescent="0.15">
      <c r="A212" s="289"/>
      <c r="B212" s="252" t="s">
        <v>211</v>
      </c>
      <c r="C212" s="202"/>
      <c r="D212" s="203">
        <v>0</v>
      </c>
      <c r="E212" s="204">
        <v>0</v>
      </c>
    </row>
    <row r="213" spans="1:5" s="3" customFormat="1" ht="15" customHeight="1" x14ac:dyDescent="0.15">
      <c r="A213" s="253" t="s">
        <v>212</v>
      </c>
      <c r="B213" s="253" t="s">
        <v>213</v>
      </c>
      <c r="C213" s="254"/>
      <c r="D213" s="255">
        <v>0</v>
      </c>
      <c r="E213" s="256">
        <v>0</v>
      </c>
    </row>
    <row r="214" spans="1:5" s="3" customFormat="1" ht="15" customHeight="1" x14ac:dyDescent="0.15">
      <c r="A214" s="287" t="s">
        <v>214</v>
      </c>
      <c r="B214" s="249" t="s">
        <v>215</v>
      </c>
      <c r="C214" s="196"/>
      <c r="D214" s="197">
        <v>1</v>
      </c>
      <c r="E214" s="198">
        <v>0</v>
      </c>
    </row>
    <row r="215" spans="1:5" s="3" customFormat="1" ht="15" customHeight="1" x14ac:dyDescent="0.15">
      <c r="A215" s="288"/>
      <c r="B215" s="251" t="s">
        <v>216</v>
      </c>
      <c r="C215" s="219"/>
      <c r="D215" s="220">
        <v>0</v>
      </c>
      <c r="E215" s="221">
        <v>0</v>
      </c>
    </row>
    <row r="216" spans="1:5" s="3" customFormat="1" ht="15" customHeight="1" x14ac:dyDescent="0.15">
      <c r="A216" s="288"/>
      <c r="B216" s="250" t="s">
        <v>217</v>
      </c>
      <c r="C216" s="199"/>
      <c r="D216" s="200">
        <v>0</v>
      </c>
      <c r="E216" s="201">
        <v>1</v>
      </c>
    </row>
    <row r="217" spans="1:5" s="3" customFormat="1" ht="15" customHeight="1" x14ac:dyDescent="0.15">
      <c r="A217" s="288"/>
      <c r="B217" s="251" t="s">
        <v>218</v>
      </c>
      <c r="C217" s="219"/>
      <c r="D217" s="220">
        <v>0</v>
      </c>
      <c r="E217" s="221">
        <v>0</v>
      </c>
    </row>
    <row r="218" spans="1:5" s="3" customFormat="1" ht="15" customHeight="1" x14ac:dyDescent="0.15">
      <c r="A218" s="289"/>
      <c r="B218" s="252" t="s">
        <v>219</v>
      </c>
      <c r="C218" s="202"/>
      <c r="D218" s="203">
        <v>0</v>
      </c>
      <c r="E218" s="204">
        <v>0</v>
      </c>
    </row>
    <row r="219" spans="1:5" s="3" customFormat="1" ht="15" customHeight="1" x14ac:dyDescent="0.15">
      <c r="A219" s="287" t="s">
        <v>220</v>
      </c>
      <c r="B219" s="249" t="s">
        <v>221</v>
      </c>
      <c r="C219" s="219"/>
      <c r="D219" s="220">
        <v>0</v>
      </c>
      <c r="E219" s="221">
        <v>0</v>
      </c>
    </row>
    <row r="220" spans="1:5" s="3" customFormat="1" ht="15" customHeight="1" x14ac:dyDescent="0.15">
      <c r="A220" s="289"/>
      <c r="B220" s="252" t="s">
        <v>222</v>
      </c>
      <c r="C220" s="202"/>
      <c r="D220" s="203">
        <v>0</v>
      </c>
      <c r="E220" s="204">
        <v>0</v>
      </c>
    </row>
    <row r="221" spans="1:5" s="3" customFormat="1" ht="15" customHeight="1" x14ac:dyDescent="0.15">
      <c r="A221" s="287" t="s">
        <v>223</v>
      </c>
      <c r="B221" s="249" t="s">
        <v>224</v>
      </c>
      <c r="C221" s="196"/>
      <c r="D221" s="197">
        <v>0</v>
      </c>
      <c r="E221" s="198">
        <v>0</v>
      </c>
    </row>
    <row r="222" spans="1:5" s="3" customFormat="1" ht="15" customHeight="1" x14ac:dyDescent="0.15">
      <c r="A222" s="288"/>
      <c r="B222" s="250" t="s">
        <v>225</v>
      </c>
      <c r="C222" s="219"/>
      <c r="D222" s="220">
        <v>0</v>
      </c>
      <c r="E222" s="221">
        <v>0</v>
      </c>
    </row>
    <row r="223" spans="1:5" s="3" customFormat="1" ht="15" customHeight="1" x14ac:dyDescent="0.15">
      <c r="A223" s="289"/>
      <c r="B223" s="251" t="s">
        <v>226</v>
      </c>
      <c r="C223" s="257"/>
      <c r="D223" s="258">
        <v>0</v>
      </c>
      <c r="E223" s="256">
        <v>0</v>
      </c>
    </row>
    <row r="224" spans="1:5" s="3" customFormat="1" ht="15" customHeight="1" x14ac:dyDescent="0.15">
      <c r="A224" s="287" t="s">
        <v>227</v>
      </c>
      <c r="B224" s="249" t="s">
        <v>228</v>
      </c>
      <c r="C224" s="219"/>
      <c r="D224" s="220">
        <v>1</v>
      </c>
      <c r="E224" s="221">
        <v>0</v>
      </c>
    </row>
    <row r="225" spans="1:5" s="3" customFormat="1" ht="15" customHeight="1" x14ac:dyDescent="0.15">
      <c r="A225" s="289"/>
      <c r="B225" s="252" t="s">
        <v>229</v>
      </c>
      <c r="C225" s="202"/>
      <c r="D225" s="203">
        <v>0</v>
      </c>
      <c r="E225" s="204">
        <v>0</v>
      </c>
    </row>
    <row r="226" spans="1:5" s="3" customFormat="1" ht="15" customHeight="1" x14ac:dyDescent="0.15">
      <c r="A226" s="287" t="s">
        <v>230</v>
      </c>
      <c r="B226" s="249" t="s">
        <v>231</v>
      </c>
      <c r="C226" s="219"/>
      <c r="D226" s="220">
        <v>0</v>
      </c>
      <c r="E226" s="221">
        <v>0</v>
      </c>
    </row>
    <row r="227" spans="1:5" s="3" customFormat="1" ht="15" customHeight="1" x14ac:dyDescent="0.15">
      <c r="A227" s="289"/>
      <c r="B227" s="252" t="s">
        <v>232</v>
      </c>
      <c r="C227" s="202"/>
      <c r="D227" s="203">
        <v>0</v>
      </c>
      <c r="E227" s="204">
        <v>0</v>
      </c>
    </row>
    <row r="228" spans="1:5" s="3" customFormat="1" ht="15" customHeight="1" x14ac:dyDescent="0.15">
      <c r="A228" s="287" t="s">
        <v>233</v>
      </c>
      <c r="B228" s="249" t="s">
        <v>234</v>
      </c>
      <c r="C228" s="219"/>
      <c r="D228" s="220">
        <v>1</v>
      </c>
      <c r="E228" s="221">
        <v>0</v>
      </c>
    </row>
    <row r="229" spans="1:5" s="3" customFormat="1" ht="15" customHeight="1" x14ac:dyDescent="0.15">
      <c r="A229" s="289"/>
      <c r="B229" s="252" t="s">
        <v>235</v>
      </c>
      <c r="C229" s="202"/>
      <c r="D229" s="203">
        <v>0</v>
      </c>
      <c r="E229" s="204">
        <v>0</v>
      </c>
    </row>
    <row r="230" spans="1:5" s="3" customFormat="1" ht="15" customHeight="1" x14ac:dyDescent="0.15">
      <c r="A230" s="287" t="s">
        <v>236</v>
      </c>
      <c r="B230" s="249" t="s">
        <v>237</v>
      </c>
      <c r="C230" s="219"/>
      <c r="D230" s="220">
        <v>0</v>
      </c>
      <c r="E230" s="221">
        <v>0</v>
      </c>
    </row>
    <row r="231" spans="1:5" s="3" customFormat="1" ht="15" customHeight="1" x14ac:dyDescent="0.15">
      <c r="A231" s="289"/>
      <c r="B231" s="259" t="s">
        <v>238</v>
      </c>
      <c r="C231" s="202"/>
      <c r="D231" s="203">
        <v>0</v>
      </c>
      <c r="E231" s="204">
        <v>0</v>
      </c>
    </row>
    <row r="232" spans="1:5" s="3" customFormat="1" ht="15" customHeight="1" x14ac:dyDescent="0.15">
      <c r="A232" s="284" t="s">
        <v>239</v>
      </c>
      <c r="B232" s="296"/>
      <c r="C232" s="219"/>
      <c r="D232" s="220">
        <v>4</v>
      </c>
      <c r="E232" s="221">
        <v>0</v>
      </c>
    </row>
    <row r="233" spans="1:5" s="3" customFormat="1" ht="15" customHeight="1" x14ac:dyDescent="0.15">
      <c r="A233" s="291" t="s">
        <v>108</v>
      </c>
      <c r="B233" s="292"/>
      <c r="C233" s="199"/>
      <c r="D233" s="200"/>
      <c r="E233" s="201"/>
    </row>
    <row r="234" spans="1:5" s="3" customFormat="1" ht="15" customHeight="1" x14ac:dyDescent="0.15">
      <c r="A234" s="278" t="s">
        <v>5</v>
      </c>
      <c r="B234" s="279"/>
      <c r="C234" s="34">
        <f>+SUM(C209:C233)</f>
        <v>0</v>
      </c>
      <c r="D234" s="144">
        <f>+SUM(D209:D233)</f>
        <v>9</v>
      </c>
      <c r="E234" s="37">
        <f>+SUM(E209:E233)</f>
        <v>1</v>
      </c>
    </row>
    <row r="235" spans="1:5" s="2" customFormat="1" ht="18" customHeight="1" x14ac:dyDescent="0.2">
      <c r="A235" s="280" t="s">
        <v>240</v>
      </c>
      <c r="B235" s="280"/>
      <c r="C235" s="280"/>
      <c r="D235" s="280"/>
      <c r="E235" s="280"/>
    </row>
    <row r="236" spans="1:5" s="3" customFormat="1" ht="21" x14ac:dyDescent="0.15">
      <c r="A236" s="293" t="s">
        <v>241</v>
      </c>
      <c r="B236" s="293"/>
      <c r="C236" s="239" t="s">
        <v>5</v>
      </c>
      <c r="D236" s="216" t="s">
        <v>142</v>
      </c>
      <c r="E236" s="217" t="s">
        <v>242</v>
      </c>
    </row>
    <row r="237" spans="1:5" s="3" customFormat="1" ht="15" customHeight="1" x14ac:dyDescent="0.15">
      <c r="A237" s="294" t="s">
        <v>243</v>
      </c>
      <c r="B237" s="294"/>
      <c r="C237" s="260">
        <f>SUM(D237:E237)</f>
        <v>248</v>
      </c>
      <c r="D237" s="261">
        <v>1</v>
      </c>
      <c r="E237" s="201">
        <v>247</v>
      </c>
    </row>
    <row r="238" spans="1:5" s="3" customFormat="1" ht="15" customHeight="1" x14ac:dyDescent="0.15">
      <c r="A238" s="295" t="s">
        <v>244</v>
      </c>
      <c r="B238" s="295"/>
      <c r="C238" s="260">
        <f>SUM(D238:E238)</f>
        <v>3</v>
      </c>
      <c r="D238" s="261"/>
      <c r="E238" s="201">
        <v>3</v>
      </c>
    </row>
    <row r="239" spans="1:5" s="3" customFormat="1" ht="15" customHeight="1" x14ac:dyDescent="0.15">
      <c r="A239" s="286" t="s">
        <v>5</v>
      </c>
      <c r="B239" s="286"/>
      <c r="C239" s="34">
        <f>+SUM(C237:C238)</f>
        <v>251</v>
      </c>
      <c r="D239" s="36">
        <f>+SUM(D237:D238)</f>
        <v>1</v>
      </c>
      <c r="E239" s="37">
        <f>+SUM(E237:E238)</f>
        <v>250</v>
      </c>
    </row>
    <row r="240" spans="1:5" s="2" customFormat="1" ht="18" customHeight="1" x14ac:dyDescent="0.2">
      <c r="A240" s="280" t="s">
        <v>245</v>
      </c>
      <c r="B240" s="280"/>
      <c r="C240" s="280"/>
      <c r="D240" s="280"/>
    </row>
    <row r="241" spans="1:4" ht="15" customHeight="1" x14ac:dyDescent="0.25">
      <c r="A241" s="244" t="s">
        <v>205</v>
      </c>
      <c r="B241" s="244" t="s">
        <v>185</v>
      </c>
      <c r="C241" s="239" t="s">
        <v>186</v>
      </c>
      <c r="D241" s="240" t="s">
        <v>187</v>
      </c>
    </row>
    <row r="242" spans="1:4" ht="15" customHeight="1" x14ac:dyDescent="0.25">
      <c r="A242" s="287" t="s">
        <v>214</v>
      </c>
      <c r="B242" s="249" t="s">
        <v>246</v>
      </c>
      <c r="C242" s="199"/>
      <c r="D242" s="198">
        <v>0</v>
      </c>
    </row>
    <row r="243" spans="1:4" ht="15" customHeight="1" x14ac:dyDescent="0.25">
      <c r="A243" s="288"/>
      <c r="B243" s="250" t="s">
        <v>247</v>
      </c>
      <c r="C243" s="199"/>
      <c r="D243" s="201">
        <v>6</v>
      </c>
    </row>
    <row r="244" spans="1:4" ht="15" customHeight="1" x14ac:dyDescent="0.25">
      <c r="A244" s="288"/>
      <c r="B244" s="250" t="s">
        <v>248</v>
      </c>
      <c r="C244" s="199"/>
      <c r="D244" s="201">
        <v>0</v>
      </c>
    </row>
    <row r="245" spans="1:4" ht="15" customHeight="1" x14ac:dyDescent="0.25">
      <c r="A245" s="288"/>
      <c r="B245" s="250" t="s">
        <v>249</v>
      </c>
      <c r="C245" s="199"/>
      <c r="D245" s="201">
        <v>1</v>
      </c>
    </row>
    <row r="246" spans="1:4" ht="15" customHeight="1" x14ac:dyDescent="0.25">
      <c r="A246" s="288"/>
      <c r="B246" s="250" t="s">
        <v>250</v>
      </c>
      <c r="C246" s="199"/>
      <c r="D246" s="201">
        <v>0</v>
      </c>
    </row>
    <row r="247" spans="1:4" ht="15" customHeight="1" x14ac:dyDescent="0.25">
      <c r="A247" s="288"/>
      <c r="B247" s="250" t="s">
        <v>251</v>
      </c>
      <c r="C247" s="199"/>
      <c r="D247" s="201">
        <v>2</v>
      </c>
    </row>
    <row r="248" spans="1:4" ht="15" customHeight="1" x14ac:dyDescent="0.25">
      <c r="A248" s="288"/>
      <c r="B248" s="250" t="s">
        <v>252</v>
      </c>
      <c r="C248" s="199"/>
      <c r="D248" s="201">
        <v>0</v>
      </c>
    </row>
    <row r="249" spans="1:4" ht="15" customHeight="1" x14ac:dyDescent="0.25">
      <c r="A249" s="288"/>
      <c r="B249" s="250" t="s">
        <v>253</v>
      </c>
      <c r="C249" s="199"/>
      <c r="D249" s="201">
        <v>0</v>
      </c>
    </row>
    <row r="250" spans="1:4" ht="15" customHeight="1" x14ac:dyDescent="0.25">
      <c r="A250" s="288"/>
      <c r="B250" s="250" t="s">
        <v>254</v>
      </c>
      <c r="C250" s="199"/>
      <c r="D250" s="201">
        <v>0</v>
      </c>
    </row>
    <row r="251" spans="1:4" ht="15" customHeight="1" x14ac:dyDescent="0.25">
      <c r="A251" s="288"/>
      <c r="B251" s="250" t="s">
        <v>255</v>
      </c>
      <c r="C251" s="199"/>
      <c r="D251" s="201">
        <v>1</v>
      </c>
    </row>
    <row r="252" spans="1:4" ht="15" customHeight="1" x14ac:dyDescent="0.25">
      <c r="A252" s="288"/>
      <c r="B252" s="250" t="s">
        <v>256</v>
      </c>
      <c r="C252" s="199"/>
      <c r="D252" s="201">
        <v>0</v>
      </c>
    </row>
    <row r="253" spans="1:4" ht="15" customHeight="1" x14ac:dyDescent="0.25">
      <c r="A253" s="288"/>
      <c r="B253" s="250" t="s">
        <v>257</v>
      </c>
      <c r="C253" s="199"/>
      <c r="D253" s="201">
        <v>0</v>
      </c>
    </row>
    <row r="254" spans="1:4" ht="15" customHeight="1" x14ac:dyDescent="0.25">
      <c r="A254" s="288"/>
      <c r="B254" s="259" t="s">
        <v>258</v>
      </c>
      <c r="C254" s="202"/>
      <c r="D254" s="204">
        <v>0</v>
      </c>
    </row>
    <row r="255" spans="1:4" ht="15" customHeight="1" x14ac:dyDescent="0.25">
      <c r="A255" s="289"/>
      <c r="B255" s="252" t="s">
        <v>259</v>
      </c>
      <c r="C255" s="262">
        <f>SUM(C242:C254)</f>
        <v>0</v>
      </c>
      <c r="D255" s="263">
        <f>SUM(D242:D254)</f>
        <v>10</v>
      </c>
    </row>
    <row r="256" spans="1:4" ht="15" customHeight="1" x14ac:dyDescent="0.25">
      <c r="A256" s="287" t="s">
        <v>223</v>
      </c>
      <c r="B256" s="251" t="s">
        <v>260</v>
      </c>
      <c r="C256" s="219"/>
      <c r="D256" s="221">
        <v>0</v>
      </c>
    </row>
    <row r="257" spans="1:4" ht="15" customHeight="1" x14ac:dyDescent="0.25">
      <c r="A257" s="288"/>
      <c r="B257" s="250" t="s">
        <v>261</v>
      </c>
      <c r="C257" s="199"/>
      <c r="D257" s="201">
        <v>0</v>
      </c>
    </row>
    <row r="258" spans="1:4" ht="15" customHeight="1" x14ac:dyDescent="0.25">
      <c r="A258" s="288"/>
      <c r="B258" s="259" t="s">
        <v>262</v>
      </c>
      <c r="C258" s="202"/>
      <c r="D258" s="204">
        <v>0</v>
      </c>
    </row>
    <row r="259" spans="1:4" ht="15" customHeight="1" x14ac:dyDescent="0.25">
      <c r="A259" s="289"/>
      <c r="B259" s="252" t="s">
        <v>263</v>
      </c>
      <c r="C259" s="262">
        <f>SUM(C256:C258)</f>
        <v>0</v>
      </c>
      <c r="D259" s="263">
        <f>SUM(D256:D258)</f>
        <v>0</v>
      </c>
    </row>
    <row r="260" spans="1:4" ht="15" customHeight="1" x14ac:dyDescent="0.25">
      <c r="A260" s="287" t="s">
        <v>230</v>
      </c>
      <c r="B260" s="251" t="s">
        <v>264</v>
      </c>
      <c r="C260" s="219"/>
      <c r="D260" s="221">
        <v>2</v>
      </c>
    </row>
    <row r="261" spans="1:4" ht="15" customHeight="1" x14ac:dyDescent="0.25">
      <c r="A261" s="288"/>
      <c r="B261" s="250" t="s">
        <v>265</v>
      </c>
      <c r="C261" s="199"/>
      <c r="D261" s="201">
        <v>3</v>
      </c>
    </row>
    <row r="262" spans="1:4" ht="15" customHeight="1" x14ac:dyDescent="0.25">
      <c r="A262" s="288"/>
      <c r="B262" s="250" t="s">
        <v>266</v>
      </c>
      <c r="C262" s="199"/>
      <c r="D262" s="201">
        <v>2</v>
      </c>
    </row>
    <row r="263" spans="1:4" ht="15" customHeight="1" x14ac:dyDescent="0.25">
      <c r="A263" s="288"/>
      <c r="B263" s="259" t="s">
        <v>267</v>
      </c>
      <c r="C263" s="202"/>
      <c r="D263" s="204">
        <v>1</v>
      </c>
    </row>
    <row r="264" spans="1:4" ht="15" customHeight="1" x14ac:dyDescent="0.25">
      <c r="A264" s="289"/>
      <c r="B264" s="252" t="s">
        <v>268</v>
      </c>
      <c r="C264" s="262">
        <f>SUM(C260:C263)</f>
        <v>0</v>
      </c>
      <c r="D264" s="263">
        <f>SUM(D260:D263)</f>
        <v>8</v>
      </c>
    </row>
    <row r="265" spans="1:4" ht="15" customHeight="1" x14ac:dyDescent="0.25">
      <c r="A265" s="287" t="s">
        <v>233</v>
      </c>
      <c r="B265" s="251" t="s">
        <v>269</v>
      </c>
      <c r="C265" s="219"/>
      <c r="D265" s="221">
        <v>1</v>
      </c>
    </row>
    <row r="266" spans="1:4" ht="15" customHeight="1" x14ac:dyDescent="0.25">
      <c r="A266" s="288"/>
      <c r="B266" s="250" t="s">
        <v>270</v>
      </c>
      <c r="C266" s="199"/>
      <c r="D266" s="201">
        <v>0</v>
      </c>
    </row>
    <row r="267" spans="1:4" ht="15" customHeight="1" x14ac:dyDescent="0.25">
      <c r="A267" s="288"/>
      <c r="B267" s="259" t="s">
        <v>271</v>
      </c>
      <c r="C267" s="202"/>
      <c r="D267" s="204">
        <v>0</v>
      </c>
    </row>
    <row r="268" spans="1:4" ht="15" customHeight="1" x14ac:dyDescent="0.25">
      <c r="A268" s="290"/>
      <c r="B268" s="252" t="s">
        <v>272</v>
      </c>
      <c r="C268" s="264">
        <f>SUM(C265:C267)</f>
        <v>0</v>
      </c>
      <c r="D268" s="263">
        <f>SUM(D265:D267)</f>
        <v>1</v>
      </c>
    </row>
    <row r="269" spans="1:4" ht="15" customHeight="1" x14ac:dyDescent="0.25">
      <c r="A269" s="278" t="s">
        <v>5</v>
      </c>
      <c r="B269" s="279"/>
      <c r="C269" s="34">
        <f>+C255+C259+C264+C268</f>
        <v>0</v>
      </c>
      <c r="D269" s="37">
        <f>+D255+D259+D264+D268</f>
        <v>19</v>
      </c>
    </row>
    <row r="270" spans="1:4" s="2" customFormat="1" ht="18" customHeight="1" x14ac:dyDescent="0.2">
      <c r="A270" s="280" t="s">
        <v>273</v>
      </c>
      <c r="B270" s="280"/>
      <c r="C270" s="280"/>
      <c r="D270" s="280"/>
    </row>
    <row r="271" spans="1:4" x14ac:dyDescent="0.25">
      <c r="A271" s="265" t="s">
        <v>274</v>
      </c>
      <c r="B271" s="239" t="s">
        <v>275</v>
      </c>
      <c r="C271" s="266" t="s">
        <v>276</v>
      </c>
      <c r="D271" s="217" t="s">
        <v>277</v>
      </c>
    </row>
    <row r="272" spans="1:4" ht="15" customHeight="1" x14ac:dyDescent="0.25">
      <c r="A272" s="267" t="s">
        <v>201</v>
      </c>
      <c r="B272" s="199">
        <v>10</v>
      </c>
      <c r="C272" s="200"/>
      <c r="D272" s="201"/>
    </row>
    <row r="273" spans="1:4" ht="15" customHeight="1" x14ac:dyDescent="0.25">
      <c r="A273" s="247" t="s">
        <v>202</v>
      </c>
      <c r="B273" s="199">
        <v>150</v>
      </c>
      <c r="C273" s="200"/>
      <c r="D273" s="201"/>
    </row>
    <row r="274" spans="1:4" ht="15" customHeight="1" x14ac:dyDescent="0.25">
      <c r="A274" s="248" t="s">
        <v>203</v>
      </c>
      <c r="B274" s="199"/>
      <c r="C274" s="200"/>
      <c r="D274" s="201"/>
    </row>
    <row r="275" spans="1:4" ht="15" customHeight="1" x14ac:dyDescent="0.25">
      <c r="A275" s="237" t="s">
        <v>5</v>
      </c>
      <c r="B275" s="34">
        <f>+SUM(B272:B274)</f>
        <v>160</v>
      </c>
      <c r="C275" s="144">
        <f>+SUM(C272:C274)</f>
        <v>0</v>
      </c>
      <c r="D275" s="37">
        <f>+SUM(D272:D274)</f>
        <v>0</v>
      </c>
    </row>
    <row r="276" spans="1:4" s="2" customFormat="1" ht="18" customHeight="1" x14ac:dyDescent="0.2">
      <c r="A276" s="236" t="s">
        <v>278</v>
      </c>
    </row>
    <row r="277" spans="1:4" s="2" customFormat="1" ht="18" customHeight="1" x14ac:dyDescent="0.2">
      <c r="A277" s="281" t="s">
        <v>279</v>
      </c>
      <c r="B277" s="281"/>
      <c r="C277" s="281"/>
    </row>
    <row r="278" spans="1:4" x14ac:dyDescent="0.25">
      <c r="A278" s="282" t="s">
        <v>280</v>
      </c>
      <c r="B278" s="283"/>
      <c r="C278" s="244" t="s">
        <v>281</v>
      </c>
    </row>
    <row r="279" spans="1:4" x14ac:dyDescent="0.25">
      <c r="A279" s="284" t="s">
        <v>282</v>
      </c>
      <c r="B279" s="285"/>
      <c r="C279" s="268"/>
    </row>
    <row r="280" spans="1:4" x14ac:dyDescent="0.25">
      <c r="A280" s="274" t="s">
        <v>283</v>
      </c>
      <c r="B280" s="275"/>
      <c r="C280" s="268"/>
    </row>
    <row r="281" spans="1:4" x14ac:dyDescent="0.25">
      <c r="A281" s="274" t="s">
        <v>284</v>
      </c>
      <c r="B281" s="275"/>
      <c r="C281" s="268"/>
    </row>
    <row r="282" spans="1:4" x14ac:dyDescent="0.25">
      <c r="A282" s="274" t="s">
        <v>285</v>
      </c>
      <c r="B282" s="275"/>
      <c r="C282" s="268"/>
    </row>
    <row r="283" spans="1:4" ht="24.95" customHeight="1" x14ac:dyDescent="0.25">
      <c r="A283" s="276" t="s">
        <v>286</v>
      </c>
      <c r="B283" s="277"/>
      <c r="C283" s="268"/>
    </row>
    <row r="284" spans="1:4" ht="24.95" customHeight="1" x14ac:dyDescent="0.25">
      <c r="A284" s="276" t="s">
        <v>287</v>
      </c>
      <c r="B284" s="277"/>
      <c r="C284" s="268"/>
    </row>
    <row r="285" spans="1:4" ht="24.95" customHeight="1" x14ac:dyDescent="0.25">
      <c r="A285" s="276" t="s">
        <v>288</v>
      </c>
      <c r="B285" s="277"/>
      <c r="C285" s="268"/>
    </row>
    <row r="286" spans="1:4" ht="24.95" customHeight="1" x14ac:dyDescent="0.25">
      <c r="A286" s="276" t="s">
        <v>289</v>
      </c>
      <c r="B286" s="277"/>
      <c r="C286" s="268"/>
    </row>
    <row r="287" spans="1:4" ht="15" customHeight="1" x14ac:dyDescent="0.25">
      <c r="A287" s="270" t="s">
        <v>290</v>
      </c>
      <c r="B287" s="271"/>
      <c r="C287" s="268"/>
    </row>
    <row r="288" spans="1:4" ht="15" customHeight="1" x14ac:dyDescent="0.25">
      <c r="A288" s="272" t="s">
        <v>5</v>
      </c>
      <c r="B288" s="273"/>
      <c r="C288" s="145">
        <f>+SUM(C279:C287)</f>
        <v>0</v>
      </c>
    </row>
    <row r="289" spans="1:2" s="2" customFormat="1" ht="18" customHeight="1" x14ac:dyDescent="0.2">
      <c r="A289" s="236" t="s">
        <v>291</v>
      </c>
    </row>
    <row r="290" spans="1:2" ht="15" customHeight="1" x14ac:dyDescent="0.25">
      <c r="A290" s="237" t="s">
        <v>292</v>
      </c>
      <c r="B290" s="244" t="s">
        <v>293</v>
      </c>
    </row>
    <row r="291" spans="1:2" ht="15" customHeight="1" x14ac:dyDescent="0.25">
      <c r="A291" s="241" t="s">
        <v>294</v>
      </c>
      <c r="B291" s="268"/>
    </row>
    <row r="292" spans="1:2" ht="15" customHeight="1" x14ac:dyDescent="0.25">
      <c r="A292" s="242" t="s">
        <v>295</v>
      </c>
      <c r="B292" s="268"/>
    </row>
    <row r="293" spans="1:2" ht="15" customHeight="1" x14ac:dyDescent="0.25">
      <c r="A293" s="242" t="s">
        <v>296</v>
      </c>
      <c r="B293" s="268"/>
    </row>
    <row r="294" spans="1:2" ht="15" customHeight="1" x14ac:dyDescent="0.25">
      <c r="A294" s="242" t="s">
        <v>297</v>
      </c>
      <c r="B294" s="268"/>
    </row>
    <row r="295" spans="1:2" ht="15" customHeight="1" x14ac:dyDescent="0.25">
      <c r="A295" s="242" t="s">
        <v>298</v>
      </c>
      <c r="B295" s="268"/>
    </row>
    <row r="296" spans="1:2" ht="15" customHeight="1" x14ac:dyDescent="0.25">
      <c r="A296" s="243" t="s">
        <v>299</v>
      </c>
      <c r="B296" s="268"/>
    </row>
    <row r="297" spans="1:2" ht="15" customHeight="1" x14ac:dyDescent="0.25">
      <c r="A297" s="244" t="s">
        <v>5</v>
      </c>
      <c r="B297" s="145">
        <f>+SUM(B291:B296)</f>
        <v>0</v>
      </c>
    </row>
    <row r="320" spans="1:1" hidden="1" x14ac:dyDescent="0.25">
      <c r="A320" s="269">
        <f>SUM(D12:F15,D16:D17,D22:D28,E31:E61,B66,C69:C81,C90:H90,C100:H100,C104:C109,C113:C118,B122:B126,B129:B133,C136:C141,C153:H153,C156:C157,F160:F185,B190:B200,B206:D206,C234:E234,C237:C239,C269:D269,B275:D275,C288,B297)</f>
        <v>5330</v>
      </c>
    </row>
  </sheetData>
  <mergeCells count="217">
    <mergeCell ref="A6:V6"/>
    <mergeCell ref="A8:C8"/>
    <mergeCell ref="A9:A11"/>
    <mergeCell ref="B9:C11"/>
    <mergeCell ref="D9:F10"/>
    <mergeCell ref="G9:AB9"/>
    <mergeCell ref="G10:H10"/>
    <mergeCell ref="I10:J10"/>
    <mergeCell ref="K10:L10"/>
    <mergeCell ref="M10:N10"/>
    <mergeCell ref="AA10:AB10"/>
    <mergeCell ref="W10:X10"/>
    <mergeCell ref="Y10:Z10"/>
    <mergeCell ref="A12:A13"/>
    <mergeCell ref="A14:B14"/>
    <mergeCell ref="A15:C15"/>
    <mergeCell ref="A16:C16"/>
    <mergeCell ref="A17:C17"/>
    <mergeCell ref="O10:P10"/>
    <mergeCell ref="Q10:R10"/>
    <mergeCell ref="S10:T10"/>
    <mergeCell ref="U10:V10"/>
    <mergeCell ref="A18:C18"/>
    <mergeCell ref="A19:A21"/>
    <mergeCell ref="B19:C21"/>
    <mergeCell ref="D19:F20"/>
    <mergeCell ref="G19:AD19"/>
    <mergeCell ref="G20:H20"/>
    <mergeCell ref="I20:J20"/>
    <mergeCell ref="K20:L20"/>
    <mergeCell ref="M20:N20"/>
    <mergeCell ref="O20:P20"/>
    <mergeCell ref="AC20:AD20"/>
    <mergeCell ref="Y20:Z20"/>
    <mergeCell ref="AA20:AB20"/>
    <mergeCell ref="A22:A25"/>
    <mergeCell ref="B22:B23"/>
    <mergeCell ref="B24:B25"/>
    <mergeCell ref="A26:B27"/>
    <mergeCell ref="A28:C28"/>
    <mergeCell ref="Q20:R20"/>
    <mergeCell ref="S20:T20"/>
    <mergeCell ref="U20:V20"/>
    <mergeCell ref="W20:X20"/>
    <mergeCell ref="A29:F29"/>
    <mergeCell ref="C30:D30"/>
    <mergeCell ref="A31:A41"/>
    <mergeCell ref="B31:B33"/>
    <mergeCell ref="C31:D31"/>
    <mergeCell ref="C32:D32"/>
    <mergeCell ref="C33:D33"/>
    <mergeCell ref="B34:B35"/>
    <mergeCell ref="C34:D34"/>
    <mergeCell ref="C35:D35"/>
    <mergeCell ref="A42:A48"/>
    <mergeCell ref="B42:B48"/>
    <mergeCell ref="C42:D42"/>
    <mergeCell ref="C43:C44"/>
    <mergeCell ref="C45:D45"/>
    <mergeCell ref="C46:D46"/>
    <mergeCell ref="C47:D47"/>
    <mergeCell ref="C48:D48"/>
    <mergeCell ref="B36:B37"/>
    <mergeCell ref="C36:D36"/>
    <mergeCell ref="C37:D37"/>
    <mergeCell ref="B38:B41"/>
    <mergeCell ref="C38:D38"/>
    <mergeCell ref="C39:D39"/>
    <mergeCell ref="C40:D40"/>
    <mergeCell ref="C41:D41"/>
    <mergeCell ref="A55:A60"/>
    <mergeCell ref="B55:D55"/>
    <mergeCell ref="B56:D56"/>
    <mergeCell ref="B57:D57"/>
    <mergeCell ref="B58:D58"/>
    <mergeCell ref="B59:D59"/>
    <mergeCell ref="B60:D60"/>
    <mergeCell ref="A49:A52"/>
    <mergeCell ref="B49:D49"/>
    <mergeCell ref="B50:D50"/>
    <mergeCell ref="B51:D51"/>
    <mergeCell ref="B52:D52"/>
    <mergeCell ref="A53:A54"/>
    <mergeCell ref="B53:D53"/>
    <mergeCell ref="B54:D54"/>
    <mergeCell ref="A81:B81"/>
    <mergeCell ref="A82:H82"/>
    <mergeCell ref="A83:B84"/>
    <mergeCell ref="C83:C84"/>
    <mergeCell ref="D83:D84"/>
    <mergeCell ref="E83:G83"/>
    <mergeCell ref="H83:H84"/>
    <mergeCell ref="B61:D61"/>
    <mergeCell ref="A62:D62"/>
    <mergeCell ref="A67:C67"/>
    <mergeCell ref="A69:A72"/>
    <mergeCell ref="A73:A77"/>
    <mergeCell ref="A78:A80"/>
    <mergeCell ref="A92:H92"/>
    <mergeCell ref="A93:B94"/>
    <mergeCell ref="C93:C94"/>
    <mergeCell ref="D93:D94"/>
    <mergeCell ref="E93:G93"/>
    <mergeCell ref="H93:H94"/>
    <mergeCell ref="A85:B85"/>
    <mergeCell ref="A86:B86"/>
    <mergeCell ref="A87:B87"/>
    <mergeCell ref="A88:B88"/>
    <mergeCell ref="A89:B89"/>
    <mergeCell ref="A90:B90"/>
    <mergeCell ref="A102:I102"/>
    <mergeCell ref="A103:B103"/>
    <mergeCell ref="A104:B104"/>
    <mergeCell ref="A105:A107"/>
    <mergeCell ref="A108:B108"/>
    <mergeCell ref="A109:B109"/>
    <mergeCell ref="A95:B95"/>
    <mergeCell ref="A96:B96"/>
    <mergeCell ref="A97:B97"/>
    <mergeCell ref="A98:B98"/>
    <mergeCell ref="A99:B99"/>
    <mergeCell ref="A100:B100"/>
    <mergeCell ref="A120:B120"/>
    <mergeCell ref="A127:B127"/>
    <mergeCell ref="A135:B135"/>
    <mergeCell ref="A136:B136"/>
    <mergeCell ref="A137:A139"/>
    <mergeCell ref="A140:B140"/>
    <mergeCell ref="A111:I111"/>
    <mergeCell ref="A112:B112"/>
    <mergeCell ref="A113:B113"/>
    <mergeCell ref="A114:A116"/>
    <mergeCell ref="A117:B117"/>
    <mergeCell ref="A118:B118"/>
    <mergeCell ref="A148:A150"/>
    <mergeCell ref="A151:B151"/>
    <mergeCell ref="A152:B152"/>
    <mergeCell ref="A153:B153"/>
    <mergeCell ref="A154:C154"/>
    <mergeCell ref="A155:B155"/>
    <mergeCell ref="A141:B141"/>
    <mergeCell ref="A144:H144"/>
    <mergeCell ref="A145:B146"/>
    <mergeCell ref="C145:E145"/>
    <mergeCell ref="F145:H145"/>
    <mergeCell ref="A147:B147"/>
    <mergeCell ref="C165:E165"/>
    <mergeCell ref="C166:E166"/>
    <mergeCell ref="C167:E167"/>
    <mergeCell ref="B168:B170"/>
    <mergeCell ref="C168:E168"/>
    <mergeCell ref="C169:E169"/>
    <mergeCell ref="C170:E170"/>
    <mergeCell ref="A156:A157"/>
    <mergeCell ref="A158:I158"/>
    <mergeCell ref="C159:E159"/>
    <mergeCell ref="A160:A170"/>
    <mergeCell ref="B160:B167"/>
    <mergeCell ref="C160:E160"/>
    <mergeCell ref="C161:E161"/>
    <mergeCell ref="C162:E162"/>
    <mergeCell ref="C163:E163"/>
    <mergeCell ref="C164:E164"/>
    <mergeCell ref="C178:E178"/>
    <mergeCell ref="C179:E179"/>
    <mergeCell ref="C180:E180"/>
    <mergeCell ref="C181:E181"/>
    <mergeCell ref="C182:E182"/>
    <mergeCell ref="C183:E183"/>
    <mergeCell ref="A171:A184"/>
    <mergeCell ref="B171:B174"/>
    <mergeCell ref="C171:E171"/>
    <mergeCell ref="C172:E172"/>
    <mergeCell ref="C173:E173"/>
    <mergeCell ref="C174:E174"/>
    <mergeCell ref="B175:B184"/>
    <mergeCell ref="C175:E175"/>
    <mergeCell ref="C176:E176"/>
    <mergeCell ref="C177:E177"/>
    <mergeCell ref="A221:A223"/>
    <mergeCell ref="A224:A225"/>
    <mergeCell ref="A226:A227"/>
    <mergeCell ref="A228:A229"/>
    <mergeCell ref="A230:A231"/>
    <mergeCell ref="A232:B232"/>
    <mergeCell ref="C184:E184"/>
    <mergeCell ref="A188:D188"/>
    <mergeCell ref="A207:E207"/>
    <mergeCell ref="A209:A212"/>
    <mergeCell ref="A214:A218"/>
    <mergeCell ref="A219:A220"/>
    <mergeCell ref="A239:B239"/>
    <mergeCell ref="A240:D240"/>
    <mergeCell ref="A242:A255"/>
    <mergeCell ref="A256:A259"/>
    <mergeCell ref="A260:A264"/>
    <mergeCell ref="A265:A268"/>
    <mergeCell ref="A233:B233"/>
    <mergeCell ref="A234:B234"/>
    <mergeCell ref="A235:E235"/>
    <mergeCell ref="A236:B236"/>
    <mergeCell ref="A237:B237"/>
    <mergeCell ref="A238:B238"/>
    <mergeCell ref="A287:B287"/>
    <mergeCell ref="A288:B288"/>
    <mergeCell ref="A281:B281"/>
    <mergeCell ref="A282:B282"/>
    <mergeCell ref="A283:B283"/>
    <mergeCell ref="A284:B284"/>
    <mergeCell ref="A285:B285"/>
    <mergeCell ref="A286:B286"/>
    <mergeCell ref="A269:B269"/>
    <mergeCell ref="A270:D270"/>
    <mergeCell ref="A277:C277"/>
    <mergeCell ref="A278:B278"/>
    <mergeCell ref="A279:B279"/>
    <mergeCell ref="A280:B280"/>
  </mergeCells>
  <dataValidations count="5">
    <dataValidation type="whole" allowBlank="1" showInputMessage="1" showErrorMessage="1" sqref="C147:H152" xr:uid="{CEBC1D72-B8A3-48B1-A984-95BFCC085DD1}">
      <formula1>0</formula1>
      <formula2>9.99999999999999E+37</formula2>
    </dataValidation>
    <dataValidation type="whole" allowBlank="1" showInputMessage="1" showErrorMessage="1" sqref="D104:I109" xr:uid="{8D3C1892-D684-4DD9-94BE-60BF03363E4A}">
      <formula1>0</formula1>
      <formula2>9.99999999999999E+34</formula2>
    </dataValidation>
    <dataValidation type="whole" allowBlank="1" showInputMessage="1" showErrorMessage="1" sqref="D16:AB17" xr:uid="{464AA126-74FA-4913-9DB8-7A73123B2083}">
      <formula1>0</formula1>
      <formula2>9.99999999999999E+28</formula2>
    </dataValidation>
    <dataValidation type="whole" operator="greaterThanOrEqual" allowBlank="1" showInputMessage="1" showErrorMessage="1" sqref="C279:C287 B272:D274 G12:AB14 F31:G61 G22:AD27 C69:C81 C85:H89 B64:B65 C95:H99 D113:I118 B122:B126 B129:B133 D136:F141 C265:D267 C156:C157 G160:I184 C190:D199 B203:D205 C209:E233 D237:E238 C242:D254 C256:D258 C260:D263 B291:B296" xr:uid="{E2544861-7A9B-48F1-9171-EA24EFF62176}">
      <formula1>0</formula1>
    </dataValidation>
    <dataValidation type="whole" allowBlank="1" showInputMessage="1" showErrorMessage="1" sqref="A186" xr:uid="{AF13791E-CE28-4948-8342-8FF6A5A4F494}">
      <formula1>0</formula1>
      <formula2>1E+28</formula2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D320"/>
  <sheetViews>
    <sheetView workbookViewId="0">
      <selection activeCell="A4" sqref="A4"/>
    </sheetView>
  </sheetViews>
  <sheetFormatPr baseColWidth="10" defaultColWidth="11.42578125" defaultRowHeight="15" x14ac:dyDescent="0.25"/>
  <cols>
    <col min="1" max="1" width="44.85546875" customWidth="1"/>
    <col min="2" max="2" width="18.140625" customWidth="1"/>
    <col min="3" max="3" width="23.85546875" customWidth="1"/>
    <col min="4" max="4" width="18.5703125" customWidth="1"/>
    <col min="5" max="5" width="12.85546875" customWidth="1"/>
    <col min="6" max="6" width="12.7109375" customWidth="1"/>
    <col min="7" max="7" width="15.7109375" customWidth="1"/>
    <col min="8" max="8" width="16.42578125" customWidth="1"/>
  </cols>
  <sheetData>
    <row r="1" spans="1:28" x14ac:dyDescent="0.25">
      <c r="A1" s="1" t="s">
        <v>0</v>
      </c>
    </row>
    <row r="2" spans="1:28" x14ac:dyDescent="0.25">
      <c r="A2" s="1" t="str">
        <f>CONCATENATE("COMUNA: ",[11]NOMBRE!B2, " (",[11]NOMBRE!C2,[11]NOMBRE!D2,[11]NOMBRE!E2,[11]NOMBRE!F2,[11]NOMBRE!G2,")")</f>
        <v>COMUNA: LINARES (07401)</v>
      </c>
    </row>
    <row r="3" spans="1:28" x14ac:dyDescent="0.25">
      <c r="A3" s="1" t="str">
        <f>CONCATENATE("ESTABLECIMIENTO/ESTRATEGIA: ", [11]NOMBRE!B3, " (",[11]NOMBRE!C3,[11]NOMBRE!D3,[11]NOMBRE!E3,[11]NOMBRE!F3,[11]NOMBRE!G3,[11]NOMBRE!H3,")")</f>
        <v>ESTABLECIMIENTO/ESTRATEGIA: HOSPITAL PRESIDENTE CARLOS IBAÑEZ DEL CAMPO (116108)</v>
      </c>
    </row>
    <row r="4" spans="1:28" x14ac:dyDescent="0.25">
      <c r="A4" s="1" t="str">
        <f>CONCATENATE("MES: ",[11]NOMBRE!B6, " (",[11]NOMBRE!C6,[11]NOMBRE!D6,")")</f>
        <v>MES: OCTUBRE (10)</v>
      </c>
    </row>
    <row r="5" spans="1:28" x14ac:dyDescent="0.25">
      <c r="A5" s="1" t="str">
        <f>CONCATENATE("AÑO: ",[11]NOMBRE!B7)</f>
        <v>AÑO: 2025</v>
      </c>
    </row>
    <row r="6" spans="1:28" ht="18" customHeight="1" x14ac:dyDescent="0.25">
      <c r="A6" s="432" t="s">
        <v>1</v>
      </c>
      <c r="B6" s="432"/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2"/>
      <c r="R6" s="432"/>
      <c r="S6" s="432"/>
      <c r="T6" s="432"/>
      <c r="U6" s="432"/>
      <c r="V6" s="432"/>
    </row>
    <row r="8" spans="1:28" s="2" customFormat="1" ht="18" customHeight="1" x14ac:dyDescent="0.2">
      <c r="A8" s="332" t="s">
        <v>2</v>
      </c>
      <c r="B8" s="332"/>
      <c r="C8" s="332"/>
    </row>
    <row r="9" spans="1:28" s="3" customFormat="1" ht="15" customHeight="1" x14ac:dyDescent="0.15">
      <c r="A9" s="419" t="s">
        <v>3</v>
      </c>
      <c r="B9" s="419" t="s">
        <v>4</v>
      </c>
      <c r="C9" s="419"/>
      <c r="D9" s="330" t="s">
        <v>5</v>
      </c>
      <c r="E9" s="420"/>
      <c r="F9" s="333"/>
      <c r="G9" s="336" t="s">
        <v>6</v>
      </c>
      <c r="H9" s="337"/>
      <c r="I9" s="337"/>
      <c r="J9" s="337"/>
      <c r="K9" s="337"/>
      <c r="L9" s="337"/>
      <c r="M9" s="337"/>
      <c r="N9" s="337"/>
      <c r="O9" s="337"/>
      <c r="P9" s="337"/>
      <c r="Q9" s="337"/>
      <c r="R9" s="337"/>
      <c r="S9" s="337"/>
      <c r="T9" s="337"/>
      <c r="U9" s="337"/>
      <c r="V9" s="337"/>
      <c r="W9" s="337"/>
      <c r="X9" s="337"/>
      <c r="Y9" s="337"/>
      <c r="Z9" s="337"/>
      <c r="AA9" s="337"/>
      <c r="AB9" s="338"/>
    </row>
    <row r="10" spans="1:28" s="3" customFormat="1" ht="15" customHeight="1" x14ac:dyDescent="0.15">
      <c r="A10" s="419"/>
      <c r="B10" s="419"/>
      <c r="C10" s="419"/>
      <c r="D10" s="334"/>
      <c r="E10" s="421"/>
      <c r="F10" s="335"/>
      <c r="G10" s="417" t="s">
        <v>7</v>
      </c>
      <c r="H10" s="417"/>
      <c r="I10" s="417" t="s">
        <v>8</v>
      </c>
      <c r="J10" s="417"/>
      <c r="K10" s="417" t="s">
        <v>9</v>
      </c>
      <c r="L10" s="417"/>
      <c r="M10" s="417" t="s">
        <v>10</v>
      </c>
      <c r="N10" s="417"/>
      <c r="O10" s="417" t="s">
        <v>11</v>
      </c>
      <c r="P10" s="417"/>
      <c r="Q10" s="417" t="s">
        <v>12</v>
      </c>
      <c r="R10" s="417"/>
      <c r="S10" s="417" t="s">
        <v>13</v>
      </c>
      <c r="T10" s="417"/>
      <c r="U10" s="417" t="s">
        <v>14</v>
      </c>
      <c r="V10" s="417"/>
      <c r="W10" s="417" t="s">
        <v>15</v>
      </c>
      <c r="X10" s="417"/>
      <c r="Y10" s="417" t="s">
        <v>16</v>
      </c>
      <c r="Z10" s="417"/>
      <c r="AA10" s="417" t="s">
        <v>17</v>
      </c>
      <c r="AB10" s="417"/>
    </row>
    <row r="11" spans="1:28" s="3" customFormat="1" ht="15" customHeight="1" x14ac:dyDescent="0.15">
      <c r="A11" s="419"/>
      <c r="B11" s="419"/>
      <c r="C11" s="419"/>
      <c r="D11" s="4" t="s">
        <v>18</v>
      </c>
      <c r="E11" s="5" t="s">
        <v>19</v>
      </c>
      <c r="F11" s="6" t="s">
        <v>20</v>
      </c>
      <c r="G11" s="7" t="s">
        <v>19</v>
      </c>
      <c r="H11" s="8" t="s">
        <v>20</v>
      </c>
      <c r="I11" s="9" t="s">
        <v>19</v>
      </c>
      <c r="J11" s="10" t="s">
        <v>20</v>
      </c>
      <c r="K11" s="9" t="s">
        <v>19</v>
      </c>
      <c r="L11" s="10" t="s">
        <v>20</v>
      </c>
      <c r="M11" s="9" t="s">
        <v>19</v>
      </c>
      <c r="N11" s="10" t="s">
        <v>20</v>
      </c>
      <c r="O11" s="9" t="s">
        <v>19</v>
      </c>
      <c r="P11" s="10" t="s">
        <v>20</v>
      </c>
      <c r="Q11" s="9" t="s">
        <v>19</v>
      </c>
      <c r="R11" s="10" t="s">
        <v>20</v>
      </c>
      <c r="S11" s="9" t="s">
        <v>19</v>
      </c>
      <c r="T11" s="10" t="s">
        <v>20</v>
      </c>
      <c r="U11" s="9" t="s">
        <v>19</v>
      </c>
      <c r="V11" s="10" t="s">
        <v>20</v>
      </c>
      <c r="W11" s="9" t="s">
        <v>19</v>
      </c>
      <c r="X11" s="10" t="s">
        <v>20</v>
      </c>
      <c r="Y11" s="9" t="s">
        <v>19</v>
      </c>
      <c r="Z11" s="10" t="s">
        <v>20</v>
      </c>
      <c r="AA11" s="9" t="s">
        <v>19</v>
      </c>
      <c r="AB11" s="10" t="s">
        <v>20</v>
      </c>
    </row>
    <row r="12" spans="1:28" s="3" customFormat="1" ht="15" customHeight="1" x14ac:dyDescent="0.15">
      <c r="A12" s="424" t="s">
        <v>21</v>
      </c>
      <c r="B12" s="11" t="s">
        <v>22</v>
      </c>
      <c r="C12" s="12" t="s">
        <v>23</v>
      </c>
      <c r="D12" s="13">
        <f>SUM(E12+F12)</f>
        <v>69</v>
      </c>
      <c r="E12" s="14">
        <f t="shared" ref="E12:F15" si="0">SUM(G12+I12+K12+M12+O12+Q12+S12+U12+W12+Y12+AA12)</f>
        <v>25</v>
      </c>
      <c r="F12" s="15">
        <f t="shared" si="0"/>
        <v>44</v>
      </c>
      <c r="G12" s="16">
        <v>1</v>
      </c>
      <c r="H12" s="17">
        <v>3</v>
      </c>
      <c r="I12" s="16">
        <v>3</v>
      </c>
      <c r="J12" s="17">
        <v>3</v>
      </c>
      <c r="K12" s="16">
        <v>3</v>
      </c>
      <c r="L12" s="17">
        <v>6</v>
      </c>
      <c r="M12" s="16">
        <v>6</v>
      </c>
      <c r="N12" s="17">
        <v>8</v>
      </c>
      <c r="O12" s="16">
        <v>4</v>
      </c>
      <c r="P12" s="17">
        <v>8</v>
      </c>
      <c r="Q12" s="16">
        <v>2</v>
      </c>
      <c r="R12" s="17">
        <v>2</v>
      </c>
      <c r="S12" s="16">
        <v>1</v>
      </c>
      <c r="T12" s="17">
        <v>5</v>
      </c>
      <c r="U12" s="16">
        <v>2</v>
      </c>
      <c r="V12" s="17">
        <v>5</v>
      </c>
      <c r="W12" s="16">
        <v>1</v>
      </c>
      <c r="X12" s="17">
        <v>2</v>
      </c>
      <c r="Y12" s="16">
        <v>2</v>
      </c>
      <c r="Z12" s="17">
        <v>2</v>
      </c>
      <c r="AA12" s="16">
        <v>0</v>
      </c>
      <c r="AB12" s="17">
        <v>0</v>
      </c>
    </row>
    <row r="13" spans="1:28" s="3" customFormat="1" ht="15" customHeight="1" x14ac:dyDescent="0.15">
      <c r="A13" s="408"/>
      <c r="B13" s="18" t="s">
        <v>24</v>
      </c>
      <c r="C13" s="19" t="s">
        <v>23</v>
      </c>
      <c r="D13" s="20">
        <f>SUM(E13+F13)</f>
        <v>62</v>
      </c>
      <c r="E13" s="21">
        <f t="shared" si="0"/>
        <v>29</v>
      </c>
      <c r="F13" s="22">
        <f t="shared" si="0"/>
        <v>33</v>
      </c>
      <c r="G13" s="23">
        <v>2</v>
      </c>
      <c r="H13" s="24">
        <v>2</v>
      </c>
      <c r="I13" s="25">
        <v>1</v>
      </c>
      <c r="J13" s="26">
        <v>4</v>
      </c>
      <c r="K13" s="25">
        <v>4</v>
      </c>
      <c r="L13" s="26">
        <v>6</v>
      </c>
      <c r="M13" s="25">
        <v>2</v>
      </c>
      <c r="N13" s="26">
        <v>5</v>
      </c>
      <c r="O13" s="25">
        <v>4</v>
      </c>
      <c r="P13" s="26">
        <v>3</v>
      </c>
      <c r="Q13" s="25">
        <v>6</v>
      </c>
      <c r="R13" s="26">
        <v>2</v>
      </c>
      <c r="S13" s="25">
        <v>3</v>
      </c>
      <c r="T13" s="26">
        <v>3</v>
      </c>
      <c r="U13" s="25">
        <v>2</v>
      </c>
      <c r="V13" s="26">
        <v>2</v>
      </c>
      <c r="W13" s="25">
        <v>1</v>
      </c>
      <c r="X13" s="26">
        <v>5</v>
      </c>
      <c r="Y13" s="25">
        <v>3</v>
      </c>
      <c r="Z13" s="26">
        <v>0</v>
      </c>
      <c r="AA13" s="25">
        <v>1</v>
      </c>
      <c r="AB13" s="26">
        <v>1</v>
      </c>
    </row>
    <row r="14" spans="1:28" s="3" customFormat="1" ht="15" customHeight="1" x14ac:dyDescent="0.15">
      <c r="A14" s="425" t="s">
        <v>25</v>
      </c>
      <c r="B14" s="426"/>
      <c r="C14" s="27" t="s">
        <v>23</v>
      </c>
      <c r="D14" s="28">
        <f>SUM(E14+F14)</f>
        <v>219</v>
      </c>
      <c r="E14" s="29">
        <f t="shared" si="0"/>
        <v>108</v>
      </c>
      <c r="F14" s="30">
        <f t="shared" si="0"/>
        <v>111</v>
      </c>
      <c r="G14" s="31">
        <v>4</v>
      </c>
      <c r="H14" s="32">
        <v>3</v>
      </c>
      <c r="I14" s="31">
        <v>8</v>
      </c>
      <c r="J14" s="32">
        <v>9</v>
      </c>
      <c r="K14" s="31">
        <v>12</v>
      </c>
      <c r="L14" s="32">
        <v>10</v>
      </c>
      <c r="M14" s="31">
        <v>17</v>
      </c>
      <c r="N14" s="32">
        <v>22</v>
      </c>
      <c r="O14" s="31">
        <v>20</v>
      </c>
      <c r="P14" s="32">
        <v>17</v>
      </c>
      <c r="Q14" s="31">
        <v>11</v>
      </c>
      <c r="R14" s="32">
        <v>20</v>
      </c>
      <c r="S14" s="31">
        <v>13</v>
      </c>
      <c r="T14" s="32">
        <v>7</v>
      </c>
      <c r="U14" s="31">
        <v>9</v>
      </c>
      <c r="V14" s="32">
        <v>13</v>
      </c>
      <c r="W14" s="31">
        <v>12</v>
      </c>
      <c r="X14" s="32">
        <v>5</v>
      </c>
      <c r="Y14" s="31">
        <v>2</v>
      </c>
      <c r="Z14" s="32">
        <v>5</v>
      </c>
      <c r="AA14" s="31">
        <v>0</v>
      </c>
      <c r="AB14" s="32">
        <v>0</v>
      </c>
    </row>
    <row r="15" spans="1:28" s="3" customFormat="1" ht="15" customHeight="1" x14ac:dyDescent="0.15">
      <c r="A15" s="327" t="s">
        <v>5</v>
      </c>
      <c r="B15" s="328"/>
      <c r="C15" s="427"/>
      <c r="D15" s="28">
        <f>SUM(E15+F15)</f>
        <v>350</v>
      </c>
      <c r="E15" s="29">
        <f t="shared" si="0"/>
        <v>162</v>
      </c>
      <c r="F15" s="33">
        <f t="shared" si="0"/>
        <v>188</v>
      </c>
      <c r="G15" s="34">
        <f t="shared" ref="G15:AB15" si="1">SUM(G12:G14)</f>
        <v>7</v>
      </c>
      <c r="H15" s="35">
        <f t="shared" si="1"/>
        <v>8</v>
      </c>
      <c r="I15" s="36">
        <f t="shared" si="1"/>
        <v>12</v>
      </c>
      <c r="J15" s="37">
        <f t="shared" si="1"/>
        <v>16</v>
      </c>
      <c r="K15" s="34">
        <f t="shared" si="1"/>
        <v>19</v>
      </c>
      <c r="L15" s="37">
        <f t="shared" si="1"/>
        <v>22</v>
      </c>
      <c r="M15" s="34">
        <f t="shared" si="1"/>
        <v>25</v>
      </c>
      <c r="N15" s="37">
        <f t="shared" si="1"/>
        <v>35</v>
      </c>
      <c r="O15" s="34">
        <f t="shared" si="1"/>
        <v>28</v>
      </c>
      <c r="P15" s="37">
        <f t="shared" si="1"/>
        <v>28</v>
      </c>
      <c r="Q15" s="34">
        <f t="shared" si="1"/>
        <v>19</v>
      </c>
      <c r="R15" s="37">
        <f t="shared" si="1"/>
        <v>24</v>
      </c>
      <c r="S15" s="34">
        <f t="shared" si="1"/>
        <v>17</v>
      </c>
      <c r="T15" s="37">
        <f t="shared" si="1"/>
        <v>15</v>
      </c>
      <c r="U15" s="34">
        <f t="shared" si="1"/>
        <v>13</v>
      </c>
      <c r="V15" s="37">
        <f t="shared" si="1"/>
        <v>20</v>
      </c>
      <c r="W15" s="34">
        <f t="shared" si="1"/>
        <v>14</v>
      </c>
      <c r="X15" s="37">
        <f t="shared" si="1"/>
        <v>12</v>
      </c>
      <c r="Y15" s="34">
        <f t="shared" si="1"/>
        <v>7</v>
      </c>
      <c r="Z15" s="37">
        <f t="shared" si="1"/>
        <v>7</v>
      </c>
      <c r="AA15" s="34">
        <f t="shared" si="1"/>
        <v>1</v>
      </c>
      <c r="AB15" s="37">
        <f t="shared" si="1"/>
        <v>1</v>
      </c>
    </row>
    <row r="16" spans="1:28" s="3" customFormat="1" ht="15" customHeight="1" x14ac:dyDescent="0.15">
      <c r="A16" s="428" t="s">
        <v>26</v>
      </c>
      <c r="B16" s="429"/>
      <c r="C16" s="430"/>
      <c r="D16" s="16">
        <v>23</v>
      </c>
      <c r="E16" s="38"/>
      <c r="F16" s="39"/>
      <c r="G16" s="40"/>
      <c r="H16" s="39"/>
      <c r="I16" s="40"/>
      <c r="J16" s="39"/>
      <c r="K16" s="40"/>
      <c r="L16" s="39"/>
      <c r="M16" s="40"/>
      <c r="N16" s="39"/>
      <c r="O16" s="40"/>
      <c r="P16" s="39"/>
      <c r="Q16" s="40"/>
      <c r="R16" s="39"/>
      <c r="S16" s="40"/>
      <c r="T16" s="39"/>
      <c r="U16" s="40"/>
      <c r="V16" s="39"/>
      <c r="W16" s="40"/>
      <c r="X16" s="39"/>
      <c r="Y16" s="40"/>
      <c r="Z16" s="41"/>
      <c r="AA16" s="42"/>
      <c r="AB16" s="43"/>
    </row>
    <row r="17" spans="1:30" s="3" customFormat="1" ht="15" customHeight="1" x14ac:dyDescent="0.15">
      <c r="A17" s="361" t="s">
        <v>27</v>
      </c>
      <c r="B17" s="431"/>
      <c r="C17" s="362"/>
      <c r="D17" s="23"/>
      <c r="E17" s="44"/>
      <c r="F17" s="45"/>
      <c r="G17" s="46"/>
      <c r="H17" s="45"/>
      <c r="I17" s="46"/>
      <c r="J17" s="45"/>
      <c r="K17" s="46"/>
      <c r="L17" s="45"/>
      <c r="M17" s="46"/>
      <c r="N17" s="45"/>
      <c r="O17" s="46"/>
      <c r="P17" s="45"/>
      <c r="Q17" s="46"/>
      <c r="R17" s="45"/>
      <c r="S17" s="46"/>
      <c r="T17" s="45"/>
      <c r="U17" s="46"/>
      <c r="V17" s="45"/>
      <c r="W17" s="46"/>
      <c r="X17" s="45"/>
      <c r="Y17" s="46"/>
      <c r="Z17" s="47"/>
      <c r="AA17" s="44"/>
      <c r="AB17" s="47"/>
    </row>
    <row r="18" spans="1:30" s="2" customFormat="1" ht="18" customHeight="1" x14ac:dyDescent="0.2">
      <c r="A18" s="418" t="s">
        <v>28</v>
      </c>
      <c r="B18" s="418"/>
      <c r="C18" s="418"/>
    </row>
    <row r="19" spans="1:30" ht="15" customHeight="1" x14ac:dyDescent="0.25">
      <c r="A19" s="419" t="s">
        <v>3</v>
      </c>
      <c r="B19" s="419" t="s">
        <v>4</v>
      </c>
      <c r="C19" s="419"/>
      <c r="D19" s="330" t="s">
        <v>5</v>
      </c>
      <c r="E19" s="420"/>
      <c r="F19" s="333"/>
      <c r="G19" s="336" t="s">
        <v>6</v>
      </c>
      <c r="H19" s="337"/>
      <c r="I19" s="337"/>
      <c r="J19" s="337"/>
      <c r="K19" s="337"/>
      <c r="L19" s="337"/>
      <c r="M19" s="337"/>
      <c r="N19" s="337"/>
      <c r="O19" s="337"/>
      <c r="P19" s="337"/>
      <c r="Q19" s="337"/>
      <c r="R19" s="337"/>
      <c r="S19" s="337"/>
      <c r="T19" s="337"/>
      <c r="U19" s="337"/>
      <c r="V19" s="337"/>
      <c r="W19" s="337"/>
      <c r="X19" s="337"/>
      <c r="Y19" s="337"/>
      <c r="Z19" s="337"/>
      <c r="AA19" s="337"/>
      <c r="AB19" s="337"/>
      <c r="AC19" s="337"/>
      <c r="AD19" s="338"/>
    </row>
    <row r="20" spans="1:30" ht="15" customHeight="1" x14ac:dyDescent="0.25">
      <c r="A20" s="419"/>
      <c r="B20" s="419"/>
      <c r="C20" s="419"/>
      <c r="D20" s="334"/>
      <c r="E20" s="421"/>
      <c r="F20" s="421"/>
      <c r="G20" s="422" t="s">
        <v>29</v>
      </c>
      <c r="H20" s="423"/>
      <c r="I20" s="417" t="s">
        <v>7</v>
      </c>
      <c r="J20" s="417"/>
      <c r="K20" s="417" t="s">
        <v>8</v>
      </c>
      <c r="L20" s="417"/>
      <c r="M20" s="417" t="s">
        <v>9</v>
      </c>
      <c r="N20" s="417"/>
      <c r="O20" s="417" t="s">
        <v>10</v>
      </c>
      <c r="P20" s="417"/>
      <c r="Q20" s="417" t="s">
        <v>11</v>
      </c>
      <c r="R20" s="417"/>
      <c r="S20" s="417" t="s">
        <v>12</v>
      </c>
      <c r="T20" s="417"/>
      <c r="U20" s="417" t="s">
        <v>13</v>
      </c>
      <c r="V20" s="417"/>
      <c r="W20" s="417" t="s">
        <v>14</v>
      </c>
      <c r="X20" s="417"/>
      <c r="Y20" s="417" t="s">
        <v>15</v>
      </c>
      <c r="Z20" s="417"/>
      <c r="AA20" s="417" t="s">
        <v>16</v>
      </c>
      <c r="AB20" s="417"/>
      <c r="AC20" s="417" t="s">
        <v>17</v>
      </c>
      <c r="AD20" s="417"/>
    </row>
    <row r="21" spans="1:30" ht="15" customHeight="1" x14ac:dyDescent="0.25">
      <c r="A21" s="419"/>
      <c r="B21" s="419"/>
      <c r="C21" s="419"/>
      <c r="D21" s="4" t="s">
        <v>18</v>
      </c>
      <c r="E21" s="5" t="s">
        <v>19</v>
      </c>
      <c r="F21" s="48" t="s">
        <v>20</v>
      </c>
      <c r="G21" s="7" t="s">
        <v>19</v>
      </c>
      <c r="H21" s="8" t="s">
        <v>20</v>
      </c>
      <c r="I21" s="7" t="s">
        <v>19</v>
      </c>
      <c r="J21" s="8" t="s">
        <v>20</v>
      </c>
      <c r="K21" s="7" t="s">
        <v>19</v>
      </c>
      <c r="L21" s="49" t="s">
        <v>20</v>
      </c>
      <c r="M21" s="7" t="s">
        <v>19</v>
      </c>
      <c r="N21" s="8" t="s">
        <v>20</v>
      </c>
      <c r="O21" s="7" t="s">
        <v>19</v>
      </c>
      <c r="P21" s="8" t="s">
        <v>20</v>
      </c>
      <c r="Q21" s="7" t="s">
        <v>19</v>
      </c>
      <c r="R21" s="8" t="s">
        <v>20</v>
      </c>
      <c r="S21" s="7" t="s">
        <v>19</v>
      </c>
      <c r="T21" s="8" t="s">
        <v>20</v>
      </c>
      <c r="U21" s="7" t="s">
        <v>19</v>
      </c>
      <c r="V21" s="8" t="s">
        <v>20</v>
      </c>
      <c r="W21" s="7" t="s">
        <v>19</v>
      </c>
      <c r="X21" s="8" t="s">
        <v>20</v>
      </c>
      <c r="Y21" s="7" t="s">
        <v>19</v>
      </c>
      <c r="Z21" s="8" t="s">
        <v>20</v>
      </c>
      <c r="AA21" s="7" t="s">
        <v>19</v>
      </c>
      <c r="AB21" s="8" t="s">
        <v>20</v>
      </c>
      <c r="AC21" s="7" t="s">
        <v>19</v>
      </c>
      <c r="AD21" s="8" t="s">
        <v>20</v>
      </c>
    </row>
    <row r="22" spans="1:30" ht="15" customHeight="1" x14ac:dyDescent="0.25">
      <c r="A22" s="408" t="s">
        <v>21</v>
      </c>
      <c r="B22" s="315" t="s">
        <v>22</v>
      </c>
      <c r="C22" s="50" t="s">
        <v>30</v>
      </c>
      <c r="D22" s="51">
        <f t="shared" ref="D22:D27" si="2">SUM(E22+F22)</f>
        <v>4</v>
      </c>
      <c r="E22" s="52">
        <f t="shared" ref="E22:F27" si="3">SUM(G22+I22+K22+M22+O22+Q22+S22+U22+W22+Y22+AA22+AC22)</f>
        <v>2</v>
      </c>
      <c r="F22" s="53">
        <f t="shared" si="3"/>
        <v>2</v>
      </c>
      <c r="G22" s="25">
        <v>0</v>
      </c>
      <c r="H22" s="54">
        <v>0</v>
      </c>
      <c r="I22" s="25">
        <v>1</v>
      </c>
      <c r="J22" s="54">
        <v>0</v>
      </c>
      <c r="K22" s="16">
        <v>1</v>
      </c>
      <c r="L22" s="17">
        <v>0</v>
      </c>
      <c r="M22" s="55">
        <v>0</v>
      </c>
      <c r="N22" s="56">
        <v>0</v>
      </c>
      <c r="O22" s="55">
        <v>0</v>
      </c>
      <c r="P22" s="56">
        <v>0</v>
      </c>
      <c r="Q22" s="55">
        <v>0</v>
      </c>
      <c r="R22" s="56">
        <v>1</v>
      </c>
      <c r="S22" s="55">
        <v>0</v>
      </c>
      <c r="T22" s="56">
        <v>1</v>
      </c>
      <c r="U22" s="55">
        <v>0</v>
      </c>
      <c r="V22" s="56">
        <v>0</v>
      </c>
      <c r="W22" s="55">
        <v>0</v>
      </c>
      <c r="X22" s="56">
        <v>0</v>
      </c>
      <c r="Y22" s="55">
        <v>0</v>
      </c>
      <c r="Z22" s="56">
        <v>0</v>
      </c>
      <c r="AA22" s="16">
        <v>0</v>
      </c>
      <c r="AB22" s="56">
        <v>0</v>
      </c>
      <c r="AC22" s="16">
        <v>0</v>
      </c>
      <c r="AD22" s="56">
        <v>0</v>
      </c>
    </row>
    <row r="23" spans="1:30" ht="15" customHeight="1" x14ac:dyDescent="0.25">
      <c r="A23" s="408"/>
      <c r="B23" s="316"/>
      <c r="C23" s="57" t="s">
        <v>31</v>
      </c>
      <c r="D23" s="58">
        <f t="shared" si="2"/>
        <v>1</v>
      </c>
      <c r="E23" s="59">
        <f t="shared" si="3"/>
        <v>1</v>
      </c>
      <c r="F23" s="60">
        <f t="shared" si="3"/>
        <v>0</v>
      </c>
      <c r="G23" s="61">
        <v>0</v>
      </c>
      <c r="H23" s="62">
        <v>0</v>
      </c>
      <c r="I23" s="61">
        <v>0</v>
      </c>
      <c r="J23" s="62">
        <v>0</v>
      </c>
      <c r="K23" s="23">
        <v>0</v>
      </c>
      <c r="L23" s="24">
        <v>0</v>
      </c>
      <c r="M23" s="63">
        <v>0</v>
      </c>
      <c r="N23" s="64">
        <v>0</v>
      </c>
      <c r="O23" s="63">
        <v>0</v>
      </c>
      <c r="P23" s="64">
        <v>0</v>
      </c>
      <c r="Q23" s="63">
        <v>0</v>
      </c>
      <c r="R23" s="64">
        <v>0</v>
      </c>
      <c r="S23" s="63">
        <v>0</v>
      </c>
      <c r="T23" s="64">
        <v>0</v>
      </c>
      <c r="U23" s="63">
        <v>1</v>
      </c>
      <c r="V23" s="64">
        <v>0</v>
      </c>
      <c r="W23" s="63">
        <v>0</v>
      </c>
      <c r="X23" s="64">
        <v>0</v>
      </c>
      <c r="Y23" s="63">
        <v>0</v>
      </c>
      <c r="Z23" s="64">
        <v>0</v>
      </c>
      <c r="AA23" s="63">
        <v>0</v>
      </c>
      <c r="AB23" s="64">
        <v>0</v>
      </c>
      <c r="AC23" s="63">
        <v>0</v>
      </c>
      <c r="AD23" s="64">
        <v>0</v>
      </c>
    </row>
    <row r="24" spans="1:30" ht="15" customHeight="1" x14ac:dyDescent="0.25">
      <c r="A24" s="408"/>
      <c r="B24" s="315" t="s">
        <v>24</v>
      </c>
      <c r="C24" s="50" t="s">
        <v>30</v>
      </c>
      <c r="D24" s="65">
        <f t="shared" si="2"/>
        <v>5</v>
      </c>
      <c r="E24" s="52">
        <f t="shared" si="3"/>
        <v>2</v>
      </c>
      <c r="F24" s="53">
        <f t="shared" si="3"/>
        <v>3</v>
      </c>
      <c r="G24" s="66">
        <v>0</v>
      </c>
      <c r="H24" s="67">
        <v>0</v>
      </c>
      <c r="I24" s="66">
        <v>0</v>
      </c>
      <c r="J24" s="67">
        <v>0</v>
      </c>
      <c r="K24" s="66">
        <v>0</v>
      </c>
      <c r="L24" s="68">
        <v>0</v>
      </c>
      <c r="M24" s="69">
        <v>0</v>
      </c>
      <c r="N24" s="67">
        <v>0</v>
      </c>
      <c r="O24" s="69">
        <v>2</v>
      </c>
      <c r="P24" s="67">
        <v>1</v>
      </c>
      <c r="Q24" s="69">
        <v>0</v>
      </c>
      <c r="R24" s="67">
        <v>1</v>
      </c>
      <c r="S24" s="69">
        <v>0</v>
      </c>
      <c r="T24" s="67">
        <v>1</v>
      </c>
      <c r="U24" s="69">
        <v>0</v>
      </c>
      <c r="V24" s="67">
        <v>0</v>
      </c>
      <c r="W24" s="69">
        <v>0</v>
      </c>
      <c r="X24" s="67">
        <v>0</v>
      </c>
      <c r="Y24" s="69">
        <v>0</v>
      </c>
      <c r="Z24" s="67">
        <v>0</v>
      </c>
      <c r="AA24" s="69">
        <v>0</v>
      </c>
      <c r="AB24" s="67">
        <v>0</v>
      </c>
      <c r="AC24" s="69">
        <v>0</v>
      </c>
      <c r="AD24" s="67">
        <v>0</v>
      </c>
    </row>
    <row r="25" spans="1:30" ht="15" customHeight="1" x14ac:dyDescent="0.25">
      <c r="A25" s="409"/>
      <c r="B25" s="316"/>
      <c r="C25" s="57" t="s">
        <v>31</v>
      </c>
      <c r="D25" s="58">
        <f t="shared" si="2"/>
        <v>0</v>
      </c>
      <c r="E25" s="59">
        <f t="shared" si="3"/>
        <v>0</v>
      </c>
      <c r="F25" s="60">
        <f t="shared" si="3"/>
        <v>0</v>
      </c>
      <c r="G25" s="61">
        <v>0</v>
      </c>
      <c r="H25" s="62">
        <v>0</v>
      </c>
      <c r="I25" s="61">
        <v>0</v>
      </c>
      <c r="J25" s="62">
        <v>0</v>
      </c>
      <c r="K25" s="61">
        <v>0</v>
      </c>
      <c r="L25" s="70">
        <v>0</v>
      </c>
      <c r="M25" s="71">
        <v>0</v>
      </c>
      <c r="N25" s="62">
        <v>0</v>
      </c>
      <c r="O25" s="71">
        <v>0</v>
      </c>
      <c r="P25" s="62">
        <v>0</v>
      </c>
      <c r="Q25" s="71">
        <v>0</v>
      </c>
      <c r="R25" s="62">
        <v>0</v>
      </c>
      <c r="S25" s="71">
        <v>0</v>
      </c>
      <c r="T25" s="62">
        <v>0</v>
      </c>
      <c r="U25" s="71">
        <v>0</v>
      </c>
      <c r="V25" s="62">
        <v>0</v>
      </c>
      <c r="W25" s="71">
        <v>0</v>
      </c>
      <c r="X25" s="62">
        <v>0</v>
      </c>
      <c r="Y25" s="71">
        <v>0</v>
      </c>
      <c r="Z25" s="62">
        <v>0</v>
      </c>
      <c r="AA25" s="71">
        <v>0</v>
      </c>
      <c r="AB25" s="62">
        <v>0</v>
      </c>
      <c r="AC25" s="71">
        <v>0</v>
      </c>
      <c r="AD25" s="62">
        <v>0</v>
      </c>
    </row>
    <row r="26" spans="1:30" ht="15" customHeight="1" x14ac:dyDescent="0.25">
      <c r="A26" s="410" t="s">
        <v>25</v>
      </c>
      <c r="B26" s="411"/>
      <c r="C26" s="72" t="s">
        <v>30</v>
      </c>
      <c r="D26" s="73">
        <f t="shared" si="2"/>
        <v>43</v>
      </c>
      <c r="E26" s="52">
        <f t="shared" si="3"/>
        <v>18</v>
      </c>
      <c r="F26" s="53">
        <f t="shared" si="3"/>
        <v>25</v>
      </c>
      <c r="G26" s="74">
        <v>0</v>
      </c>
      <c r="H26" s="75">
        <v>1</v>
      </c>
      <c r="I26" s="74">
        <v>1</v>
      </c>
      <c r="J26" s="75">
        <v>1</v>
      </c>
      <c r="K26" s="76">
        <v>1</v>
      </c>
      <c r="L26" s="77">
        <v>2</v>
      </c>
      <c r="M26" s="74">
        <v>4</v>
      </c>
      <c r="N26" s="75">
        <v>5</v>
      </c>
      <c r="O26" s="74">
        <v>0</v>
      </c>
      <c r="P26" s="75">
        <v>4</v>
      </c>
      <c r="Q26" s="74">
        <v>1</v>
      </c>
      <c r="R26" s="75">
        <v>5</v>
      </c>
      <c r="S26" s="74">
        <v>2</v>
      </c>
      <c r="T26" s="75">
        <v>2</v>
      </c>
      <c r="U26" s="74">
        <v>3</v>
      </c>
      <c r="V26" s="75">
        <v>2</v>
      </c>
      <c r="W26" s="74">
        <v>2</v>
      </c>
      <c r="X26" s="75">
        <v>1</v>
      </c>
      <c r="Y26" s="74">
        <v>1</v>
      </c>
      <c r="Z26" s="75">
        <v>1</v>
      </c>
      <c r="AA26" s="74">
        <v>1</v>
      </c>
      <c r="AB26" s="75">
        <v>1</v>
      </c>
      <c r="AC26" s="74">
        <v>2</v>
      </c>
      <c r="AD26" s="75">
        <v>0</v>
      </c>
    </row>
    <row r="27" spans="1:30" ht="15" customHeight="1" x14ac:dyDescent="0.25">
      <c r="A27" s="412"/>
      <c r="B27" s="413"/>
      <c r="C27" s="78" t="s">
        <v>31</v>
      </c>
      <c r="D27" s="58">
        <f t="shared" si="2"/>
        <v>0</v>
      </c>
      <c r="E27" s="59">
        <f t="shared" si="3"/>
        <v>0</v>
      </c>
      <c r="F27" s="60">
        <f t="shared" si="3"/>
        <v>0</v>
      </c>
      <c r="G27" s="71">
        <v>0</v>
      </c>
      <c r="H27" s="62">
        <v>0</v>
      </c>
      <c r="I27" s="71">
        <v>0</v>
      </c>
      <c r="J27" s="62">
        <v>0</v>
      </c>
      <c r="K27" s="61">
        <v>0</v>
      </c>
      <c r="L27" s="70">
        <v>0</v>
      </c>
      <c r="M27" s="71">
        <v>0</v>
      </c>
      <c r="N27" s="62">
        <v>0</v>
      </c>
      <c r="O27" s="71">
        <v>0</v>
      </c>
      <c r="P27" s="62">
        <v>0</v>
      </c>
      <c r="Q27" s="71">
        <v>0</v>
      </c>
      <c r="R27" s="62">
        <v>0</v>
      </c>
      <c r="S27" s="71">
        <v>0</v>
      </c>
      <c r="T27" s="62">
        <v>0</v>
      </c>
      <c r="U27" s="71">
        <v>0</v>
      </c>
      <c r="V27" s="62">
        <v>0</v>
      </c>
      <c r="W27" s="71">
        <v>0</v>
      </c>
      <c r="X27" s="62">
        <v>0</v>
      </c>
      <c r="Y27" s="71">
        <v>0</v>
      </c>
      <c r="Z27" s="62">
        <v>0</v>
      </c>
      <c r="AA27" s="71">
        <v>0</v>
      </c>
      <c r="AB27" s="62">
        <v>0</v>
      </c>
      <c r="AC27" s="71">
        <v>0</v>
      </c>
      <c r="AD27" s="62">
        <v>0</v>
      </c>
    </row>
    <row r="28" spans="1:30" ht="15" customHeight="1" x14ac:dyDescent="0.25">
      <c r="A28" s="414" t="s">
        <v>5</v>
      </c>
      <c r="B28" s="415"/>
      <c r="C28" s="416"/>
      <c r="D28" s="79">
        <f t="shared" ref="D28:AD28" si="4">SUM(D22:D27)</f>
        <v>53</v>
      </c>
      <c r="E28" s="80">
        <f t="shared" si="4"/>
        <v>23</v>
      </c>
      <c r="F28" s="81">
        <f t="shared" si="4"/>
        <v>30</v>
      </c>
      <c r="G28" s="82">
        <f t="shared" si="4"/>
        <v>0</v>
      </c>
      <c r="H28" s="83">
        <f t="shared" si="4"/>
        <v>1</v>
      </c>
      <c r="I28" s="82">
        <f t="shared" si="4"/>
        <v>2</v>
      </c>
      <c r="J28" s="83">
        <f t="shared" si="4"/>
        <v>1</v>
      </c>
      <c r="K28" s="84">
        <f t="shared" si="4"/>
        <v>2</v>
      </c>
      <c r="L28" s="85">
        <f t="shared" si="4"/>
        <v>2</v>
      </c>
      <c r="M28" s="82">
        <f t="shared" si="4"/>
        <v>4</v>
      </c>
      <c r="N28" s="83">
        <f t="shared" si="4"/>
        <v>5</v>
      </c>
      <c r="O28" s="82">
        <f t="shared" si="4"/>
        <v>2</v>
      </c>
      <c r="P28" s="83">
        <f t="shared" si="4"/>
        <v>5</v>
      </c>
      <c r="Q28" s="82">
        <f t="shared" si="4"/>
        <v>1</v>
      </c>
      <c r="R28" s="83">
        <f t="shared" si="4"/>
        <v>7</v>
      </c>
      <c r="S28" s="82">
        <f t="shared" si="4"/>
        <v>2</v>
      </c>
      <c r="T28" s="83">
        <f t="shared" si="4"/>
        <v>4</v>
      </c>
      <c r="U28" s="82">
        <f t="shared" si="4"/>
        <v>4</v>
      </c>
      <c r="V28" s="83">
        <f t="shared" si="4"/>
        <v>2</v>
      </c>
      <c r="W28" s="82">
        <f t="shared" si="4"/>
        <v>2</v>
      </c>
      <c r="X28" s="83">
        <f t="shared" si="4"/>
        <v>1</v>
      </c>
      <c r="Y28" s="82">
        <f t="shared" si="4"/>
        <v>1</v>
      </c>
      <c r="Z28" s="83">
        <f t="shared" si="4"/>
        <v>1</v>
      </c>
      <c r="AA28" s="82">
        <f t="shared" si="4"/>
        <v>1</v>
      </c>
      <c r="AB28" s="83">
        <f t="shared" si="4"/>
        <v>1</v>
      </c>
      <c r="AC28" s="82">
        <f t="shared" si="4"/>
        <v>2</v>
      </c>
      <c r="AD28" s="83">
        <f t="shared" si="4"/>
        <v>0</v>
      </c>
    </row>
    <row r="29" spans="1:30" s="2" customFormat="1" ht="18" customHeight="1" x14ac:dyDescent="0.2">
      <c r="A29" s="398" t="s">
        <v>32</v>
      </c>
      <c r="B29" s="398"/>
      <c r="C29" s="398"/>
      <c r="D29" s="398"/>
      <c r="E29" s="398"/>
      <c r="F29" s="398"/>
    </row>
    <row r="30" spans="1:30" ht="15" customHeight="1" x14ac:dyDescent="0.25">
      <c r="A30" s="86" t="s">
        <v>33</v>
      </c>
      <c r="B30" s="86" t="s">
        <v>34</v>
      </c>
      <c r="C30" s="399" t="s">
        <v>35</v>
      </c>
      <c r="D30" s="400"/>
      <c r="E30" s="87" t="s">
        <v>5</v>
      </c>
      <c r="F30" s="88" t="s">
        <v>36</v>
      </c>
      <c r="G30" s="89" t="s">
        <v>25</v>
      </c>
    </row>
    <row r="31" spans="1:30" ht="15" customHeight="1" x14ac:dyDescent="0.25">
      <c r="A31" s="369" t="s">
        <v>37</v>
      </c>
      <c r="B31" s="401" t="s">
        <v>38</v>
      </c>
      <c r="C31" s="402" t="s">
        <v>39</v>
      </c>
      <c r="D31" s="403"/>
      <c r="E31" s="90">
        <f t="shared" ref="E31:E61" si="5">SUM(F31:G31)</f>
        <v>1</v>
      </c>
      <c r="F31" s="91">
        <v>0</v>
      </c>
      <c r="G31" s="92">
        <v>1</v>
      </c>
    </row>
    <row r="32" spans="1:30" ht="15" customHeight="1" x14ac:dyDescent="0.25">
      <c r="A32" s="370"/>
      <c r="B32" s="401"/>
      <c r="C32" s="404" t="s">
        <v>40</v>
      </c>
      <c r="D32" s="405"/>
      <c r="E32" s="93">
        <f t="shared" si="5"/>
        <v>0</v>
      </c>
      <c r="F32" s="94"/>
      <c r="G32" s="95"/>
    </row>
    <row r="33" spans="1:7" ht="15" customHeight="1" x14ac:dyDescent="0.25">
      <c r="A33" s="370"/>
      <c r="B33" s="401"/>
      <c r="C33" s="406" t="s">
        <v>41</v>
      </c>
      <c r="D33" s="407"/>
      <c r="E33" s="96">
        <f t="shared" si="5"/>
        <v>0</v>
      </c>
      <c r="F33" s="97"/>
      <c r="G33" s="98"/>
    </row>
    <row r="34" spans="1:7" ht="15" customHeight="1" x14ac:dyDescent="0.25">
      <c r="A34" s="370"/>
      <c r="B34" s="369" t="s">
        <v>42</v>
      </c>
      <c r="C34" s="389" t="s">
        <v>43</v>
      </c>
      <c r="D34" s="390"/>
      <c r="E34" s="99">
        <f t="shared" si="5"/>
        <v>0</v>
      </c>
      <c r="F34" s="100"/>
      <c r="G34" s="101"/>
    </row>
    <row r="35" spans="1:7" ht="15" customHeight="1" x14ac:dyDescent="0.25">
      <c r="A35" s="370"/>
      <c r="B35" s="371"/>
      <c r="C35" s="406" t="s">
        <v>44</v>
      </c>
      <c r="D35" s="407"/>
      <c r="E35" s="96">
        <f t="shared" si="5"/>
        <v>1</v>
      </c>
      <c r="F35" s="97">
        <v>0</v>
      </c>
      <c r="G35" s="98">
        <v>1</v>
      </c>
    </row>
    <row r="36" spans="1:7" ht="15" customHeight="1" x14ac:dyDescent="0.25">
      <c r="A36" s="370"/>
      <c r="B36" s="387" t="s">
        <v>45</v>
      </c>
      <c r="C36" s="389" t="s">
        <v>46</v>
      </c>
      <c r="D36" s="390"/>
      <c r="E36" s="99">
        <f t="shared" si="5"/>
        <v>0</v>
      </c>
      <c r="F36" s="100"/>
      <c r="G36" s="101"/>
    </row>
    <row r="37" spans="1:7" ht="15" customHeight="1" x14ac:dyDescent="0.25">
      <c r="A37" s="370"/>
      <c r="B37" s="388"/>
      <c r="C37" s="391" t="s">
        <v>47</v>
      </c>
      <c r="D37" s="392"/>
      <c r="E37" s="96">
        <f t="shared" si="5"/>
        <v>0</v>
      </c>
      <c r="F37" s="97"/>
      <c r="G37" s="98"/>
    </row>
    <row r="38" spans="1:7" ht="15" customHeight="1" x14ac:dyDescent="0.25">
      <c r="A38" s="370"/>
      <c r="B38" s="387" t="s">
        <v>48</v>
      </c>
      <c r="C38" s="394" t="s">
        <v>49</v>
      </c>
      <c r="D38" s="395"/>
      <c r="E38" s="99">
        <f t="shared" si="5"/>
        <v>0</v>
      </c>
      <c r="F38" s="100"/>
      <c r="G38" s="101"/>
    </row>
    <row r="39" spans="1:7" ht="15" customHeight="1" x14ac:dyDescent="0.25">
      <c r="A39" s="370"/>
      <c r="B39" s="393"/>
      <c r="C39" s="396" t="s">
        <v>50</v>
      </c>
      <c r="D39" s="397"/>
      <c r="E39" s="93">
        <f t="shared" si="5"/>
        <v>0</v>
      </c>
      <c r="F39" s="94"/>
      <c r="G39" s="95"/>
    </row>
    <row r="40" spans="1:7" ht="15" customHeight="1" x14ac:dyDescent="0.25">
      <c r="A40" s="370"/>
      <c r="B40" s="393"/>
      <c r="C40" s="396" t="s">
        <v>51</v>
      </c>
      <c r="D40" s="397"/>
      <c r="E40" s="93">
        <f t="shared" si="5"/>
        <v>0</v>
      </c>
      <c r="F40" s="94"/>
      <c r="G40" s="95"/>
    </row>
    <row r="41" spans="1:7" ht="15" customHeight="1" x14ac:dyDescent="0.25">
      <c r="A41" s="371"/>
      <c r="B41" s="388"/>
      <c r="C41" s="391" t="s">
        <v>52</v>
      </c>
      <c r="D41" s="392"/>
      <c r="E41" s="96">
        <f t="shared" si="5"/>
        <v>0</v>
      </c>
      <c r="F41" s="97"/>
      <c r="G41" s="98"/>
    </row>
    <row r="42" spans="1:7" ht="15" customHeight="1" x14ac:dyDescent="0.25">
      <c r="A42" s="369" t="s">
        <v>53</v>
      </c>
      <c r="B42" s="369" t="s">
        <v>54</v>
      </c>
      <c r="C42" s="378" t="s">
        <v>55</v>
      </c>
      <c r="D42" s="380"/>
      <c r="E42" s="102">
        <f t="shared" si="5"/>
        <v>4</v>
      </c>
      <c r="F42" s="103">
        <v>0</v>
      </c>
      <c r="G42" s="104">
        <v>4</v>
      </c>
    </row>
    <row r="43" spans="1:7" ht="21" x14ac:dyDescent="0.25">
      <c r="A43" s="370"/>
      <c r="B43" s="370"/>
      <c r="C43" s="369" t="s">
        <v>56</v>
      </c>
      <c r="D43" s="105" t="s">
        <v>57</v>
      </c>
      <c r="E43" s="106">
        <f t="shared" si="5"/>
        <v>3</v>
      </c>
      <c r="F43" s="107">
        <v>2</v>
      </c>
      <c r="G43" s="108">
        <v>1</v>
      </c>
    </row>
    <row r="44" spans="1:7" ht="31.5" x14ac:dyDescent="0.25">
      <c r="A44" s="370"/>
      <c r="B44" s="370"/>
      <c r="C44" s="371"/>
      <c r="D44" s="109" t="s">
        <v>58</v>
      </c>
      <c r="E44" s="106">
        <f t="shared" si="5"/>
        <v>0</v>
      </c>
      <c r="F44" s="107">
        <v>0</v>
      </c>
      <c r="G44" s="108">
        <v>0</v>
      </c>
    </row>
    <row r="45" spans="1:7" ht="15" customHeight="1" x14ac:dyDescent="0.25">
      <c r="A45" s="370"/>
      <c r="B45" s="370"/>
      <c r="C45" s="372" t="s">
        <v>59</v>
      </c>
      <c r="D45" s="374"/>
      <c r="E45" s="99">
        <f t="shared" si="5"/>
        <v>2</v>
      </c>
      <c r="F45" s="100">
        <v>0</v>
      </c>
      <c r="G45" s="101">
        <v>2</v>
      </c>
    </row>
    <row r="46" spans="1:7" ht="15" customHeight="1" x14ac:dyDescent="0.25">
      <c r="A46" s="370"/>
      <c r="B46" s="370"/>
      <c r="C46" s="375" t="s">
        <v>60</v>
      </c>
      <c r="D46" s="377"/>
      <c r="E46" s="93">
        <f t="shared" si="5"/>
        <v>5</v>
      </c>
      <c r="F46" s="94">
        <v>2</v>
      </c>
      <c r="G46" s="95">
        <v>3</v>
      </c>
    </row>
    <row r="47" spans="1:7" ht="15" customHeight="1" x14ac:dyDescent="0.25">
      <c r="A47" s="370"/>
      <c r="B47" s="370"/>
      <c r="C47" s="375" t="s">
        <v>61</v>
      </c>
      <c r="D47" s="377"/>
      <c r="E47" s="93">
        <f t="shared" si="5"/>
        <v>7</v>
      </c>
      <c r="F47" s="94">
        <v>2</v>
      </c>
      <c r="G47" s="95">
        <v>5</v>
      </c>
    </row>
    <row r="48" spans="1:7" ht="15" customHeight="1" x14ac:dyDescent="0.25">
      <c r="A48" s="371"/>
      <c r="B48" s="371"/>
      <c r="C48" s="378" t="s">
        <v>62</v>
      </c>
      <c r="D48" s="380"/>
      <c r="E48" s="96">
        <f t="shared" si="5"/>
        <v>0</v>
      </c>
      <c r="F48" s="97">
        <v>0</v>
      </c>
      <c r="G48" s="98">
        <v>0</v>
      </c>
    </row>
    <row r="49" spans="1:8" ht="15" customHeight="1" x14ac:dyDescent="0.25">
      <c r="A49" s="369" t="s">
        <v>63</v>
      </c>
      <c r="B49" s="372" t="s">
        <v>64</v>
      </c>
      <c r="C49" s="373"/>
      <c r="D49" s="374"/>
      <c r="E49" s="90">
        <f t="shared" si="5"/>
        <v>0</v>
      </c>
      <c r="F49" s="91"/>
      <c r="G49" s="92"/>
    </row>
    <row r="50" spans="1:8" ht="15" customHeight="1" x14ac:dyDescent="0.25">
      <c r="A50" s="370"/>
      <c r="B50" s="375" t="s">
        <v>65</v>
      </c>
      <c r="C50" s="376"/>
      <c r="D50" s="377"/>
      <c r="E50" s="93">
        <f t="shared" si="5"/>
        <v>0</v>
      </c>
      <c r="F50" s="94"/>
      <c r="G50" s="95"/>
    </row>
    <row r="51" spans="1:8" ht="15" customHeight="1" x14ac:dyDescent="0.25">
      <c r="A51" s="370"/>
      <c r="B51" s="375" t="s">
        <v>66</v>
      </c>
      <c r="C51" s="376"/>
      <c r="D51" s="377"/>
      <c r="E51" s="93">
        <f t="shared" si="5"/>
        <v>0</v>
      </c>
      <c r="F51" s="94"/>
      <c r="G51" s="95"/>
    </row>
    <row r="52" spans="1:8" ht="15" customHeight="1" x14ac:dyDescent="0.25">
      <c r="A52" s="371"/>
      <c r="B52" s="381" t="s">
        <v>67</v>
      </c>
      <c r="C52" s="382"/>
      <c r="D52" s="383"/>
      <c r="E52" s="96">
        <f t="shared" si="5"/>
        <v>0</v>
      </c>
      <c r="F52" s="97"/>
      <c r="G52" s="98"/>
    </row>
    <row r="53" spans="1:8" ht="15" customHeight="1" x14ac:dyDescent="0.25">
      <c r="A53" s="370" t="s">
        <v>68</v>
      </c>
      <c r="B53" s="384" t="s">
        <v>69</v>
      </c>
      <c r="C53" s="385"/>
      <c r="D53" s="386"/>
      <c r="E53" s="99">
        <f t="shared" si="5"/>
        <v>0</v>
      </c>
      <c r="F53" s="100"/>
      <c r="G53" s="101"/>
    </row>
    <row r="54" spans="1:8" ht="15" customHeight="1" x14ac:dyDescent="0.25">
      <c r="A54" s="371"/>
      <c r="B54" s="381" t="s">
        <v>70</v>
      </c>
      <c r="C54" s="382"/>
      <c r="D54" s="383"/>
      <c r="E54" s="96">
        <f t="shared" si="5"/>
        <v>0</v>
      </c>
      <c r="F54" s="97"/>
      <c r="G54" s="98"/>
    </row>
    <row r="55" spans="1:8" ht="15" customHeight="1" x14ac:dyDescent="0.25">
      <c r="A55" s="369" t="s">
        <v>71</v>
      </c>
      <c r="B55" s="372" t="s">
        <v>72</v>
      </c>
      <c r="C55" s="373"/>
      <c r="D55" s="374"/>
      <c r="E55" s="99">
        <f t="shared" si="5"/>
        <v>0</v>
      </c>
      <c r="F55" s="100"/>
      <c r="G55" s="101"/>
    </row>
    <row r="56" spans="1:8" ht="15" customHeight="1" x14ac:dyDescent="0.25">
      <c r="A56" s="370"/>
      <c r="B56" s="375" t="s">
        <v>73</v>
      </c>
      <c r="C56" s="376"/>
      <c r="D56" s="377"/>
      <c r="E56" s="93">
        <f t="shared" si="5"/>
        <v>0</v>
      </c>
      <c r="F56" s="94"/>
      <c r="G56" s="95"/>
    </row>
    <row r="57" spans="1:8" ht="15" customHeight="1" x14ac:dyDescent="0.25">
      <c r="A57" s="370"/>
      <c r="B57" s="375" t="s">
        <v>74</v>
      </c>
      <c r="C57" s="376"/>
      <c r="D57" s="377"/>
      <c r="E57" s="93">
        <f t="shared" si="5"/>
        <v>0</v>
      </c>
      <c r="F57" s="94"/>
      <c r="G57" s="95"/>
    </row>
    <row r="58" spans="1:8" ht="15" customHeight="1" x14ac:dyDescent="0.25">
      <c r="A58" s="370"/>
      <c r="B58" s="375" t="s">
        <v>75</v>
      </c>
      <c r="C58" s="376"/>
      <c r="D58" s="377"/>
      <c r="E58" s="93">
        <f t="shared" si="5"/>
        <v>0</v>
      </c>
      <c r="F58" s="94"/>
      <c r="G58" s="95"/>
    </row>
    <row r="59" spans="1:8" ht="15" customHeight="1" x14ac:dyDescent="0.25">
      <c r="A59" s="370"/>
      <c r="B59" s="375" t="s">
        <v>76</v>
      </c>
      <c r="C59" s="376"/>
      <c r="D59" s="377"/>
      <c r="E59" s="93">
        <f t="shared" si="5"/>
        <v>0</v>
      </c>
      <c r="F59" s="94"/>
      <c r="G59" s="95"/>
    </row>
    <row r="60" spans="1:8" ht="15" customHeight="1" x14ac:dyDescent="0.25">
      <c r="A60" s="371"/>
      <c r="B60" s="378" t="s">
        <v>77</v>
      </c>
      <c r="C60" s="379"/>
      <c r="D60" s="380"/>
      <c r="E60" s="96">
        <f t="shared" si="5"/>
        <v>0</v>
      </c>
      <c r="F60" s="97"/>
      <c r="G60" s="98"/>
    </row>
    <row r="61" spans="1:8" ht="15" customHeight="1" x14ac:dyDescent="0.25">
      <c r="A61" s="110" t="s">
        <v>78</v>
      </c>
      <c r="B61" s="365" t="s">
        <v>79</v>
      </c>
      <c r="C61" s="366"/>
      <c r="D61" s="367"/>
      <c r="E61" s="102">
        <f t="shared" si="5"/>
        <v>0</v>
      </c>
      <c r="F61" s="103"/>
      <c r="G61" s="104"/>
    </row>
    <row r="62" spans="1:8" s="2" customFormat="1" ht="18" customHeight="1" x14ac:dyDescent="0.2">
      <c r="A62" s="368" t="s">
        <v>80</v>
      </c>
      <c r="B62" s="368"/>
      <c r="C62" s="368"/>
      <c r="D62" s="368"/>
      <c r="E62" s="111"/>
      <c r="F62" s="111"/>
      <c r="G62" s="111"/>
      <c r="H62" s="111"/>
    </row>
    <row r="63" spans="1:8" ht="15" customHeight="1" x14ac:dyDescent="0.25">
      <c r="A63" s="112" t="s">
        <v>81</v>
      </c>
      <c r="B63" s="113" t="s">
        <v>5</v>
      </c>
    </row>
    <row r="64" spans="1:8" ht="15" customHeight="1" x14ac:dyDescent="0.25">
      <c r="A64" s="11" t="s">
        <v>82</v>
      </c>
      <c r="B64" s="114"/>
    </row>
    <row r="65" spans="1:3" ht="15" customHeight="1" x14ac:dyDescent="0.25">
      <c r="A65" s="115" t="s">
        <v>83</v>
      </c>
      <c r="B65" s="116"/>
    </row>
    <row r="66" spans="1:3" ht="15" customHeight="1" x14ac:dyDescent="0.25">
      <c r="A66" s="117" t="s">
        <v>5</v>
      </c>
      <c r="B66" s="118">
        <f>SUM(B64+B65)</f>
        <v>0</v>
      </c>
    </row>
    <row r="67" spans="1:3" s="2" customFormat="1" ht="18" customHeight="1" x14ac:dyDescent="0.2">
      <c r="A67" s="318" t="s">
        <v>84</v>
      </c>
      <c r="B67" s="318"/>
      <c r="C67" s="318"/>
    </row>
    <row r="68" spans="1:3" s="3" customFormat="1" ht="15" customHeight="1" x14ac:dyDescent="0.15">
      <c r="A68" s="119" t="s">
        <v>85</v>
      </c>
      <c r="B68" s="120" t="s">
        <v>4</v>
      </c>
      <c r="C68" s="119" t="s">
        <v>5</v>
      </c>
    </row>
    <row r="69" spans="1:3" s="3" customFormat="1" ht="15" customHeight="1" x14ac:dyDescent="0.15">
      <c r="A69" s="315" t="s">
        <v>86</v>
      </c>
      <c r="B69" s="11" t="s">
        <v>87</v>
      </c>
      <c r="C69" s="114"/>
    </row>
    <row r="70" spans="1:3" s="3" customFormat="1" ht="15" customHeight="1" x14ac:dyDescent="0.15">
      <c r="A70" s="322"/>
      <c r="B70" s="121" t="s">
        <v>88</v>
      </c>
      <c r="C70" s="122"/>
    </row>
    <row r="71" spans="1:3" s="3" customFormat="1" ht="15" customHeight="1" x14ac:dyDescent="0.15">
      <c r="A71" s="322"/>
      <c r="B71" s="123" t="s">
        <v>89</v>
      </c>
      <c r="C71" s="124"/>
    </row>
    <row r="72" spans="1:3" s="3" customFormat="1" ht="15" customHeight="1" x14ac:dyDescent="0.15">
      <c r="A72" s="322"/>
      <c r="B72" s="123" t="s">
        <v>90</v>
      </c>
      <c r="C72" s="124"/>
    </row>
    <row r="73" spans="1:3" s="3" customFormat="1" ht="15" customHeight="1" x14ac:dyDescent="0.15">
      <c r="A73" s="315" t="s">
        <v>91</v>
      </c>
      <c r="B73" s="11" t="s">
        <v>92</v>
      </c>
      <c r="C73" s="114"/>
    </row>
    <row r="74" spans="1:3" s="3" customFormat="1" ht="15" customHeight="1" x14ac:dyDescent="0.15">
      <c r="A74" s="322"/>
      <c r="B74" s="121" t="s">
        <v>93</v>
      </c>
      <c r="C74" s="122"/>
    </row>
    <row r="75" spans="1:3" s="3" customFormat="1" ht="15" customHeight="1" x14ac:dyDescent="0.15">
      <c r="A75" s="322"/>
      <c r="B75" s="123" t="s">
        <v>94</v>
      </c>
      <c r="C75" s="122"/>
    </row>
    <row r="76" spans="1:3" s="3" customFormat="1" ht="15" customHeight="1" x14ac:dyDescent="0.15">
      <c r="A76" s="322"/>
      <c r="B76" s="123" t="s">
        <v>90</v>
      </c>
      <c r="C76" s="124"/>
    </row>
    <row r="77" spans="1:3" s="3" customFormat="1" ht="15" customHeight="1" x14ac:dyDescent="0.15">
      <c r="A77" s="316"/>
      <c r="B77" s="123" t="s">
        <v>89</v>
      </c>
      <c r="C77" s="124"/>
    </row>
    <row r="78" spans="1:3" ht="31.5" x14ac:dyDescent="0.25">
      <c r="A78" s="315" t="s">
        <v>95</v>
      </c>
      <c r="B78" s="125" t="s">
        <v>96</v>
      </c>
      <c r="C78" s="114"/>
    </row>
    <row r="79" spans="1:3" ht="21" x14ac:dyDescent="0.25">
      <c r="A79" s="322"/>
      <c r="B79" s="123" t="s">
        <v>97</v>
      </c>
      <c r="C79" s="122"/>
    </row>
    <row r="80" spans="1:3" s="3" customFormat="1" ht="15" customHeight="1" x14ac:dyDescent="0.15">
      <c r="A80" s="316"/>
      <c r="B80" s="126" t="s">
        <v>90</v>
      </c>
      <c r="C80" s="127"/>
    </row>
    <row r="81" spans="1:12" s="3" customFormat="1" ht="15" customHeight="1" x14ac:dyDescent="0.15">
      <c r="A81" s="363" t="s">
        <v>98</v>
      </c>
      <c r="B81" s="364"/>
      <c r="C81" s="127"/>
    </row>
    <row r="82" spans="1:12" s="2" customFormat="1" ht="18" customHeight="1" x14ac:dyDescent="0.2">
      <c r="A82" s="346" t="s">
        <v>99</v>
      </c>
      <c r="B82" s="346"/>
      <c r="C82" s="346"/>
      <c r="D82" s="346"/>
      <c r="E82" s="346"/>
      <c r="F82" s="346"/>
      <c r="G82" s="346"/>
      <c r="H82" s="346"/>
      <c r="I82" s="111"/>
    </row>
    <row r="83" spans="1:12" ht="15" customHeight="1" x14ac:dyDescent="0.25">
      <c r="A83" s="354" t="s">
        <v>100</v>
      </c>
      <c r="B83" s="354"/>
      <c r="C83" s="355" t="s">
        <v>101</v>
      </c>
      <c r="D83" s="357" t="s">
        <v>102</v>
      </c>
      <c r="E83" s="359" t="s">
        <v>91</v>
      </c>
      <c r="F83" s="360"/>
      <c r="G83" s="360"/>
      <c r="H83" s="360" t="s">
        <v>98</v>
      </c>
    </row>
    <row r="84" spans="1:12" ht="15" customHeight="1" x14ac:dyDescent="0.25">
      <c r="A84" s="354"/>
      <c r="B84" s="354"/>
      <c r="C84" s="356"/>
      <c r="D84" s="358"/>
      <c r="E84" s="128" t="s">
        <v>92</v>
      </c>
      <c r="F84" s="129" t="s">
        <v>103</v>
      </c>
      <c r="G84" s="130" t="s">
        <v>90</v>
      </c>
      <c r="H84" s="359"/>
    </row>
    <row r="85" spans="1:12" ht="15" customHeight="1" x14ac:dyDescent="0.25">
      <c r="A85" s="323" t="s">
        <v>104</v>
      </c>
      <c r="B85" s="324"/>
      <c r="C85" s="131"/>
      <c r="D85" s="132"/>
      <c r="E85" s="131"/>
      <c r="F85" s="133"/>
      <c r="G85" s="132"/>
      <c r="H85" s="132"/>
    </row>
    <row r="86" spans="1:12" ht="15" customHeight="1" x14ac:dyDescent="0.25">
      <c r="A86" s="347" t="s">
        <v>105</v>
      </c>
      <c r="B86" s="348"/>
      <c r="C86" s="134"/>
      <c r="D86" s="135"/>
      <c r="E86" s="134"/>
      <c r="F86" s="136"/>
      <c r="G86" s="135"/>
      <c r="H86" s="135"/>
    </row>
    <row r="87" spans="1:12" ht="15" customHeight="1" x14ac:dyDescent="0.25">
      <c r="A87" s="347" t="s">
        <v>106</v>
      </c>
      <c r="B87" s="348"/>
      <c r="C87" s="137"/>
      <c r="D87" s="138"/>
      <c r="E87" s="137"/>
      <c r="F87" s="139"/>
      <c r="G87" s="138"/>
      <c r="H87" s="138"/>
    </row>
    <row r="88" spans="1:12" ht="15" customHeight="1" x14ac:dyDescent="0.25">
      <c r="A88" s="347" t="s">
        <v>107</v>
      </c>
      <c r="B88" s="348"/>
      <c r="C88" s="137"/>
      <c r="D88" s="138"/>
      <c r="E88" s="137"/>
      <c r="F88" s="139"/>
      <c r="G88" s="138"/>
      <c r="H88" s="138"/>
    </row>
    <row r="89" spans="1:12" ht="15" customHeight="1" x14ac:dyDescent="0.25">
      <c r="A89" s="361" t="s">
        <v>108</v>
      </c>
      <c r="B89" s="362"/>
      <c r="C89" s="140"/>
      <c r="D89" s="141"/>
      <c r="E89" s="61"/>
      <c r="F89" s="142"/>
      <c r="G89" s="141"/>
      <c r="H89" s="141"/>
    </row>
    <row r="90" spans="1:12" ht="15" customHeight="1" x14ac:dyDescent="0.25">
      <c r="A90" s="353" t="s">
        <v>5</v>
      </c>
      <c r="B90" s="353"/>
      <c r="C90" s="34">
        <f t="shared" ref="C90:H90" si="6">SUM(C85:C89)</f>
        <v>0</v>
      </c>
      <c r="D90" s="143">
        <f t="shared" si="6"/>
        <v>0</v>
      </c>
      <c r="E90" s="34">
        <f t="shared" si="6"/>
        <v>0</v>
      </c>
      <c r="F90" s="144">
        <f t="shared" si="6"/>
        <v>0</v>
      </c>
      <c r="G90" s="143">
        <f t="shared" si="6"/>
        <v>0</v>
      </c>
      <c r="H90" s="145">
        <f t="shared" si="6"/>
        <v>0</v>
      </c>
    </row>
    <row r="91" spans="1:12" ht="15" customHeight="1" x14ac:dyDescent="0.25">
      <c r="A91" s="146" t="s">
        <v>109</v>
      </c>
    </row>
    <row r="92" spans="1:12" s="2" customFormat="1" ht="18" customHeight="1" x14ac:dyDescent="0.2">
      <c r="A92" s="346" t="s">
        <v>110</v>
      </c>
      <c r="B92" s="346"/>
      <c r="C92" s="346"/>
      <c r="D92" s="346"/>
      <c r="E92" s="346"/>
      <c r="F92" s="346"/>
      <c r="G92" s="346"/>
      <c r="H92" s="346"/>
      <c r="I92" s="111"/>
      <c r="J92" s="111"/>
      <c r="K92" s="111"/>
      <c r="L92" s="111"/>
    </row>
    <row r="93" spans="1:12" ht="15" customHeight="1" x14ac:dyDescent="0.25">
      <c r="A93" s="354" t="s">
        <v>100</v>
      </c>
      <c r="B93" s="354"/>
      <c r="C93" s="355" t="s">
        <v>101</v>
      </c>
      <c r="D93" s="357" t="s">
        <v>102</v>
      </c>
      <c r="E93" s="359" t="s">
        <v>91</v>
      </c>
      <c r="F93" s="360"/>
      <c r="G93" s="360"/>
      <c r="H93" s="360" t="s">
        <v>98</v>
      </c>
    </row>
    <row r="94" spans="1:12" ht="15" customHeight="1" x14ac:dyDescent="0.25">
      <c r="A94" s="354"/>
      <c r="B94" s="354"/>
      <c r="C94" s="356"/>
      <c r="D94" s="358"/>
      <c r="E94" s="128" t="s">
        <v>92</v>
      </c>
      <c r="F94" s="129" t="s">
        <v>103</v>
      </c>
      <c r="G94" s="130" t="s">
        <v>90</v>
      </c>
      <c r="H94" s="359"/>
    </row>
    <row r="95" spans="1:12" ht="15" customHeight="1" x14ac:dyDescent="0.25">
      <c r="A95" s="323" t="s">
        <v>105</v>
      </c>
      <c r="B95" s="324"/>
      <c r="C95" s="131">
        <v>5</v>
      </c>
      <c r="D95" s="132">
        <v>11</v>
      </c>
      <c r="E95" s="147">
        <v>134</v>
      </c>
      <c r="F95" s="133"/>
      <c r="G95" s="148"/>
      <c r="H95" s="132">
        <v>3</v>
      </c>
    </row>
    <row r="96" spans="1:12" ht="15" customHeight="1" x14ac:dyDescent="0.25">
      <c r="A96" s="347" t="s">
        <v>111</v>
      </c>
      <c r="B96" s="348"/>
      <c r="C96" s="66"/>
      <c r="D96" s="68"/>
      <c r="E96" s="149"/>
      <c r="F96" s="150"/>
      <c r="G96" s="67"/>
      <c r="H96" s="68"/>
    </row>
    <row r="97" spans="1:9" ht="15" customHeight="1" x14ac:dyDescent="0.25">
      <c r="A97" s="349" t="s">
        <v>112</v>
      </c>
      <c r="B97" s="350"/>
      <c r="C97" s="66"/>
      <c r="D97" s="68"/>
      <c r="E97" s="149"/>
      <c r="F97" s="150"/>
      <c r="G97" s="67"/>
      <c r="H97" s="68"/>
    </row>
    <row r="98" spans="1:9" ht="15" customHeight="1" x14ac:dyDescent="0.25">
      <c r="A98" s="347" t="s">
        <v>113</v>
      </c>
      <c r="B98" s="348"/>
      <c r="C98" s="66"/>
      <c r="D98" s="68">
        <v>5</v>
      </c>
      <c r="E98" s="149"/>
      <c r="F98" s="150"/>
      <c r="G98" s="67"/>
      <c r="H98" s="68"/>
    </row>
    <row r="99" spans="1:9" ht="15" customHeight="1" x14ac:dyDescent="0.25">
      <c r="A99" s="351" t="s">
        <v>108</v>
      </c>
      <c r="B99" s="352"/>
      <c r="C99" s="140"/>
      <c r="D99" s="70">
        <v>2</v>
      </c>
      <c r="E99" s="151">
        <v>15</v>
      </c>
      <c r="F99" s="142"/>
      <c r="G99" s="62"/>
      <c r="H99" s="141"/>
    </row>
    <row r="100" spans="1:9" ht="15" customHeight="1" x14ac:dyDescent="0.25">
      <c r="A100" s="353" t="s">
        <v>5</v>
      </c>
      <c r="B100" s="353"/>
      <c r="C100" s="34">
        <f t="shared" ref="C100:H100" si="7">SUM(C95:C99)</f>
        <v>5</v>
      </c>
      <c r="D100" s="37">
        <f t="shared" si="7"/>
        <v>18</v>
      </c>
      <c r="E100" s="34">
        <f t="shared" si="7"/>
        <v>149</v>
      </c>
      <c r="F100" s="36">
        <f t="shared" si="7"/>
        <v>0</v>
      </c>
      <c r="G100" s="37">
        <f t="shared" si="7"/>
        <v>0</v>
      </c>
      <c r="H100" s="37">
        <f t="shared" si="7"/>
        <v>3</v>
      </c>
    </row>
    <row r="101" spans="1:9" ht="15" customHeight="1" x14ac:dyDescent="0.25">
      <c r="A101" s="146" t="s">
        <v>109</v>
      </c>
    </row>
    <row r="102" spans="1:9" ht="18" customHeight="1" x14ac:dyDescent="0.25">
      <c r="A102" s="346" t="s">
        <v>114</v>
      </c>
      <c r="B102" s="346"/>
      <c r="C102" s="346"/>
      <c r="D102" s="346"/>
      <c r="E102" s="346"/>
      <c r="F102" s="346"/>
      <c r="G102" s="346"/>
      <c r="H102" s="346"/>
      <c r="I102" s="346"/>
    </row>
    <row r="103" spans="1:9" ht="42" x14ac:dyDescent="0.25">
      <c r="A103" s="343" t="s">
        <v>115</v>
      </c>
      <c r="B103" s="344"/>
      <c r="C103" s="152" t="s">
        <v>5</v>
      </c>
      <c r="D103" s="128" t="s">
        <v>116</v>
      </c>
      <c r="E103" s="129" t="s">
        <v>117</v>
      </c>
      <c r="F103" s="129" t="s">
        <v>118</v>
      </c>
      <c r="G103" s="129" t="s">
        <v>119</v>
      </c>
      <c r="H103" s="153" t="s">
        <v>120</v>
      </c>
      <c r="I103" s="89" t="s">
        <v>121</v>
      </c>
    </row>
    <row r="104" spans="1:9" s="3" customFormat="1" ht="15" customHeight="1" x14ac:dyDescent="0.15">
      <c r="A104" s="339" t="s">
        <v>122</v>
      </c>
      <c r="B104" s="340"/>
      <c r="C104" s="154">
        <f>SUM(D104:I104)</f>
        <v>1</v>
      </c>
      <c r="D104" s="155">
        <v>1</v>
      </c>
      <c r="E104" s="156"/>
      <c r="F104" s="156"/>
      <c r="G104" s="156"/>
      <c r="H104" s="156"/>
      <c r="I104" s="157"/>
    </row>
    <row r="105" spans="1:9" s="3" customFormat="1" ht="15" customHeight="1" x14ac:dyDescent="0.15">
      <c r="A105" s="315" t="s">
        <v>91</v>
      </c>
      <c r="B105" s="158" t="s">
        <v>92</v>
      </c>
      <c r="C105" s="159">
        <f>SUM(D105:I105)</f>
        <v>0</v>
      </c>
      <c r="D105" s="160"/>
      <c r="E105" s="161"/>
      <c r="F105" s="161"/>
      <c r="G105" s="161"/>
      <c r="H105" s="161"/>
      <c r="I105" s="162"/>
    </row>
    <row r="106" spans="1:9" s="3" customFormat="1" ht="15" customHeight="1" x14ac:dyDescent="0.15">
      <c r="A106" s="322"/>
      <c r="B106" s="163" t="s">
        <v>103</v>
      </c>
      <c r="C106" s="164">
        <f>SUM(D106:I106)</f>
        <v>0</v>
      </c>
      <c r="D106" s="134"/>
      <c r="E106" s="136"/>
      <c r="F106" s="136"/>
      <c r="G106" s="136"/>
      <c r="H106" s="136"/>
      <c r="I106" s="162"/>
    </row>
    <row r="107" spans="1:9" s="3" customFormat="1" ht="15" customHeight="1" x14ac:dyDescent="0.15">
      <c r="A107" s="316"/>
      <c r="B107" s="165" t="s">
        <v>90</v>
      </c>
      <c r="C107" s="166">
        <f>SUM(D107:I107)</f>
        <v>0</v>
      </c>
      <c r="D107" s="167"/>
      <c r="E107" s="168"/>
      <c r="F107" s="168"/>
      <c r="G107" s="168"/>
      <c r="H107" s="168"/>
      <c r="I107" s="169"/>
    </row>
    <row r="108" spans="1:9" s="3" customFormat="1" ht="15" customHeight="1" x14ac:dyDescent="0.15">
      <c r="A108" s="323" t="s">
        <v>102</v>
      </c>
      <c r="B108" s="324"/>
      <c r="C108" s="159">
        <f>SUM(D108:H108)</f>
        <v>0</v>
      </c>
      <c r="D108" s="160"/>
      <c r="E108" s="161"/>
      <c r="F108" s="161"/>
      <c r="G108" s="161"/>
      <c r="H108" s="161"/>
      <c r="I108" s="170"/>
    </row>
    <row r="109" spans="1:9" s="3" customFormat="1" ht="15" customHeight="1" x14ac:dyDescent="0.15">
      <c r="A109" s="325" t="s">
        <v>98</v>
      </c>
      <c r="B109" s="326"/>
      <c r="C109" s="171">
        <f>SUM(D109:H109)</f>
        <v>0</v>
      </c>
      <c r="D109" s="61"/>
      <c r="E109" s="142"/>
      <c r="F109" s="142"/>
      <c r="G109" s="142"/>
      <c r="H109" s="142"/>
      <c r="I109" s="172"/>
    </row>
    <row r="110" spans="1:9" ht="15" customHeight="1" x14ac:dyDescent="0.25">
      <c r="A110" s="146" t="s">
        <v>109</v>
      </c>
    </row>
    <row r="111" spans="1:9" s="2" customFormat="1" ht="18" customHeight="1" x14ac:dyDescent="0.2">
      <c r="A111" s="345" t="s">
        <v>123</v>
      </c>
      <c r="B111" s="345"/>
      <c r="C111" s="345"/>
      <c r="D111" s="345"/>
      <c r="E111" s="345"/>
      <c r="F111" s="345"/>
      <c r="G111" s="345"/>
      <c r="H111" s="345"/>
      <c r="I111" s="345"/>
    </row>
    <row r="112" spans="1:9" ht="42" x14ac:dyDescent="0.25">
      <c r="A112" s="343" t="s">
        <v>115</v>
      </c>
      <c r="B112" s="344"/>
      <c r="C112" s="152" t="s">
        <v>5</v>
      </c>
      <c r="D112" s="128" t="s">
        <v>116</v>
      </c>
      <c r="E112" s="129" t="s">
        <v>117</v>
      </c>
      <c r="F112" s="129" t="s">
        <v>118</v>
      </c>
      <c r="G112" s="129" t="s">
        <v>119</v>
      </c>
      <c r="H112" s="153" t="s">
        <v>120</v>
      </c>
      <c r="I112" s="89" t="s">
        <v>124</v>
      </c>
    </row>
    <row r="113" spans="1:9" ht="15" customHeight="1" x14ac:dyDescent="0.25">
      <c r="A113" s="339" t="s">
        <v>122</v>
      </c>
      <c r="B113" s="340"/>
      <c r="C113" s="154">
        <f t="shared" ref="C113:C118" si="8">SUM(D113:I113)</f>
        <v>0</v>
      </c>
      <c r="D113" s="155"/>
      <c r="E113" s="156"/>
      <c r="F113" s="156"/>
      <c r="G113" s="156"/>
      <c r="H113" s="156"/>
      <c r="I113" s="173"/>
    </row>
    <row r="114" spans="1:9" ht="15" customHeight="1" x14ac:dyDescent="0.25">
      <c r="A114" s="315" t="s">
        <v>91</v>
      </c>
      <c r="B114" s="158" t="s">
        <v>92</v>
      </c>
      <c r="C114" s="159">
        <f t="shared" si="8"/>
        <v>0</v>
      </c>
      <c r="D114" s="160"/>
      <c r="E114" s="161"/>
      <c r="F114" s="161"/>
      <c r="G114" s="161"/>
      <c r="H114" s="161"/>
      <c r="I114" s="162"/>
    </row>
    <row r="115" spans="1:9" ht="15" customHeight="1" x14ac:dyDescent="0.25">
      <c r="A115" s="322"/>
      <c r="B115" s="163" t="s">
        <v>103</v>
      </c>
      <c r="C115" s="164">
        <f t="shared" si="8"/>
        <v>0</v>
      </c>
      <c r="D115" s="160"/>
      <c r="E115" s="161"/>
      <c r="F115" s="161"/>
      <c r="G115" s="161"/>
      <c r="H115" s="161"/>
      <c r="I115" s="162"/>
    </row>
    <row r="116" spans="1:9" ht="15" customHeight="1" x14ac:dyDescent="0.25">
      <c r="A116" s="316"/>
      <c r="B116" s="165" t="s">
        <v>90</v>
      </c>
      <c r="C116" s="166">
        <f t="shared" si="8"/>
        <v>0</v>
      </c>
      <c r="D116" s="167"/>
      <c r="E116" s="168"/>
      <c r="F116" s="168"/>
      <c r="G116" s="168"/>
      <c r="H116" s="168"/>
      <c r="I116" s="169"/>
    </row>
    <row r="117" spans="1:9" ht="15" customHeight="1" x14ac:dyDescent="0.25">
      <c r="A117" s="323" t="s">
        <v>102</v>
      </c>
      <c r="B117" s="324"/>
      <c r="C117" s="159">
        <f t="shared" si="8"/>
        <v>0</v>
      </c>
      <c r="D117" s="160"/>
      <c r="E117" s="161"/>
      <c r="F117" s="161"/>
      <c r="G117" s="161"/>
      <c r="H117" s="161"/>
      <c r="I117" s="162"/>
    </row>
    <row r="118" spans="1:9" ht="15" customHeight="1" x14ac:dyDescent="0.25">
      <c r="A118" s="325" t="s">
        <v>98</v>
      </c>
      <c r="B118" s="326"/>
      <c r="C118" s="171">
        <f t="shared" si="8"/>
        <v>0</v>
      </c>
      <c r="D118" s="167"/>
      <c r="E118" s="168"/>
      <c r="F118" s="168"/>
      <c r="G118" s="168"/>
      <c r="H118" s="168"/>
      <c r="I118" s="169"/>
    </row>
    <row r="119" spans="1:9" ht="15" customHeight="1" x14ac:dyDescent="0.25">
      <c r="A119" s="146" t="s">
        <v>109</v>
      </c>
    </row>
    <row r="120" spans="1:9" s="2" customFormat="1" ht="18" customHeight="1" x14ac:dyDescent="0.2">
      <c r="A120" s="341" t="s">
        <v>125</v>
      </c>
      <c r="B120" s="341"/>
      <c r="C120" s="174"/>
      <c r="D120" s="174"/>
      <c r="E120" s="174"/>
    </row>
    <row r="121" spans="1:9" ht="21" x14ac:dyDescent="0.25">
      <c r="A121" s="175" t="s">
        <v>126</v>
      </c>
      <c r="B121" s="175" t="s">
        <v>127</v>
      </c>
    </row>
    <row r="122" spans="1:9" ht="15" customHeight="1" x14ac:dyDescent="0.25">
      <c r="A122" s="163" t="s">
        <v>128</v>
      </c>
      <c r="B122" s="176"/>
    </row>
    <row r="123" spans="1:9" ht="15" customHeight="1" x14ac:dyDescent="0.25">
      <c r="A123" s="163" t="s">
        <v>129</v>
      </c>
      <c r="B123" s="177"/>
    </row>
    <row r="124" spans="1:9" ht="15" customHeight="1" x14ac:dyDescent="0.25">
      <c r="A124" s="163" t="s">
        <v>130</v>
      </c>
      <c r="B124" s="177"/>
    </row>
    <row r="125" spans="1:9" ht="15" customHeight="1" x14ac:dyDescent="0.25">
      <c r="A125" s="163" t="s">
        <v>131</v>
      </c>
      <c r="B125" s="177"/>
    </row>
    <row r="126" spans="1:9" ht="15" customHeight="1" x14ac:dyDescent="0.25">
      <c r="A126" s="165" t="s">
        <v>132</v>
      </c>
      <c r="B126" s="178"/>
    </row>
    <row r="127" spans="1:9" s="2" customFormat="1" ht="18" customHeight="1" x14ac:dyDescent="0.2">
      <c r="A127" s="342" t="s">
        <v>133</v>
      </c>
      <c r="B127" s="342"/>
      <c r="C127" s="179"/>
      <c r="D127" s="179"/>
    </row>
    <row r="128" spans="1:9" ht="21" x14ac:dyDescent="0.25">
      <c r="A128" s="175" t="s">
        <v>126</v>
      </c>
      <c r="B128" s="175" t="s">
        <v>134</v>
      </c>
    </row>
    <row r="129" spans="1:9" x14ac:dyDescent="0.25">
      <c r="A129" s="163" t="s">
        <v>128</v>
      </c>
      <c r="B129" s="176"/>
    </row>
    <row r="130" spans="1:9" x14ac:dyDescent="0.25">
      <c r="A130" s="163" t="s">
        <v>129</v>
      </c>
      <c r="B130" s="177"/>
    </row>
    <row r="131" spans="1:9" x14ac:dyDescent="0.25">
      <c r="A131" s="163" t="s">
        <v>130</v>
      </c>
      <c r="B131" s="177"/>
    </row>
    <row r="132" spans="1:9" x14ac:dyDescent="0.25">
      <c r="A132" s="163" t="s">
        <v>131</v>
      </c>
      <c r="B132" s="177"/>
    </row>
    <row r="133" spans="1:9" x14ac:dyDescent="0.25">
      <c r="A133" s="165" t="s">
        <v>132</v>
      </c>
      <c r="B133" s="178"/>
    </row>
    <row r="134" spans="1:9" s="2" customFormat="1" ht="18" customHeight="1" x14ac:dyDescent="0.2">
      <c r="A134" s="180" t="s">
        <v>135</v>
      </c>
    </row>
    <row r="135" spans="1:9" x14ac:dyDescent="0.25">
      <c r="A135" s="343" t="s">
        <v>4</v>
      </c>
      <c r="B135" s="344"/>
      <c r="C135" s="152" t="s">
        <v>5</v>
      </c>
      <c r="D135" s="128" t="s">
        <v>136</v>
      </c>
      <c r="E135" s="129" t="s">
        <v>137</v>
      </c>
      <c r="F135" s="130" t="s">
        <v>138</v>
      </c>
    </row>
    <row r="136" spans="1:9" x14ac:dyDescent="0.25">
      <c r="A136" s="339" t="s">
        <v>122</v>
      </c>
      <c r="B136" s="340"/>
      <c r="C136" s="181">
        <f t="shared" ref="C136:C141" si="9">SUM(D136:F136)</f>
        <v>118</v>
      </c>
      <c r="D136" s="182">
        <v>118</v>
      </c>
      <c r="E136" s="183"/>
      <c r="F136" s="184"/>
    </row>
    <row r="137" spans="1:9" x14ac:dyDescent="0.25">
      <c r="A137" s="315" t="s">
        <v>91</v>
      </c>
      <c r="B137" s="158" t="s">
        <v>92</v>
      </c>
      <c r="C137" s="185">
        <f t="shared" si="9"/>
        <v>39</v>
      </c>
      <c r="D137" s="131">
        <v>39</v>
      </c>
      <c r="E137" s="133"/>
      <c r="F137" s="132"/>
    </row>
    <row r="138" spans="1:9" x14ac:dyDescent="0.25">
      <c r="A138" s="322"/>
      <c r="B138" s="163" t="s">
        <v>103</v>
      </c>
      <c r="C138" s="186">
        <f t="shared" si="9"/>
        <v>0</v>
      </c>
      <c r="D138" s="66"/>
      <c r="E138" s="150"/>
      <c r="F138" s="68"/>
    </row>
    <row r="139" spans="1:9" x14ac:dyDescent="0.25">
      <c r="A139" s="316"/>
      <c r="B139" s="165" t="s">
        <v>90</v>
      </c>
      <c r="C139" s="187">
        <f t="shared" si="9"/>
        <v>0</v>
      </c>
      <c r="D139" s="61"/>
      <c r="E139" s="142"/>
      <c r="F139" s="70"/>
    </row>
    <row r="140" spans="1:9" x14ac:dyDescent="0.25">
      <c r="A140" s="323" t="s">
        <v>102</v>
      </c>
      <c r="B140" s="324"/>
      <c r="C140" s="188">
        <f t="shared" si="9"/>
        <v>0</v>
      </c>
      <c r="D140" s="25">
        <v>0</v>
      </c>
      <c r="E140" s="189"/>
      <c r="F140" s="26"/>
    </row>
    <row r="141" spans="1:9" x14ac:dyDescent="0.25">
      <c r="A141" s="325" t="s">
        <v>98</v>
      </c>
      <c r="B141" s="326"/>
      <c r="C141" s="187">
        <f t="shared" si="9"/>
        <v>0</v>
      </c>
      <c r="D141" s="61">
        <v>0</v>
      </c>
      <c r="E141" s="142"/>
      <c r="F141" s="70"/>
    </row>
    <row r="142" spans="1:9" x14ac:dyDescent="0.25">
      <c r="A142" s="146" t="s">
        <v>109</v>
      </c>
      <c r="B142" s="190"/>
      <c r="C142" s="191"/>
      <c r="D142" s="191"/>
      <c r="E142" s="192"/>
      <c r="F142" s="193"/>
    </row>
    <row r="143" spans="1:9" x14ac:dyDescent="0.25">
      <c r="A143" s="146" t="s">
        <v>139</v>
      </c>
      <c r="B143" s="194"/>
      <c r="C143" s="191"/>
      <c r="D143" s="191"/>
      <c r="E143" s="191"/>
      <c r="F143" s="191"/>
    </row>
    <row r="144" spans="1:9" s="2" customFormat="1" ht="18" customHeight="1" x14ac:dyDescent="0.2">
      <c r="A144" s="332" t="s">
        <v>140</v>
      </c>
      <c r="B144" s="332"/>
      <c r="C144" s="332"/>
      <c r="D144" s="332"/>
      <c r="E144" s="332"/>
      <c r="F144" s="332"/>
      <c r="G144" s="332"/>
      <c r="H144" s="332"/>
      <c r="I144" s="195"/>
    </row>
    <row r="145" spans="1:9" x14ac:dyDescent="0.25">
      <c r="A145" s="330" t="s">
        <v>141</v>
      </c>
      <c r="B145" s="333"/>
      <c r="C145" s="336" t="s">
        <v>142</v>
      </c>
      <c r="D145" s="337"/>
      <c r="E145" s="338"/>
      <c r="F145" s="336" t="s">
        <v>143</v>
      </c>
      <c r="G145" s="337"/>
      <c r="H145" s="338"/>
    </row>
    <row r="146" spans="1:9" x14ac:dyDescent="0.25">
      <c r="A146" s="334"/>
      <c r="B146" s="335"/>
      <c r="C146" s="4" t="s">
        <v>92</v>
      </c>
      <c r="D146" s="5" t="s">
        <v>144</v>
      </c>
      <c r="E146" s="6" t="s">
        <v>124</v>
      </c>
      <c r="F146" s="4" t="s">
        <v>92</v>
      </c>
      <c r="G146" s="5" t="s">
        <v>144</v>
      </c>
      <c r="H146" s="6" t="s">
        <v>124</v>
      </c>
    </row>
    <row r="147" spans="1:9" x14ac:dyDescent="0.25">
      <c r="A147" s="339" t="s">
        <v>86</v>
      </c>
      <c r="B147" s="340"/>
      <c r="C147" s="196"/>
      <c r="D147" s="197"/>
      <c r="E147" s="198">
        <v>1</v>
      </c>
      <c r="F147" s="196">
        <v>279</v>
      </c>
      <c r="G147" s="197"/>
      <c r="H147" s="198"/>
    </row>
    <row r="148" spans="1:9" x14ac:dyDescent="0.25">
      <c r="A148" s="315" t="s">
        <v>91</v>
      </c>
      <c r="B148" s="158" t="s">
        <v>92</v>
      </c>
      <c r="C148" s="196"/>
      <c r="D148" s="197"/>
      <c r="E148" s="198"/>
      <c r="F148" s="196">
        <v>111</v>
      </c>
      <c r="G148" s="197"/>
      <c r="H148" s="198"/>
    </row>
    <row r="149" spans="1:9" x14ac:dyDescent="0.25">
      <c r="A149" s="322"/>
      <c r="B149" s="163" t="s">
        <v>145</v>
      </c>
      <c r="C149" s="199"/>
      <c r="D149" s="200"/>
      <c r="E149" s="201"/>
      <c r="F149" s="199"/>
      <c r="G149" s="200"/>
      <c r="H149" s="201"/>
    </row>
    <row r="150" spans="1:9" x14ac:dyDescent="0.25">
      <c r="A150" s="316"/>
      <c r="B150" s="165" t="s">
        <v>90</v>
      </c>
      <c r="C150" s="202"/>
      <c r="D150" s="203"/>
      <c r="E150" s="204"/>
      <c r="F150" s="202"/>
      <c r="G150" s="203"/>
      <c r="H150" s="204"/>
    </row>
    <row r="151" spans="1:9" x14ac:dyDescent="0.25">
      <c r="A151" s="323" t="s">
        <v>95</v>
      </c>
      <c r="B151" s="324"/>
      <c r="C151" s="16"/>
      <c r="D151" s="205"/>
      <c r="E151" s="206"/>
      <c r="F151" s="16">
        <v>134</v>
      </c>
      <c r="G151" s="205"/>
      <c r="H151" s="206"/>
    </row>
    <row r="152" spans="1:9" x14ac:dyDescent="0.25">
      <c r="A152" s="325" t="s">
        <v>98</v>
      </c>
      <c r="B152" s="326"/>
      <c r="C152" s="23"/>
      <c r="D152" s="207"/>
      <c r="E152" s="208"/>
      <c r="F152" s="23">
        <v>44</v>
      </c>
      <c r="G152" s="207"/>
      <c r="H152" s="208"/>
    </row>
    <row r="153" spans="1:9" x14ac:dyDescent="0.25">
      <c r="A153" s="327" t="s">
        <v>5</v>
      </c>
      <c r="B153" s="328"/>
      <c r="C153" s="34">
        <f>SUM(C147:C152)</f>
        <v>0</v>
      </c>
      <c r="D153" s="144">
        <f>SUM(D147:D150)</f>
        <v>0</v>
      </c>
      <c r="E153" s="37">
        <f>SUM(E147:E150)</f>
        <v>1</v>
      </c>
      <c r="F153" s="28">
        <f>SUM(F147:F152)</f>
        <v>568</v>
      </c>
      <c r="G153" s="29">
        <f>SUM(G147:G150)</f>
        <v>0</v>
      </c>
      <c r="H153" s="33">
        <f>SUM(H147:H150)</f>
        <v>0</v>
      </c>
    </row>
    <row r="154" spans="1:9" s="2" customFormat="1" ht="18" customHeight="1" x14ac:dyDescent="0.2">
      <c r="A154" s="329" t="s">
        <v>146</v>
      </c>
      <c r="B154" s="329"/>
      <c r="C154" s="329"/>
    </row>
    <row r="155" spans="1:9" ht="15" customHeight="1" x14ac:dyDescent="0.25">
      <c r="A155" s="330" t="s">
        <v>34</v>
      </c>
      <c r="B155" s="331"/>
      <c r="C155" s="119" t="s">
        <v>5</v>
      </c>
    </row>
    <row r="156" spans="1:9" ht="15" customHeight="1" x14ac:dyDescent="0.25">
      <c r="A156" s="315" t="s">
        <v>147</v>
      </c>
      <c r="B156" s="209" t="s">
        <v>148</v>
      </c>
      <c r="C156" s="210">
        <v>398</v>
      </c>
    </row>
    <row r="157" spans="1:9" ht="15" customHeight="1" x14ac:dyDescent="0.25">
      <c r="A157" s="316"/>
      <c r="B157" s="211" t="s">
        <v>149</v>
      </c>
      <c r="C157" s="212">
        <v>280</v>
      </c>
    </row>
    <row r="158" spans="1:9" s="2" customFormat="1" ht="18" customHeight="1" x14ac:dyDescent="0.2">
      <c r="A158" s="317" t="s">
        <v>150</v>
      </c>
      <c r="B158" s="317"/>
      <c r="C158" s="317"/>
      <c r="D158" s="317"/>
      <c r="E158" s="317"/>
      <c r="F158" s="317"/>
      <c r="G158" s="318"/>
      <c r="H158" s="318"/>
      <c r="I158" s="318"/>
    </row>
    <row r="159" spans="1:9" ht="21" customHeight="1" x14ac:dyDescent="0.25">
      <c r="A159" s="213" t="s">
        <v>151</v>
      </c>
      <c r="B159" s="213" t="s">
        <v>152</v>
      </c>
      <c r="C159" s="319" t="s">
        <v>34</v>
      </c>
      <c r="D159" s="320"/>
      <c r="E159" s="321"/>
      <c r="F159" s="214" t="s">
        <v>5</v>
      </c>
      <c r="G159" s="215" t="s">
        <v>86</v>
      </c>
      <c r="H159" s="216" t="s">
        <v>153</v>
      </c>
      <c r="I159" s="217" t="s">
        <v>91</v>
      </c>
    </row>
    <row r="160" spans="1:9" x14ac:dyDescent="0.25">
      <c r="A160" s="304" t="s">
        <v>154</v>
      </c>
      <c r="B160" s="304" t="s">
        <v>155</v>
      </c>
      <c r="C160" s="306" t="s">
        <v>156</v>
      </c>
      <c r="D160" s="307"/>
      <c r="E160" s="308"/>
      <c r="F160" s="218">
        <f t="shared" ref="F160:F184" si="10">SUM(G160:I160)</f>
        <v>0</v>
      </c>
      <c r="G160" s="219"/>
      <c r="H160" s="220"/>
      <c r="I160" s="221"/>
    </row>
    <row r="161" spans="1:9" x14ac:dyDescent="0.25">
      <c r="A161" s="304"/>
      <c r="B161" s="304"/>
      <c r="C161" s="301" t="s">
        <v>157</v>
      </c>
      <c r="D161" s="302"/>
      <c r="E161" s="303"/>
      <c r="F161" s="222">
        <f t="shared" si="10"/>
        <v>0</v>
      </c>
      <c r="G161" s="199"/>
      <c r="H161" s="200"/>
      <c r="I161" s="201"/>
    </row>
    <row r="162" spans="1:9" x14ac:dyDescent="0.25">
      <c r="A162" s="304"/>
      <c r="B162" s="304"/>
      <c r="C162" s="301" t="s">
        <v>68</v>
      </c>
      <c r="D162" s="302"/>
      <c r="E162" s="303"/>
      <c r="F162" s="222">
        <f t="shared" si="10"/>
        <v>3</v>
      </c>
      <c r="G162" s="199">
        <v>2</v>
      </c>
      <c r="H162" s="200"/>
      <c r="I162" s="201">
        <v>1</v>
      </c>
    </row>
    <row r="163" spans="1:9" x14ac:dyDescent="0.25">
      <c r="A163" s="304"/>
      <c r="B163" s="304"/>
      <c r="C163" s="301" t="s">
        <v>158</v>
      </c>
      <c r="D163" s="302"/>
      <c r="E163" s="303"/>
      <c r="F163" s="222">
        <f t="shared" si="10"/>
        <v>0</v>
      </c>
      <c r="G163" s="199"/>
      <c r="H163" s="200"/>
      <c r="I163" s="201"/>
    </row>
    <row r="164" spans="1:9" x14ac:dyDescent="0.25">
      <c r="A164" s="304"/>
      <c r="B164" s="304"/>
      <c r="C164" s="301" t="s">
        <v>159</v>
      </c>
      <c r="D164" s="302"/>
      <c r="E164" s="303"/>
      <c r="F164" s="222">
        <f t="shared" si="10"/>
        <v>0</v>
      </c>
      <c r="G164" s="199"/>
      <c r="H164" s="200"/>
      <c r="I164" s="201"/>
    </row>
    <row r="165" spans="1:9" x14ac:dyDescent="0.25">
      <c r="A165" s="304"/>
      <c r="B165" s="304"/>
      <c r="C165" s="301" t="s">
        <v>160</v>
      </c>
      <c r="D165" s="302"/>
      <c r="E165" s="303"/>
      <c r="F165" s="222">
        <f t="shared" si="10"/>
        <v>0</v>
      </c>
      <c r="G165" s="199"/>
      <c r="H165" s="200"/>
      <c r="I165" s="201"/>
    </row>
    <row r="166" spans="1:9" x14ac:dyDescent="0.25">
      <c r="A166" s="304"/>
      <c r="B166" s="304"/>
      <c r="C166" s="301" t="s">
        <v>161</v>
      </c>
      <c r="D166" s="302"/>
      <c r="E166" s="303"/>
      <c r="F166" s="222">
        <f t="shared" si="10"/>
        <v>0</v>
      </c>
      <c r="G166" s="199"/>
      <c r="H166" s="200"/>
      <c r="I166" s="201"/>
    </row>
    <row r="167" spans="1:9" x14ac:dyDescent="0.25">
      <c r="A167" s="304"/>
      <c r="B167" s="304"/>
      <c r="C167" s="312" t="s">
        <v>162</v>
      </c>
      <c r="D167" s="313"/>
      <c r="E167" s="314"/>
      <c r="F167" s="223">
        <f t="shared" si="10"/>
        <v>0</v>
      </c>
      <c r="G167" s="202"/>
      <c r="H167" s="203"/>
      <c r="I167" s="204"/>
    </row>
    <row r="168" spans="1:9" x14ac:dyDescent="0.25">
      <c r="A168" s="304"/>
      <c r="B168" s="305" t="s">
        <v>163</v>
      </c>
      <c r="C168" s="306" t="s">
        <v>164</v>
      </c>
      <c r="D168" s="307"/>
      <c r="E168" s="308"/>
      <c r="F168" s="218">
        <f t="shared" si="10"/>
        <v>0</v>
      </c>
      <c r="G168" s="219"/>
      <c r="H168" s="220"/>
      <c r="I168" s="221"/>
    </row>
    <row r="169" spans="1:9" x14ac:dyDescent="0.25">
      <c r="A169" s="304"/>
      <c r="B169" s="305"/>
      <c r="C169" s="301" t="s">
        <v>165</v>
      </c>
      <c r="D169" s="302"/>
      <c r="E169" s="303"/>
      <c r="F169" s="218">
        <f t="shared" si="10"/>
        <v>0</v>
      </c>
      <c r="G169" s="199"/>
      <c r="H169" s="200"/>
      <c r="I169" s="201"/>
    </row>
    <row r="170" spans="1:9" x14ac:dyDescent="0.25">
      <c r="A170" s="304"/>
      <c r="B170" s="305"/>
      <c r="C170" s="312" t="s">
        <v>166</v>
      </c>
      <c r="D170" s="313"/>
      <c r="E170" s="314"/>
      <c r="F170" s="224">
        <f t="shared" si="10"/>
        <v>0</v>
      </c>
      <c r="G170" s="202"/>
      <c r="H170" s="203"/>
      <c r="I170" s="204"/>
    </row>
    <row r="171" spans="1:9" x14ac:dyDescent="0.25">
      <c r="A171" s="304" t="s">
        <v>167</v>
      </c>
      <c r="B171" s="305" t="s">
        <v>155</v>
      </c>
      <c r="C171" s="306" t="s">
        <v>168</v>
      </c>
      <c r="D171" s="307"/>
      <c r="E171" s="308"/>
      <c r="F171" s="225">
        <f t="shared" si="10"/>
        <v>0</v>
      </c>
      <c r="G171" s="219"/>
      <c r="H171" s="220"/>
      <c r="I171" s="221"/>
    </row>
    <row r="172" spans="1:9" x14ac:dyDescent="0.25">
      <c r="A172" s="304"/>
      <c r="B172" s="305"/>
      <c r="C172" s="301" t="s">
        <v>169</v>
      </c>
      <c r="D172" s="302"/>
      <c r="E172" s="303"/>
      <c r="F172" s="218">
        <f t="shared" si="10"/>
        <v>0</v>
      </c>
      <c r="G172" s="199"/>
      <c r="H172" s="200"/>
      <c r="I172" s="201"/>
    </row>
    <row r="173" spans="1:9" x14ac:dyDescent="0.25">
      <c r="A173" s="304"/>
      <c r="B173" s="305"/>
      <c r="C173" s="301" t="s">
        <v>170</v>
      </c>
      <c r="D173" s="302"/>
      <c r="E173" s="303"/>
      <c r="F173" s="218">
        <f t="shared" si="10"/>
        <v>0</v>
      </c>
      <c r="G173" s="199"/>
      <c r="H173" s="200"/>
      <c r="I173" s="201"/>
    </row>
    <row r="174" spans="1:9" x14ac:dyDescent="0.25">
      <c r="A174" s="304"/>
      <c r="B174" s="305"/>
      <c r="C174" s="297" t="s">
        <v>171</v>
      </c>
      <c r="D174" s="298"/>
      <c r="E174" s="299"/>
      <c r="F174" s="226">
        <f t="shared" si="10"/>
        <v>0</v>
      </c>
      <c r="G174" s="202"/>
      <c r="H174" s="203"/>
      <c r="I174" s="204"/>
    </row>
    <row r="175" spans="1:9" x14ac:dyDescent="0.25">
      <c r="A175" s="304"/>
      <c r="B175" s="305" t="s">
        <v>163</v>
      </c>
      <c r="C175" s="309" t="s">
        <v>172</v>
      </c>
      <c r="D175" s="310"/>
      <c r="E175" s="311"/>
      <c r="F175" s="218">
        <f t="shared" si="10"/>
        <v>0</v>
      </c>
      <c r="G175" s="219"/>
      <c r="H175" s="220"/>
      <c r="I175" s="221"/>
    </row>
    <row r="176" spans="1:9" x14ac:dyDescent="0.25">
      <c r="A176" s="304"/>
      <c r="B176" s="305"/>
      <c r="C176" s="301" t="s">
        <v>173</v>
      </c>
      <c r="D176" s="302"/>
      <c r="E176" s="303"/>
      <c r="F176" s="218">
        <f t="shared" si="10"/>
        <v>0</v>
      </c>
      <c r="G176" s="199"/>
      <c r="H176" s="200"/>
      <c r="I176" s="201"/>
    </row>
    <row r="177" spans="1:9" x14ac:dyDescent="0.25">
      <c r="A177" s="304"/>
      <c r="B177" s="305"/>
      <c r="C177" s="301" t="s">
        <v>174</v>
      </c>
      <c r="D177" s="302"/>
      <c r="E177" s="303"/>
      <c r="F177" s="218">
        <f t="shared" si="10"/>
        <v>0</v>
      </c>
      <c r="G177" s="199"/>
      <c r="H177" s="200"/>
      <c r="I177" s="201"/>
    </row>
    <row r="178" spans="1:9" x14ac:dyDescent="0.25">
      <c r="A178" s="304"/>
      <c r="B178" s="305"/>
      <c r="C178" s="301" t="s">
        <v>175</v>
      </c>
      <c r="D178" s="302"/>
      <c r="E178" s="303"/>
      <c r="F178" s="218">
        <f t="shared" si="10"/>
        <v>0</v>
      </c>
      <c r="G178" s="199"/>
      <c r="H178" s="200"/>
      <c r="I178" s="201"/>
    </row>
    <row r="179" spans="1:9" x14ac:dyDescent="0.25">
      <c r="A179" s="304"/>
      <c r="B179" s="305"/>
      <c r="C179" s="301" t="s">
        <v>176</v>
      </c>
      <c r="D179" s="302"/>
      <c r="E179" s="303"/>
      <c r="F179" s="218">
        <f t="shared" si="10"/>
        <v>0</v>
      </c>
      <c r="G179" s="199"/>
      <c r="H179" s="200"/>
      <c r="I179" s="201"/>
    </row>
    <row r="180" spans="1:9" x14ac:dyDescent="0.25">
      <c r="A180" s="304"/>
      <c r="B180" s="305"/>
      <c r="C180" s="301" t="s">
        <v>177</v>
      </c>
      <c r="D180" s="302"/>
      <c r="E180" s="303"/>
      <c r="F180" s="218">
        <f t="shared" si="10"/>
        <v>0</v>
      </c>
      <c r="G180" s="199"/>
      <c r="H180" s="200"/>
      <c r="I180" s="201"/>
    </row>
    <row r="181" spans="1:9" x14ac:dyDescent="0.25">
      <c r="A181" s="304"/>
      <c r="B181" s="305"/>
      <c r="C181" s="301" t="s">
        <v>178</v>
      </c>
      <c r="D181" s="302"/>
      <c r="E181" s="303"/>
      <c r="F181" s="218">
        <f t="shared" si="10"/>
        <v>0</v>
      </c>
      <c r="G181" s="199"/>
      <c r="H181" s="200"/>
      <c r="I181" s="201"/>
    </row>
    <row r="182" spans="1:9" x14ac:dyDescent="0.25">
      <c r="A182" s="304"/>
      <c r="B182" s="305"/>
      <c r="C182" s="301" t="s">
        <v>179</v>
      </c>
      <c r="D182" s="302"/>
      <c r="E182" s="303"/>
      <c r="F182" s="218">
        <f t="shared" si="10"/>
        <v>0</v>
      </c>
      <c r="G182" s="199"/>
      <c r="H182" s="200"/>
      <c r="I182" s="201"/>
    </row>
    <row r="183" spans="1:9" x14ac:dyDescent="0.25">
      <c r="A183" s="304"/>
      <c r="B183" s="305"/>
      <c r="C183" s="301" t="s">
        <v>180</v>
      </c>
      <c r="D183" s="302"/>
      <c r="E183" s="303"/>
      <c r="F183" s="218">
        <f t="shared" si="10"/>
        <v>0</v>
      </c>
      <c r="G183" s="199"/>
      <c r="H183" s="200"/>
      <c r="I183" s="201"/>
    </row>
    <row r="184" spans="1:9" x14ac:dyDescent="0.25">
      <c r="A184" s="304"/>
      <c r="B184" s="305"/>
      <c r="C184" s="297" t="s">
        <v>181</v>
      </c>
      <c r="D184" s="298"/>
      <c r="E184" s="299"/>
      <c r="F184" s="218">
        <f t="shared" si="10"/>
        <v>0</v>
      </c>
      <c r="G184" s="199"/>
      <c r="H184" s="200"/>
      <c r="I184" s="201"/>
    </row>
    <row r="185" spans="1:9" x14ac:dyDescent="0.25">
      <c r="A185" s="227"/>
      <c r="B185" s="228"/>
      <c r="C185" s="229" t="s">
        <v>5</v>
      </c>
      <c r="D185" s="230"/>
      <c r="E185" s="231"/>
      <c r="F185" s="232">
        <f>+SUM(F160:F184)</f>
        <v>3</v>
      </c>
      <c r="G185" s="233">
        <f>+SUM(G160:G184)</f>
        <v>2</v>
      </c>
      <c r="H185" s="234">
        <f>+SUM(H160:H184)</f>
        <v>0</v>
      </c>
      <c r="I185" s="235">
        <f>+SUM(I160:I184)</f>
        <v>1</v>
      </c>
    </row>
    <row r="186" spans="1:9" x14ac:dyDescent="0.25">
      <c r="A186" s="1" t="s">
        <v>182</v>
      </c>
      <c r="B186" s="1"/>
      <c r="C186" s="193"/>
      <c r="D186" s="193"/>
      <c r="E186" s="193"/>
      <c r="F186" s="193"/>
      <c r="G186" s="193"/>
      <c r="H186" s="193"/>
      <c r="I186" s="193"/>
    </row>
    <row r="187" spans="1:9" s="2" customFormat="1" ht="18" customHeight="1" x14ac:dyDescent="0.2">
      <c r="A187" s="236" t="s">
        <v>183</v>
      </c>
    </row>
    <row r="188" spans="1:9" s="2" customFormat="1" ht="18" customHeight="1" x14ac:dyDescent="0.2">
      <c r="A188" s="281" t="s">
        <v>184</v>
      </c>
      <c r="B188" s="281"/>
      <c r="C188" s="300"/>
      <c r="D188" s="300"/>
    </row>
    <row r="189" spans="1:9" ht="15" customHeight="1" x14ac:dyDescent="0.25">
      <c r="A189" s="237" t="s">
        <v>185</v>
      </c>
      <c r="B189" s="238" t="s">
        <v>5</v>
      </c>
      <c r="C189" s="239" t="s">
        <v>186</v>
      </c>
      <c r="D189" s="240" t="s">
        <v>187</v>
      </c>
    </row>
    <row r="190" spans="1:9" ht="15" customHeight="1" x14ac:dyDescent="0.25">
      <c r="A190" s="241" t="s">
        <v>188</v>
      </c>
      <c r="B190" s="222">
        <f t="shared" ref="B190:B199" si="11">SUM(C190:D190)</f>
        <v>472</v>
      </c>
      <c r="C190" s="219">
        <v>472</v>
      </c>
      <c r="D190" s="221"/>
    </row>
    <row r="191" spans="1:9" ht="15" customHeight="1" x14ac:dyDescent="0.25">
      <c r="A191" s="242" t="s">
        <v>189</v>
      </c>
      <c r="B191" s="222">
        <f t="shared" si="11"/>
        <v>30</v>
      </c>
      <c r="C191" s="199">
        <v>30</v>
      </c>
      <c r="D191" s="201"/>
    </row>
    <row r="192" spans="1:9" ht="15" customHeight="1" x14ac:dyDescent="0.25">
      <c r="A192" s="242" t="s">
        <v>190</v>
      </c>
      <c r="B192" s="222">
        <f t="shared" si="11"/>
        <v>215</v>
      </c>
      <c r="C192" s="199">
        <v>215</v>
      </c>
      <c r="D192" s="201"/>
    </row>
    <row r="193" spans="1:5" ht="15" customHeight="1" x14ac:dyDescent="0.25">
      <c r="A193" s="242" t="s">
        <v>191</v>
      </c>
      <c r="B193" s="222">
        <f t="shared" si="11"/>
        <v>13</v>
      </c>
      <c r="C193" s="199">
        <v>13</v>
      </c>
      <c r="D193" s="201"/>
    </row>
    <row r="194" spans="1:5" ht="15" customHeight="1" x14ac:dyDescent="0.25">
      <c r="A194" s="242" t="s">
        <v>192</v>
      </c>
      <c r="B194" s="222">
        <f t="shared" si="11"/>
        <v>66</v>
      </c>
      <c r="C194" s="199">
        <v>66</v>
      </c>
      <c r="D194" s="201"/>
    </row>
    <row r="195" spans="1:5" ht="15" customHeight="1" x14ac:dyDescent="0.25">
      <c r="A195" s="242" t="s">
        <v>193</v>
      </c>
      <c r="B195" s="222">
        <f t="shared" si="11"/>
        <v>3</v>
      </c>
      <c r="C195" s="199">
        <v>3</v>
      </c>
      <c r="D195" s="201"/>
    </row>
    <row r="196" spans="1:5" ht="15" customHeight="1" x14ac:dyDescent="0.25">
      <c r="A196" s="242" t="s">
        <v>194</v>
      </c>
      <c r="B196" s="222">
        <f t="shared" si="11"/>
        <v>13</v>
      </c>
      <c r="C196" s="199">
        <v>13</v>
      </c>
      <c r="D196" s="201"/>
    </row>
    <row r="197" spans="1:5" ht="15" customHeight="1" x14ac:dyDescent="0.25">
      <c r="A197" s="242" t="s">
        <v>195</v>
      </c>
      <c r="B197" s="222">
        <f t="shared" si="11"/>
        <v>0</v>
      </c>
      <c r="C197" s="199">
        <v>0</v>
      </c>
      <c r="D197" s="201"/>
    </row>
    <row r="198" spans="1:5" ht="15" customHeight="1" x14ac:dyDescent="0.25">
      <c r="A198" s="242" t="s">
        <v>196</v>
      </c>
      <c r="B198" s="222">
        <f t="shared" si="11"/>
        <v>0</v>
      </c>
      <c r="C198" s="199">
        <v>0</v>
      </c>
      <c r="D198" s="201"/>
    </row>
    <row r="199" spans="1:5" ht="15" customHeight="1" x14ac:dyDescent="0.25">
      <c r="A199" s="243" t="s">
        <v>197</v>
      </c>
      <c r="B199" s="222">
        <f t="shared" si="11"/>
        <v>0</v>
      </c>
      <c r="C199" s="199">
        <v>0</v>
      </c>
      <c r="D199" s="201"/>
    </row>
    <row r="200" spans="1:5" ht="15" customHeight="1" x14ac:dyDescent="0.25">
      <c r="A200" s="244" t="s">
        <v>5</v>
      </c>
      <c r="B200" s="145">
        <f>+SUM(B190:B199)</f>
        <v>812</v>
      </c>
      <c r="C200" s="34">
        <f>+SUM(C190:C199)</f>
        <v>812</v>
      </c>
      <c r="D200" s="37">
        <f>+SUM(D190:D199)</f>
        <v>0</v>
      </c>
    </row>
    <row r="201" spans="1:5" s="2" customFormat="1" ht="18" customHeight="1" x14ac:dyDescent="0.2">
      <c r="A201" s="236" t="s">
        <v>198</v>
      </c>
    </row>
    <row r="202" spans="1:5" ht="15" customHeight="1" x14ac:dyDescent="0.25">
      <c r="A202" s="237" t="s">
        <v>199</v>
      </c>
      <c r="B202" s="239" t="s">
        <v>186</v>
      </c>
      <c r="C202" s="245" t="s">
        <v>187</v>
      </c>
      <c r="D202" s="240" t="s">
        <v>200</v>
      </c>
    </row>
    <row r="203" spans="1:5" ht="15" customHeight="1" x14ac:dyDescent="0.25">
      <c r="A203" s="246" t="s">
        <v>201</v>
      </c>
      <c r="B203" s="199"/>
      <c r="C203" s="200">
        <v>10</v>
      </c>
      <c r="D203" s="201">
        <v>2</v>
      </c>
    </row>
    <row r="204" spans="1:5" ht="15" customHeight="1" x14ac:dyDescent="0.25">
      <c r="A204" s="247" t="s">
        <v>202</v>
      </c>
      <c r="B204" s="199"/>
      <c r="C204" s="200">
        <v>542</v>
      </c>
      <c r="D204" s="201">
        <v>115</v>
      </c>
    </row>
    <row r="205" spans="1:5" ht="15" customHeight="1" x14ac:dyDescent="0.25">
      <c r="A205" s="248" t="s">
        <v>203</v>
      </c>
      <c r="B205" s="199"/>
      <c r="C205" s="200"/>
      <c r="D205" s="204"/>
    </row>
    <row r="206" spans="1:5" ht="15" customHeight="1" x14ac:dyDescent="0.25">
      <c r="A206" s="237" t="s">
        <v>5</v>
      </c>
      <c r="B206" s="34">
        <f>+SUM(B203:B205)</f>
        <v>0</v>
      </c>
      <c r="C206" s="144">
        <f>+SUM(C203:C205)</f>
        <v>552</v>
      </c>
      <c r="D206" s="37">
        <f>+SUM(D203:D205)</f>
        <v>117</v>
      </c>
    </row>
    <row r="207" spans="1:5" s="2" customFormat="1" ht="18" customHeight="1" x14ac:dyDescent="0.2">
      <c r="A207" s="281" t="s">
        <v>204</v>
      </c>
      <c r="B207" s="281"/>
      <c r="C207" s="281"/>
      <c r="D207" s="281"/>
      <c r="E207" s="281"/>
    </row>
    <row r="208" spans="1:5" s="3" customFormat="1" ht="15" customHeight="1" x14ac:dyDescent="0.15">
      <c r="A208" s="244" t="s">
        <v>205</v>
      </c>
      <c r="B208" s="244" t="s">
        <v>206</v>
      </c>
      <c r="C208" s="239" t="s">
        <v>186</v>
      </c>
      <c r="D208" s="245" t="s">
        <v>187</v>
      </c>
      <c r="E208" s="240" t="s">
        <v>200</v>
      </c>
    </row>
    <row r="209" spans="1:5" s="3" customFormat="1" ht="15" customHeight="1" x14ac:dyDescent="0.15">
      <c r="A209" s="287" t="s">
        <v>207</v>
      </c>
      <c r="B209" s="249" t="s">
        <v>208</v>
      </c>
      <c r="C209" s="199"/>
      <c r="D209" s="200"/>
      <c r="E209" s="198">
        <v>1</v>
      </c>
    </row>
    <row r="210" spans="1:5" s="3" customFormat="1" ht="15" customHeight="1" x14ac:dyDescent="0.15">
      <c r="A210" s="288"/>
      <c r="B210" s="250" t="s">
        <v>209</v>
      </c>
      <c r="C210" s="199"/>
      <c r="D210" s="200"/>
      <c r="E210" s="221"/>
    </row>
    <row r="211" spans="1:5" s="3" customFormat="1" ht="15" customHeight="1" x14ac:dyDescent="0.15">
      <c r="A211" s="288"/>
      <c r="B211" s="251" t="s">
        <v>210</v>
      </c>
      <c r="C211" s="219"/>
      <c r="D211" s="220"/>
      <c r="E211" s="201"/>
    </row>
    <row r="212" spans="1:5" s="3" customFormat="1" ht="15" customHeight="1" x14ac:dyDescent="0.15">
      <c r="A212" s="289"/>
      <c r="B212" s="252" t="s">
        <v>211</v>
      </c>
      <c r="C212" s="202"/>
      <c r="D212" s="203"/>
      <c r="E212" s="204"/>
    </row>
    <row r="213" spans="1:5" s="3" customFormat="1" ht="15" customHeight="1" x14ac:dyDescent="0.15">
      <c r="A213" s="253" t="s">
        <v>212</v>
      </c>
      <c r="B213" s="253" t="s">
        <v>213</v>
      </c>
      <c r="C213" s="254"/>
      <c r="D213" s="255"/>
      <c r="E213" s="256"/>
    </row>
    <row r="214" spans="1:5" s="3" customFormat="1" ht="15" customHeight="1" x14ac:dyDescent="0.15">
      <c r="A214" s="287" t="s">
        <v>214</v>
      </c>
      <c r="B214" s="249" t="s">
        <v>215</v>
      </c>
      <c r="C214" s="196"/>
      <c r="D214" s="197">
        <v>3</v>
      </c>
      <c r="E214" s="198"/>
    </row>
    <row r="215" spans="1:5" s="3" customFormat="1" ht="15" customHeight="1" x14ac:dyDescent="0.15">
      <c r="A215" s="288"/>
      <c r="B215" s="251" t="s">
        <v>216</v>
      </c>
      <c r="C215" s="219"/>
      <c r="D215" s="220"/>
      <c r="E215" s="221">
        <v>1</v>
      </c>
    </row>
    <row r="216" spans="1:5" s="3" customFormat="1" ht="15" customHeight="1" x14ac:dyDescent="0.15">
      <c r="A216" s="288"/>
      <c r="B216" s="250" t="s">
        <v>217</v>
      </c>
      <c r="C216" s="199"/>
      <c r="D216" s="200">
        <v>1</v>
      </c>
      <c r="E216" s="201"/>
    </row>
    <row r="217" spans="1:5" s="3" customFormat="1" ht="15" customHeight="1" x14ac:dyDescent="0.15">
      <c r="A217" s="288"/>
      <c r="B217" s="251" t="s">
        <v>218</v>
      </c>
      <c r="C217" s="219"/>
      <c r="D217" s="220"/>
      <c r="E217" s="221"/>
    </row>
    <row r="218" spans="1:5" s="3" customFormat="1" ht="15" customHeight="1" x14ac:dyDescent="0.15">
      <c r="A218" s="289"/>
      <c r="B218" s="252" t="s">
        <v>219</v>
      </c>
      <c r="C218" s="202"/>
      <c r="D218" s="203"/>
      <c r="E218" s="204"/>
    </row>
    <row r="219" spans="1:5" s="3" customFormat="1" ht="15" customHeight="1" x14ac:dyDescent="0.15">
      <c r="A219" s="287" t="s">
        <v>220</v>
      </c>
      <c r="B219" s="249" t="s">
        <v>221</v>
      </c>
      <c r="C219" s="219"/>
      <c r="D219" s="220"/>
      <c r="E219" s="221"/>
    </row>
    <row r="220" spans="1:5" s="3" customFormat="1" ht="15" customHeight="1" x14ac:dyDescent="0.15">
      <c r="A220" s="289"/>
      <c r="B220" s="252" t="s">
        <v>222</v>
      </c>
      <c r="C220" s="202"/>
      <c r="D220" s="203"/>
      <c r="E220" s="204"/>
    </row>
    <row r="221" spans="1:5" s="3" customFormat="1" ht="15" customHeight="1" x14ac:dyDescent="0.15">
      <c r="A221" s="287" t="s">
        <v>223</v>
      </c>
      <c r="B221" s="249" t="s">
        <v>224</v>
      </c>
      <c r="C221" s="196"/>
      <c r="D221" s="197">
        <v>2</v>
      </c>
      <c r="E221" s="198"/>
    </row>
    <row r="222" spans="1:5" s="3" customFormat="1" ht="15" customHeight="1" x14ac:dyDescent="0.15">
      <c r="A222" s="288"/>
      <c r="B222" s="250" t="s">
        <v>225</v>
      </c>
      <c r="C222" s="219"/>
      <c r="D222" s="220"/>
      <c r="E222" s="221"/>
    </row>
    <row r="223" spans="1:5" s="3" customFormat="1" ht="15" customHeight="1" x14ac:dyDescent="0.15">
      <c r="A223" s="289"/>
      <c r="B223" s="251" t="s">
        <v>226</v>
      </c>
      <c r="C223" s="257"/>
      <c r="D223" s="258"/>
      <c r="E223" s="256"/>
    </row>
    <row r="224" spans="1:5" s="3" customFormat="1" ht="15" customHeight="1" x14ac:dyDescent="0.15">
      <c r="A224" s="287" t="s">
        <v>227</v>
      </c>
      <c r="B224" s="249" t="s">
        <v>228</v>
      </c>
      <c r="C224" s="219"/>
      <c r="D224" s="220"/>
      <c r="E224" s="221"/>
    </row>
    <row r="225" spans="1:5" s="3" customFormat="1" ht="15" customHeight="1" x14ac:dyDescent="0.15">
      <c r="A225" s="289"/>
      <c r="B225" s="252" t="s">
        <v>229</v>
      </c>
      <c r="C225" s="202"/>
      <c r="D225" s="203"/>
      <c r="E225" s="204"/>
    </row>
    <row r="226" spans="1:5" s="3" customFormat="1" ht="15" customHeight="1" x14ac:dyDescent="0.15">
      <c r="A226" s="287" t="s">
        <v>230</v>
      </c>
      <c r="B226" s="249" t="s">
        <v>231</v>
      </c>
      <c r="C226" s="219"/>
      <c r="D226" s="220"/>
      <c r="E226" s="221"/>
    </row>
    <row r="227" spans="1:5" s="3" customFormat="1" ht="15" customHeight="1" x14ac:dyDescent="0.15">
      <c r="A227" s="289"/>
      <c r="B227" s="252" t="s">
        <v>232</v>
      </c>
      <c r="C227" s="202"/>
      <c r="D227" s="203"/>
      <c r="E227" s="204"/>
    </row>
    <row r="228" spans="1:5" s="3" customFormat="1" ht="15" customHeight="1" x14ac:dyDescent="0.15">
      <c r="A228" s="287" t="s">
        <v>233</v>
      </c>
      <c r="B228" s="249" t="s">
        <v>234</v>
      </c>
      <c r="C228" s="219"/>
      <c r="D228" s="220">
        <v>1</v>
      </c>
      <c r="E228" s="221"/>
    </row>
    <row r="229" spans="1:5" s="3" customFormat="1" ht="15" customHeight="1" x14ac:dyDescent="0.15">
      <c r="A229" s="289"/>
      <c r="B229" s="252" t="s">
        <v>235</v>
      </c>
      <c r="C229" s="202"/>
      <c r="D229" s="203"/>
      <c r="E229" s="204"/>
    </row>
    <row r="230" spans="1:5" s="3" customFormat="1" ht="15" customHeight="1" x14ac:dyDescent="0.15">
      <c r="A230" s="287" t="s">
        <v>236</v>
      </c>
      <c r="B230" s="249" t="s">
        <v>237</v>
      </c>
      <c r="C230" s="219"/>
      <c r="D230" s="220"/>
      <c r="E230" s="221"/>
    </row>
    <row r="231" spans="1:5" s="3" customFormat="1" ht="15" customHeight="1" x14ac:dyDescent="0.15">
      <c r="A231" s="289"/>
      <c r="B231" s="259" t="s">
        <v>238</v>
      </c>
      <c r="C231" s="202"/>
      <c r="D231" s="203"/>
      <c r="E231" s="204"/>
    </row>
    <row r="232" spans="1:5" s="3" customFormat="1" ht="15" customHeight="1" x14ac:dyDescent="0.15">
      <c r="A232" s="284" t="s">
        <v>239</v>
      </c>
      <c r="B232" s="296"/>
      <c r="C232" s="219"/>
      <c r="D232" s="220">
        <v>1</v>
      </c>
      <c r="E232" s="221"/>
    </row>
    <row r="233" spans="1:5" s="3" customFormat="1" ht="15" customHeight="1" x14ac:dyDescent="0.15">
      <c r="A233" s="291" t="s">
        <v>108</v>
      </c>
      <c r="B233" s="292"/>
      <c r="C233" s="199"/>
      <c r="D233" s="200"/>
      <c r="E233" s="201"/>
    </row>
    <row r="234" spans="1:5" s="3" customFormat="1" ht="15" customHeight="1" x14ac:dyDescent="0.15">
      <c r="A234" s="278" t="s">
        <v>5</v>
      </c>
      <c r="B234" s="279"/>
      <c r="C234" s="34">
        <f>+SUM(C209:C233)</f>
        <v>0</v>
      </c>
      <c r="D234" s="144">
        <f>+SUM(D209:D233)</f>
        <v>8</v>
      </c>
      <c r="E234" s="37">
        <f>+SUM(E209:E233)</f>
        <v>2</v>
      </c>
    </row>
    <row r="235" spans="1:5" s="2" customFormat="1" ht="18" customHeight="1" x14ac:dyDescent="0.2">
      <c r="A235" s="280" t="s">
        <v>240</v>
      </c>
      <c r="B235" s="280"/>
      <c r="C235" s="280"/>
      <c r="D235" s="280"/>
      <c r="E235" s="280"/>
    </row>
    <row r="236" spans="1:5" s="3" customFormat="1" ht="21" x14ac:dyDescent="0.15">
      <c r="A236" s="293" t="s">
        <v>241</v>
      </c>
      <c r="B236" s="293"/>
      <c r="C236" s="239" t="s">
        <v>5</v>
      </c>
      <c r="D236" s="216" t="s">
        <v>142</v>
      </c>
      <c r="E236" s="217" t="s">
        <v>242</v>
      </c>
    </row>
    <row r="237" spans="1:5" s="3" customFormat="1" ht="15" customHeight="1" x14ac:dyDescent="0.15">
      <c r="A237" s="294" t="s">
        <v>243</v>
      </c>
      <c r="B237" s="294"/>
      <c r="C237" s="260">
        <f>SUM(D237:E237)</f>
        <v>398</v>
      </c>
      <c r="D237" s="261">
        <v>1</v>
      </c>
      <c r="E237" s="201">
        <v>397</v>
      </c>
    </row>
    <row r="238" spans="1:5" s="3" customFormat="1" ht="15" customHeight="1" x14ac:dyDescent="0.15">
      <c r="A238" s="295" t="s">
        <v>244</v>
      </c>
      <c r="B238" s="295"/>
      <c r="C238" s="260">
        <f>SUM(D238:E238)</f>
        <v>1</v>
      </c>
      <c r="D238" s="261"/>
      <c r="E238" s="201">
        <v>1</v>
      </c>
    </row>
    <row r="239" spans="1:5" s="3" customFormat="1" ht="15" customHeight="1" x14ac:dyDescent="0.15">
      <c r="A239" s="286" t="s">
        <v>5</v>
      </c>
      <c r="B239" s="286"/>
      <c r="C239" s="34">
        <f>+SUM(C237:C238)</f>
        <v>399</v>
      </c>
      <c r="D239" s="36">
        <f>+SUM(D237:D238)</f>
        <v>1</v>
      </c>
      <c r="E239" s="37">
        <f>+SUM(E237:E238)</f>
        <v>398</v>
      </c>
    </row>
    <row r="240" spans="1:5" s="2" customFormat="1" ht="18" customHeight="1" x14ac:dyDescent="0.2">
      <c r="A240" s="280" t="s">
        <v>245</v>
      </c>
      <c r="B240" s="280"/>
      <c r="C240" s="280"/>
      <c r="D240" s="280"/>
    </row>
    <row r="241" spans="1:4" ht="15" customHeight="1" x14ac:dyDescent="0.25">
      <c r="A241" s="244" t="s">
        <v>205</v>
      </c>
      <c r="B241" s="244" t="s">
        <v>185</v>
      </c>
      <c r="C241" s="239" t="s">
        <v>186</v>
      </c>
      <c r="D241" s="240" t="s">
        <v>187</v>
      </c>
    </row>
    <row r="242" spans="1:4" ht="15" customHeight="1" x14ac:dyDescent="0.25">
      <c r="A242" s="287" t="s">
        <v>214</v>
      </c>
      <c r="B242" s="249" t="s">
        <v>246</v>
      </c>
      <c r="C242" s="199"/>
      <c r="D242" s="198">
        <v>1</v>
      </c>
    </row>
    <row r="243" spans="1:4" ht="15" customHeight="1" x14ac:dyDescent="0.25">
      <c r="A243" s="288"/>
      <c r="B243" s="250" t="s">
        <v>247</v>
      </c>
      <c r="C243" s="199"/>
      <c r="D243" s="201">
        <v>3</v>
      </c>
    </row>
    <row r="244" spans="1:4" ht="15" customHeight="1" x14ac:dyDescent="0.25">
      <c r="A244" s="288"/>
      <c r="B244" s="250" t="s">
        <v>248</v>
      </c>
      <c r="C244" s="199"/>
      <c r="D244" s="201">
        <v>3</v>
      </c>
    </row>
    <row r="245" spans="1:4" ht="15" customHeight="1" x14ac:dyDescent="0.25">
      <c r="A245" s="288"/>
      <c r="B245" s="250" t="s">
        <v>249</v>
      </c>
      <c r="C245" s="199"/>
      <c r="D245" s="201"/>
    </row>
    <row r="246" spans="1:4" ht="15" customHeight="1" x14ac:dyDescent="0.25">
      <c r="A246" s="288"/>
      <c r="B246" s="250" t="s">
        <v>250</v>
      </c>
      <c r="C246" s="199"/>
      <c r="D246" s="201">
        <v>3</v>
      </c>
    </row>
    <row r="247" spans="1:4" ht="15" customHeight="1" x14ac:dyDescent="0.25">
      <c r="A247" s="288"/>
      <c r="B247" s="250" t="s">
        <v>251</v>
      </c>
      <c r="C247" s="199"/>
      <c r="D247" s="201"/>
    </row>
    <row r="248" spans="1:4" ht="15" customHeight="1" x14ac:dyDescent="0.25">
      <c r="A248" s="288"/>
      <c r="B248" s="250" t="s">
        <v>252</v>
      </c>
      <c r="C248" s="199"/>
      <c r="D248" s="201"/>
    </row>
    <row r="249" spans="1:4" ht="15" customHeight="1" x14ac:dyDescent="0.25">
      <c r="A249" s="288"/>
      <c r="B249" s="250" t="s">
        <v>253</v>
      </c>
      <c r="C249" s="199"/>
      <c r="D249" s="201"/>
    </row>
    <row r="250" spans="1:4" ht="15" customHeight="1" x14ac:dyDescent="0.25">
      <c r="A250" s="288"/>
      <c r="B250" s="250" t="s">
        <v>254</v>
      </c>
      <c r="C250" s="199"/>
      <c r="D250" s="201"/>
    </row>
    <row r="251" spans="1:4" ht="15" customHeight="1" x14ac:dyDescent="0.25">
      <c r="A251" s="288"/>
      <c r="B251" s="250" t="s">
        <v>255</v>
      </c>
      <c r="C251" s="199"/>
      <c r="D251" s="201">
        <v>1</v>
      </c>
    </row>
    <row r="252" spans="1:4" ht="15" customHeight="1" x14ac:dyDescent="0.25">
      <c r="A252" s="288"/>
      <c r="B252" s="250" t="s">
        <v>256</v>
      </c>
      <c r="C252" s="199"/>
      <c r="D252" s="201"/>
    </row>
    <row r="253" spans="1:4" ht="15" customHeight="1" x14ac:dyDescent="0.25">
      <c r="A253" s="288"/>
      <c r="B253" s="250" t="s">
        <v>257</v>
      </c>
      <c r="C253" s="199"/>
      <c r="D253" s="201"/>
    </row>
    <row r="254" spans="1:4" ht="15" customHeight="1" x14ac:dyDescent="0.25">
      <c r="A254" s="288"/>
      <c r="B254" s="259" t="s">
        <v>258</v>
      </c>
      <c r="C254" s="202"/>
      <c r="D254" s="204"/>
    </row>
    <row r="255" spans="1:4" ht="15" customHeight="1" x14ac:dyDescent="0.25">
      <c r="A255" s="289"/>
      <c r="B255" s="252" t="s">
        <v>259</v>
      </c>
      <c r="C255" s="262">
        <f>SUM(C242:C254)</f>
        <v>0</v>
      </c>
      <c r="D255" s="263">
        <f>SUM(D242:D254)</f>
        <v>11</v>
      </c>
    </row>
    <row r="256" spans="1:4" ht="15" customHeight="1" x14ac:dyDescent="0.25">
      <c r="A256" s="287" t="s">
        <v>223</v>
      </c>
      <c r="B256" s="251" t="s">
        <v>260</v>
      </c>
      <c r="C256" s="219"/>
      <c r="D256" s="221"/>
    </row>
    <row r="257" spans="1:4" ht="15" customHeight="1" x14ac:dyDescent="0.25">
      <c r="A257" s="288"/>
      <c r="B257" s="250" t="s">
        <v>261</v>
      </c>
      <c r="C257" s="199"/>
      <c r="D257" s="201"/>
    </row>
    <row r="258" spans="1:4" ht="15" customHeight="1" x14ac:dyDescent="0.25">
      <c r="A258" s="288"/>
      <c r="B258" s="259" t="s">
        <v>262</v>
      </c>
      <c r="C258" s="202"/>
      <c r="D258" s="204"/>
    </row>
    <row r="259" spans="1:4" ht="15" customHeight="1" x14ac:dyDescent="0.25">
      <c r="A259" s="289"/>
      <c r="B259" s="252" t="s">
        <v>263</v>
      </c>
      <c r="C259" s="262">
        <f>SUM(C256:C258)</f>
        <v>0</v>
      </c>
      <c r="D259" s="263">
        <f>SUM(D256:D258)</f>
        <v>0</v>
      </c>
    </row>
    <row r="260" spans="1:4" ht="15" customHeight="1" x14ac:dyDescent="0.25">
      <c r="A260" s="287" t="s">
        <v>230</v>
      </c>
      <c r="B260" s="251" t="s">
        <v>264</v>
      </c>
      <c r="C260" s="219"/>
      <c r="D260" s="221"/>
    </row>
    <row r="261" spans="1:4" ht="15" customHeight="1" x14ac:dyDescent="0.25">
      <c r="A261" s="288"/>
      <c r="B261" s="250" t="s">
        <v>265</v>
      </c>
      <c r="C261" s="199"/>
      <c r="D261" s="201">
        <v>2</v>
      </c>
    </row>
    <row r="262" spans="1:4" ht="15" customHeight="1" x14ac:dyDescent="0.25">
      <c r="A262" s="288"/>
      <c r="B262" s="250" t="s">
        <v>266</v>
      </c>
      <c r="C262" s="199"/>
      <c r="D262" s="201">
        <v>1</v>
      </c>
    </row>
    <row r="263" spans="1:4" ht="15" customHeight="1" x14ac:dyDescent="0.25">
      <c r="A263" s="288"/>
      <c r="B263" s="259" t="s">
        <v>267</v>
      </c>
      <c r="C263" s="202"/>
      <c r="D263" s="204"/>
    </row>
    <row r="264" spans="1:4" ht="15" customHeight="1" x14ac:dyDescent="0.25">
      <c r="A264" s="289"/>
      <c r="B264" s="252" t="s">
        <v>268</v>
      </c>
      <c r="C264" s="262">
        <f>SUM(C260:C263)</f>
        <v>0</v>
      </c>
      <c r="D264" s="263">
        <f>SUM(D260:D263)</f>
        <v>3</v>
      </c>
    </row>
    <row r="265" spans="1:4" ht="15" customHeight="1" x14ac:dyDescent="0.25">
      <c r="A265" s="287" t="s">
        <v>233</v>
      </c>
      <c r="B265" s="251" t="s">
        <v>269</v>
      </c>
      <c r="C265" s="219"/>
      <c r="D265" s="221">
        <v>1</v>
      </c>
    </row>
    <row r="266" spans="1:4" ht="15" customHeight="1" x14ac:dyDescent="0.25">
      <c r="A266" s="288"/>
      <c r="B266" s="250" t="s">
        <v>270</v>
      </c>
      <c r="C266" s="199"/>
      <c r="D266" s="201">
        <v>2</v>
      </c>
    </row>
    <row r="267" spans="1:4" ht="15" customHeight="1" x14ac:dyDescent="0.25">
      <c r="A267" s="288"/>
      <c r="B267" s="259" t="s">
        <v>271</v>
      </c>
      <c r="C267" s="202"/>
      <c r="D267" s="204"/>
    </row>
    <row r="268" spans="1:4" ht="15" customHeight="1" x14ac:dyDescent="0.25">
      <c r="A268" s="290"/>
      <c r="B268" s="252" t="s">
        <v>272</v>
      </c>
      <c r="C268" s="264">
        <f>SUM(C265:C267)</f>
        <v>0</v>
      </c>
      <c r="D268" s="263">
        <f>SUM(D265:D267)</f>
        <v>3</v>
      </c>
    </row>
    <row r="269" spans="1:4" ht="15" customHeight="1" x14ac:dyDescent="0.25">
      <c r="A269" s="278" t="s">
        <v>5</v>
      </c>
      <c r="B269" s="279"/>
      <c r="C269" s="34">
        <f>+C255+C259+C264+C268</f>
        <v>0</v>
      </c>
      <c r="D269" s="37">
        <f>+D255+D259+D264+D268</f>
        <v>17</v>
      </c>
    </row>
    <row r="270" spans="1:4" s="2" customFormat="1" ht="18" customHeight="1" x14ac:dyDescent="0.2">
      <c r="A270" s="280" t="s">
        <v>273</v>
      </c>
      <c r="B270" s="280"/>
      <c r="C270" s="280"/>
      <c r="D270" s="280"/>
    </row>
    <row r="271" spans="1:4" x14ac:dyDescent="0.25">
      <c r="A271" s="265" t="s">
        <v>274</v>
      </c>
      <c r="B271" s="239" t="s">
        <v>275</v>
      </c>
      <c r="C271" s="266" t="s">
        <v>276</v>
      </c>
      <c r="D271" s="217" t="s">
        <v>277</v>
      </c>
    </row>
    <row r="272" spans="1:4" ht="15" customHeight="1" x14ac:dyDescent="0.25">
      <c r="A272" s="267" t="s">
        <v>201</v>
      </c>
      <c r="B272" s="199">
        <v>12</v>
      </c>
      <c r="C272" s="200"/>
      <c r="D272" s="201"/>
    </row>
    <row r="273" spans="1:4" ht="15" customHeight="1" x14ac:dyDescent="0.25">
      <c r="A273" s="247" t="s">
        <v>202</v>
      </c>
      <c r="B273" s="199">
        <v>139</v>
      </c>
      <c r="C273" s="200"/>
      <c r="D273" s="201"/>
    </row>
    <row r="274" spans="1:4" ht="15" customHeight="1" x14ac:dyDescent="0.25">
      <c r="A274" s="248" t="s">
        <v>203</v>
      </c>
      <c r="B274" s="199"/>
      <c r="C274" s="200"/>
      <c r="D274" s="201"/>
    </row>
    <row r="275" spans="1:4" ht="15" customHeight="1" x14ac:dyDescent="0.25">
      <c r="A275" s="237" t="s">
        <v>5</v>
      </c>
      <c r="B275" s="34">
        <f>+SUM(B272:B274)</f>
        <v>151</v>
      </c>
      <c r="C275" s="144">
        <f>+SUM(C272:C274)</f>
        <v>0</v>
      </c>
      <c r="D275" s="37">
        <f>+SUM(D272:D274)</f>
        <v>0</v>
      </c>
    </row>
    <row r="276" spans="1:4" s="2" customFormat="1" ht="18" customHeight="1" x14ac:dyDescent="0.2">
      <c r="A276" s="236" t="s">
        <v>278</v>
      </c>
    </row>
    <row r="277" spans="1:4" s="2" customFormat="1" ht="18" customHeight="1" x14ac:dyDescent="0.2">
      <c r="A277" s="281" t="s">
        <v>279</v>
      </c>
      <c r="B277" s="281"/>
      <c r="C277" s="281"/>
    </row>
    <row r="278" spans="1:4" x14ac:dyDescent="0.25">
      <c r="A278" s="282" t="s">
        <v>280</v>
      </c>
      <c r="B278" s="283"/>
      <c r="C278" s="244" t="s">
        <v>281</v>
      </c>
    </row>
    <row r="279" spans="1:4" x14ac:dyDescent="0.25">
      <c r="A279" s="284" t="s">
        <v>282</v>
      </c>
      <c r="B279" s="285"/>
      <c r="C279" s="268"/>
    </row>
    <row r="280" spans="1:4" x14ac:dyDescent="0.25">
      <c r="A280" s="274" t="s">
        <v>283</v>
      </c>
      <c r="B280" s="275"/>
      <c r="C280" s="268"/>
    </row>
    <row r="281" spans="1:4" x14ac:dyDescent="0.25">
      <c r="A281" s="274" t="s">
        <v>284</v>
      </c>
      <c r="B281" s="275"/>
      <c r="C281" s="268"/>
    </row>
    <row r="282" spans="1:4" x14ac:dyDescent="0.25">
      <c r="A282" s="274" t="s">
        <v>285</v>
      </c>
      <c r="B282" s="275"/>
      <c r="C282" s="268"/>
    </row>
    <row r="283" spans="1:4" ht="24.95" customHeight="1" x14ac:dyDescent="0.25">
      <c r="A283" s="276" t="s">
        <v>286</v>
      </c>
      <c r="B283" s="277"/>
      <c r="C283" s="268"/>
    </row>
    <row r="284" spans="1:4" ht="24.95" customHeight="1" x14ac:dyDescent="0.25">
      <c r="A284" s="276" t="s">
        <v>287</v>
      </c>
      <c r="B284" s="277"/>
      <c r="C284" s="268"/>
    </row>
    <row r="285" spans="1:4" ht="24.95" customHeight="1" x14ac:dyDescent="0.25">
      <c r="A285" s="276" t="s">
        <v>288</v>
      </c>
      <c r="B285" s="277"/>
      <c r="C285" s="268"/>
    </row>
    <row r="286" spans="1:4" ht="24.95" customHeight="1" x14ac:dyDescent="0.25">
      <c r="A286" s="276" t="s">
        <v>289</v>
      </c>
      <c r="B286" s="277"/>
      <c r="C286" s="268"/>
    </row>
    <row r="287" spans="1:4" ht="15" customHeight="1" x14ac:dyDescent="0.25">
      <c r="A287" s="270" t="s">
        <v>290</v>
      </c>
      <c r="B287" s="271"/>
      <c r="C287" s="268"/>
    </row>
    <row r="288" spans="1:4" ht="15" customHeight="1" x14ac:dyDescent="0.25">
      <c r="A288" s="272" t="s">
        <v>5</v>
      </c>
      <c r="B288" s="273"/>
      <c r="C288" s="145">
        <f>+SUM(C279:C287)</f>
        <v>0</v>
      </c>
    </row>
    <row r="289" spans="1:2" s="2" customFormat="1" ht="18" customHeight="1" x14ac:dyDescent="0.2">
      <c r="A289" s="236" t="s">
        <v>291</v>
      </c>
    </row>
    <row r="290" spans="1:2" ht="15" customHeight="1" x14ac:dyDescent="0.25">
      <c r="A290" s="237" t="s">
        <v>292</v>
      </c>
      <c r="B290" s="244" t="s">
        <v>293</v>
      </c>
    </row>
    <row r="291" spans="1:2" ht="15" customHeight="1" x14ac:dyDescent="0.25">
      <c r="A291" s="241" t="s">
        <v>294</v>
      </c>
      <c r="B291" s="268"/>
    </row>
    <row r="292" spans="1:2" ht="15" customHeight="1" x14ac:dyDescent="0.25">
      <c r="A292" s="242" t="s">
        <v>295</v>
      </c>
      <c r="B292" s="268"/>
    </row>
    <row r="293" spans="1:2" ht="15" customHeight="1" x14ac:dyDescent="0.25">
      <c r="A293" s="242" t="s">
        <v>296</v>
      </c>
      <c r="B293" s="268"/>
    </row>
    <row r="294" spans="1:2" ht="15" customHeight="1" x14ac:dyDescent="0.25">
      <c r="A294" s="242" t="s">
        <v>297</v>
      </c>
      <c r="B294" s="268"/>
    </row>
    <row r="295" spans="1:2" ht="15" customHeight="1" x14ac:dyDescent="0.25">
      <c r="A295" s="242" t="s">
        <v>298</v>
      </c>
      <c r="B295" s="268"/>
    </row>
    <row r="296" spans="1:2" ht="15" customHeight="1" x14ac:dyDescent="0.25">
      <c r="A296" s="243" t="s">
        <v>299</v>
      </c>
      <c r="B296" s="268"/>
    </row>
    <row r="297" spans="1:2" ht="15" customHeight="1" x14ac:dyDescent="0.25">
      <c r="A297" s="244" t="s">
        <v>5</v>
      </c>
      <c r="B297" s="145">
        <f>+SUM(B291:B296)</f>
        <v>0</v>
      </c>
    </row>
    <row r="320" spans="1:1" hidden="1" x14ac:dyDescent="0.25">
      <c r="A320" s="269">
        <f>SUM(D12:F15,D16:D17,D22:D28,E31:E61,B66,C69:C81,C90:H90,C100:H100,C104:C109,C113:C118,B122:B126,B129:B133,C136:C141,C153:H153,C156:C157,F160:F185,B190:B200,B206:D206,C234:E234,C237:C239,C269:D269,B275:D275,C288,B297)</f>
        <v>6407</v>
      </c>
    </row>
  </sheetData>
  <mergeCells count="217">
    <mergeCell ref="A6:V6"/>
    <mergeCell ref="A8:C8"/>
    <mergeCell ref="A9:A11"/>
    <mergeCell ref="B9:C11"/>
    <mergeCell ref="D9:F10"/>
    <mergeCell ref="G9:AB9"/>
    <mergeCell ref="G10:H10"/>
    <mergeCell ref="I10:J10"/>
    <mergeCell ref="K10:L10"/>
    <mergeCell ref="M10:N10"/>
    <mergeCell ref="AA10:AB10"/>
    <mergeCell ref="W10:X10"/>
    <mergeCell ref="Y10:Z10"/>
    <mergeCell ref="A12:A13"/>
    <mergeCell ref="A14:B14"/>
    <mergeCell ref="A15:C15"/>
    <mergeCell ref="A16:C16"/>
    <mergeCell ref="A17:C17"/>
    <mergeCell ref="O10:P10"/>
    <mergeCell ref="Q10:R10"/>
    <mergeCell ref="S10:T10"/>
    <mergeCell ref="U10:V10"/>
    <mergeCell ref="A18:C18"/>
    <mergeCell ref="A19:A21"/>
    <mergeCell ref="B19:C21"/>
    <mergeCell ref="D19:F20"/>
    <mergeCell ref="G19:AD19"/>
    <mergeCell ref="G20:H20"/>
    <mergeCell ref="I20:J20"/>
    <mergeCell ref="K20:L20"/>
    <mergeCell ref="M20:N20"/>
    <mergeCell ref="O20:P20"/>
    <mergeCell ref="AC20:AD20"/>
    <mergeCell ref="Y20:Z20"/>
    <mergeCell ref="AA20:AB20"/>
    <mergeCell ref="A22:A25"/>
    <mergeCell ref="B22:B23"/>
    <mergeCell ref="B24:B25"/>
    <mergeCell ref="A26:B27"/>
    <mergeCell ref="A28:C28"/>
    <mergeCell ref="Q20:R20"/>
    <mergeCell ref="S20:T20"/>
    <mergeCell ref="U20:V20"/>
    <mergeCell ref="W20:X20"/>
    <mergeCell ref="A29:F29"/>
    <mergeCell ref="C30:D30"/>
    <mergeCell ref="A31:A41"/>
    <mergeCell ref="B31:B33"/>
    <mergeCell ref="C31:D31"/>
    <mergeCell ref="C32:D32"/>
    <mergeCell ref="C33:D33"/>
    <mergeCell ref="B34:B35"/>
    <mergeCell ref="C34:D34"/>
    <mergeCell ref="C35:D35"/>
    <mergeCell ref="A42:A48"/>
    <mergeCell ref="B42:B48"/>
    <mergeCell ref="C42:D42"/>
    <mergeCell ref="C43:C44"/>
    <mergeCell ref="C45:D45"/>
    <mergeCell ref="C46:D46"/>
    <mergeCell ref="C47:D47"/>
    <mergeCell ref="C48:D48"/>
    <mergeCell ref="B36:B37"/>
    <mergeCell ref="C36:D36"/>
    <mergeCell ref="C37:D37"/>
    <mergeCell ref="B38:B41"/>
    <mergeCell ref="C38:D38"/>
    <mergeCell ref="C39:D39"/>
    <mergeCell ref="C40:D40"/>
    <mergeCell ref="C41:D41"/>
    <mergeCell ref="A55:A60"/>
    <mergeCell ref="B55:D55"/>
    <mergeCell ref="B56:D56"/>
    <mergeCell ref="B57:D57"/>
    <mergeCell ref="B58:D58"/>
    <mergeCell ref="B59:D59"/>
    <mergeCell ref="B60:D60"/>
    <mergeCell ref="A49:A52"/>
    <mergeCell ref="B49:D49"/>
    <mergeCell ref="B50:D50"/>
    <mergeCell ref="B51:D51"/>
    <mergeCell ref="B52:D52"/>
    <mergeCell ref="A53:A54"/>
    <mergeCell ref="B53:D53"/>
    <mergeCell ref="B54:D54"/>
    <mergeCell ref="A81:B81"/>
    <mergeCell ref="A82:H82"/>
    <mergeCell ref="A83:B84"/>
    <mergeCell ref="C83:C84"/>
    <mergeCell ref="D83:D84"/>
    <mergeCell ref="E83:G83"/>
    <mergeCell ref="H83:H84"/>
    <mergeCell ref="B61:D61"/>
    <mergeCell ref="A62:D62"/>
    <mergeCell ref="A67:C67"/>
    <mergeCell ref="A69:A72"/>
    <mergeCell ref="A73:A77"/>
    <mergeCell ref="A78:A80"/>
    <mergeCell ref="A92:H92"/>
    <mergeCell ref="A93:B94"/>
    <mergeCell ref="C93:C94"/>
    <mergeCell ref="D93:D94"/>
    <mergeCell ref="E93:G93"/>
    <mergeCell ref="H93:H94"/>
    <mergeCell ref="A85:B85"/>
    <mergeCell ref="A86:B86"/>
    <mergeCell ref="A87:B87"/>
    <mergeCell ref="A88:B88"/>
    <mergeCell ref="A89:B89"/>
    <mergeCell ref="A90:B90"/>
    <mergeCell ref="A102:I102"/>
    <mergeCell ref="A103:B103"/>
    <mergeCell ref="A104:B104"/>
    <mergeCell ref="A105:A107"/>
    <mergeCell ref="A108:B108"/>
    <mergeCell ref="A109:B109"/>
    <mergeCell ref="A95:B95"/>
    <mergeCell ref="A96:B96"/>
    <mergeCell ref="A97:B97"/>
    <mergeCell ref="A98:B98"/>
    <mergeCell ref="A99:B99"/>
    <mergeCell ref="A100:B100"/>
    <mergeCell ref="A120:B120"/>
    <mergeCell ref="A127:B127"/>
    <mergeCell ref="A135:B135"/>
    <mergeCell ref="A136:B136"/>
    <mergeCell ref="A137:A139"/>
    <mergeCell ref="A140:B140"/>
    <mergeCell ref="A111:I111"/>
    <mergeCell ref="A112:B112"/>
    <mergeCell ref="A113:B113"/>
    <mergeCell ref="A114:A116"/>
    <mergeCell ref="A117:B117"/>
    <mergeCell ref="A118:B118"/>
    <mergeCell ref="A148:A150"/>
    <mergeCell ref="A151:B151"/>
    <mergeCell ref="A152:B152"/>
    <mergeCell ref="A153:B153"/>
    <mergeCell ref="A154:C154"/>
    <mergeCell ref="A155:B155"/>
    <mergeCell ref="A141:B141"/>
    <mergeCell ref="A144:H144"/>
    <mergeCell ref="A145:B146"/>
    <mergeCell ref="C145:E145"/>
    <mergeCell ref="F145:H145"/>
    <mergeCell ref="A147:B147"/>
    <mergeCell ref="C165:E165"/>
    <mergeCell ref="C166:E166"/>
    <mergeCell ref="C167:E167"/>
    <mergeCell ref="B168:B170"/>
    <mergeCell ref="C168:E168"/>
    <mergeCell ref="C169:E169"/>
    <mergeCell ref="C170:E170"/>
    <mergeCell ref="A156:A157"/>
    <mergeCell ref="A158:I158"/>
    <mergeCell ref="C159:E159"/>
    <mergeCell ref="A160:A170"/>
    <mergeCell ref="B160:B167"/>
    <mergeCell ref="C160:E160"/>
    <mergeCell ref="C161:E161"/>
    <mergeCell ref="C162:E162"/>
    <mergeCell ref="C163:E163"/>
    <mergeCell ref="C164:E164"/>
    <mergeCell ref="C178:E178"/>
    <mergeCell ref="C179:E179"/>
    <mergeCell ref="C180:E180"/>
    <mergeCell ref="C181:E181"/>
    <mergeCell ref="C182:E182"/>
    <mergeCell ref="C183:E183"/>
    <mergeCell ref="A171:A184"/>
    <mergeCell ref="B171:B174"/>
    <mergeCell ref="C171:E171"/>
    <mergeCell ref="C172:E172"/>
    <mergeCell ref="C173:E173"/>
    <mergeCell ref="C174:E174"/>
    <mergeCell ref="B175:B184"/>
    <mergeCell ref="C175:E175"/>
    <mergeCell ref="C176:E176"/>
    <mergeCell ref="C177:E177"/>
    <mergeCell ref="A221:A223"/>
    <mergeCell ref="A224:A225"/>
    <mergeCell ref="A226:A227"/>
    <mergeCell ref="A228:A229"/>
    <mergeCell ref="A230:A231"/>
    <mergeCell ref="A232:B232"/>
    <mergeCell ref="C184:E184"/>
    <mergeCell ref="A188:D188"/>
    <mergeCell ref="A207:E207"/>
    <mergeCell ref="A209:A212"/>
    <mergeCell ref="A214:A218"/>
    <mergeCell ref="A219:A220"/>
    <mergeCell ref="A239:B239"/>
    <mergeCell ref="A240:D240"/>
    <mergeCell ref="A242:A255"/>
    <mergeCell ref="A256:A259"/>
    <mergeCell ref="A260:A264"/>
    <mergeCell ref="A265:A268"/>
    <mergeCell ref="A233:B233"/>
    <mergeCell ref="A234:B234"/>
    <mergeCell ref="A235:E235"/>
    <mergeCell ref="A236:B236"/>
    <mergeCell ref="A237:B237"/>
    <mergeCell ref="A238:B238"/>
    <mergeCell ref="A287:B287"/>
    <mergeCell ref="A288:B288"/>
    <mergeCell ref="A281:B281"/>
    <mergeCell ref="A282:B282"/>
    <mergeCell ref="A283:B283"/>
    <mergeCell ref="A284:B284"/>
    <mergeCell ref="A285:B285"/>
    <mergeCell ref="A286:B286"/>
    <mergeCell ref="A269:B269"/>
    <mergeCell ref="A270:D270"/>
    <mergeCell ref="A277:C277"/>
    <mergeCell ref="A278:B278"/>
    <mergeCell ref="A279:B279"/>
    <mergeCell ref="A280:B280"/>
  </mergeCells>
  <dataValidations count="5">
    <dataValidation type="whole" allowBlank="1" showInputMessage="1" showErrorMessage="1" sqref="C147:H152" xr:uid="{A6EB270A-1900-4CD6-A230-FD74E1777BF5}">
      <formula1>0</formula1>
      <formula2>9.99999999999999E+37</formula2>
    </dataValidation>
    <dataValidation type="whole" allowBlank="1" showInputMessage="1" showErrorMessage="1" sqref="D104:I109" xr:uid="{92DE9334-7805-4EC0-8AAB-7DEEE0F83835}">
      <formula1>0</formula1>
      <formula2>9.99999999999999E+34</formula2>
    </dataValidation>
    <dataValidation type="whole" allowBlank="1" showInputMessage="1" showErrorMessage="1" sqref="D16:AB17" xr:uid="{E465CA2C-344D-449B-8CEC-BAAE0010884C}">
      <formula1>0</formula1>
      <formula2>9.99999999999999E+28</formula2>
    </dataValidation>
    <dataValidation type="whole" operator="greaterThanOrEqual" allowBlank="1" showInputMessage="1" showErrorMessage="1" sqref="C279:C287 B272:D274 G12:AB14 F31:G61 G22:AD27 C69:C81 C85:H89 B64:B65 C95:H99 D113:I118 B122:B126 B129:B133 D136:F141 C265:D267 C156:C157 G160:I184 C190:D199 B203:D205 C209:E233 D237:E238 C242:D254 C256:D258 C260:D263 B291:B296" xr:uid="{6E3C960C-5FDC-4471-BEC7-EAB152FC8EF9}">
      <formula1>0</formula1>
    </dataValidation>
    <dataValidation type="whole" allowBlank="1" showInputMessage="1" showErrorMessage="1" sqref="A186" xr:uid="{5C9E701F-FDB5-430B-B255-7AF0972AAF19}">
      <formula1>0</formula1>
      <formula2>1E+28</formula2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D320"/>
  <sheetViews>
    <sheetView workbookViewId="0">
      <selection activeCell="A4" sqref="A4"/>
    </sheetView>
  </sheetViews>
  <sheetFormatPr baseColWidth="10" defaultColWidth="11.42578125" defaultRowHeight="15" x14ac:dyDescent="0.25"/>
  <cols>
    <col min="1" max="1" width="44.85546875" customWidth="1"/>
    <col min="2" max="2" width="18.140625" customWidth="1"/>
    <col min="3" max="3" width="23.85546875" customWidth="1"/>
    <col min="4" max="4" width="18.5703125" customWidth="1"/>
    <col min="5" max="5" width="12.85546875" customWidth="1"/>
    <col min="6" max="6" width="12.7109375" customWidth="1"/>
    <col min="7" max="7" width="15.7109375" customWidth="1"/>
    <col min="8" max="8" width="16.42578125" customWidth="1"/>
  </cols>
  <sheetData>
    <row r="1" spans="1:28" x14ac:dyDescent="0.25">
      <c r="A1" s="1" t="s">
        <v>0</v>
      </c>
    </row>
    <row r="2" spans="1:28" x14ac:dyDescent="0.25">
      <c r="A2" s="1" t="str">
        <f>CONCATENATE("COMUNA: ",[12]NOMBRE!B2, " (",[12]NOMBRE!C2,[12]NOMBRE!D2,[12]NOMBRE!E2,[12]NOMBRE!F2,[12]NOMBRE!G2,")")</f>
        <v>COMUNA: LINARES (07401)</v>
      </c>
    </row>
    <row r="3" spans="1:28" x14ac:dyDescent="0.25">
      <c r="A3" s="1" t="str">
        <f>CONCATENATE("ESTABLECIMIENTO/ESTRATEGIA: ", [12]NOMBRE!B3, " (",[12]NOMBRE!C3,[12]NOMBRE!D3,[12]NOMBRE!E3,[12]NOMBRE!F3,[12]NOMBRE!G3,[12]NOMBRE!H3,")")</f>
        <v>ESTABLECIMIENTO/ESTRATEGIA: HOSPITAL PRESIDENTE CARLOS IBAÑEZ DEL CAMPO (116108)</v>
      </c>
    </row>
    <row r="4" spans="1:28" x14ac:dyDescent="0.25">
      <c r="A4" s="1" t="str">
        <f>CONCATENATE("MES: ",[12]NOMBRE!B6, " (",[12]NOMBRE!C6,[12]NOMBRE!D6,")")</f>
        <v>MES: NOVIEMBRE (11)</v>
      </c>
    </row>
    <row r="5" spans="1:28" x14ac:dyDescent="0.25">
      <c r="A5" s="1" t="str">
        <f>CONCATENATE("AÑO: ",[12]NOMBRE!B7)</f>
        <v>AÑO: 2025</v>
      </c>
    </row>
    <row r="6" spans="1:28" ht="18" customHeight="1" x14ac:dyDescent="0.25">
      <c r="A6" s="432" t="s">
        <v>1</v>
      </c>
      <c r="B6" s="432"/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2"/>
      <c r="R6" s="432"/>
      <c r="S6" s="432"/>
      <c r="T6" s="432"/>
      <c r="U6" s="432"/>
      <c r="V6" s="432"/>
    </row>
    <row r="8" spans="1:28" s="2" customFormat="1" ht="18" customHeight="1" x14ac:dyDescent="0.2">
      <c r="A8" s="332" t="s">
        <v>2</v>
      </c>
      <c r="B8" s="332"/>
      <c r="C8" s="332"/>
    </row>
    <row r="9" spans="1:28" s="3" customFormat="1" ht="15" customHeight="1" x14ac:dyDescent="0.15">
      <c r="A9" s="419" t="s">
        <v>3</v>
      </c>
      <c r="B9" s="419" t="s">
        <v>4</v>
      </c>
      <c r="C9" s="419"/>
      <c r="D9" s="330" t="s">
        <v>5</v>
      </c>
      <c r="E9" s="420"/>
      <c r="F9" s="333"/>
      <c r="G9" s="336" t="s">
        <v>6</v>
      </c>
      <c r="H9" s="337"/>
      <c r="I9" s="337"/>
      <c r="J9" s="337"/>
      <c r="K9" s="337"/>
      <c r="L9" s="337"/>
      <c r="M9" s="337"/>
      <c r="N9" s="337"/>
      <c r="O9" s="337"/>
      <c r="P9" s="337"/>
      <c r="Q9" s="337"/>
      <c r="R9" s="337"/>
      <c r="S9" s="337"/>
      <c r="T9" s="337"/>
      <c r="U9" s="337"/>
      <c r="V9" s="337"/>
      <c r="W9" s="337"/>
      <c r="X9" s="337"/>
      <c r="Y9" s="337"/>
      <c r="Z9" s="337"/>
      <c r="AA9" s="337"/>
      <c r="AB9" s="338"/>
    </row>
    <row r="10" spans="1:28" s="3" customFormat="1" ht="15" customHeight="1" x14ac:dyDescent="0.15">
      <c r="A10" s="419"/>
      <c r="B10" s="419"/>
      <c r="C10" s="419"/>
      <c r="D10" s="334"/>
      <c r="E10" s="421"/>
      <c r="F10" s="335"/>
      <c r="G10" s="417" t="s">
        <v>7</v>
      </c>
      <c r="H10" s="417"/>
      <c r="I10" s="417" t="s">
        <v>8</v>
      </c>
      <c r="J10" s="417"/>
      <c r="K10" s="417" t="s">
        <v>9</v>
      </c>
      <c r="L10" s="417"/>
      <c r="M10" s="417" t="s">
        <v>10</v>
      </c>
      <c r="N10" s="417"/>
      <c r="O10" s="417" t="s">
        <v>11</v>
      </c>
      <c r="P10" s="417"/>
      <c r="Q10" s="417" t="s">
        <v>12</v>
      </c>
      <c r="R10" s="417"/>
      <c r="S10" s="417" t="s">
        <v>13</v>
      </c>
      <c r="T10" s="417"/>
      <c r="U10" s="417" t="s">
        <v>14</v>
      </c>
      <c r="V10" s="417"/>
      <c r="W10" s="417" t="s">
        <v>15</v>
      </c>
      <c r="X10" s="417"/>
      <c r="Y10" s="417" t="s">
        <v>16</v>
      </c>
      <c r="Z10" s="417"/>
      <c r="AA10" s="417" t="s">
        <v>17</v>
      </c>
      <c r="AB10" s="417"/>
    </row>
    <row r="11" spans="1:28" s="3" customFormat="1" ht="15" customHeight="1" x14ac:dyDescent="0.15">
      <c r="A11" s="419"/>
      <c r="B11" s="419"/>
      <c r="C11" s="419"/>
      <c r="D11" s="4" t="s">
        <v>18</v>
      </c>
      <c r="E11" s="5" t="s">
        <v>19</v>
      </c>
      <c r="F11" s="6" t="s">
        <v>20</v>
      </c>
      <c r="G11" s="7" t="s">
        <v>19</v>
      </c>
      <c r="H11" s="8" t="s">
        <v>20</v>
      </c>
      <c r="I11" s="9" t="s">
        <v>19</v>
      </c>
      <c r="J11" s="10" t="s">
        <v>20</v>
      </c>
      <c r="K11" s="9" t="s">
        <v>19</v>
      </c>
      <c r="L11" s="10" t="s">
        <v>20</v>
      </c>
      <c r="M11" s="9" t="s">
        <v>19</v>
      </c>
      <c r="N11" s="10" t="s">
        <v>20</v>
      </c>
      <c r="O11" s="9" t="s">
        <v>19</v>
      </c>
      <c r="P11" s="10" t="s">
        <v>20</v>
      </c>
      <c r="Q11" s="9" t="s">
        <v>19</v>
      </c>
      <c r="R11" s="10" t="s">
        <v>20</v>
      </c>
      <c r="S11" s="9" t="s">
        <v>19</v>
      </c>
      <c r="T11" s="10" t="s">
        <v>20</v>
      </c>
      <c r="U11" s="9" t="s">
        <v>19</v>
      </c>
      <c r="V11" s="10" t="s">
        <v>20</v>
      </c>
      <c r="W11" s="9" t="s">
        <v>19</v>
      </c>
      <c r="X11" s="10" t="s">
        <v>20</v>
      </c>
      <c r="Y11" s="9" t="s">
        <v>19</v>
      </c>
      <c r="Z11" s="10" t="s">
        <v>20</v>
      </c>
      <c r="AA11" s="9" t="s">
        <v>19</v>
      </c>
      <c r="AB11" s="10" t="s">
        <v>20</v>
      </c>
    </row>
    <row r="12" spans="1:28" s="3" customFormat="1" ht="15" customHeight="1" x14ac:dyDescent="0.15">
      <c r="A12" s="424" t="s">
        <v>21</v>
      </c>
      <c r="B12" s="11" t="s">
        <v>22</v>
      </c>
      <c r="C12" s="12" t="s">
        <v>23</v>
      </c>
      <c r="D12" s="13">
        <f>SUM(E12+F12)</f>
        <v>69</v>
      </c>
      <c r="E12" s="14">
        <f t="shared" ref="E12:F15" si="0">SUM(G12+I12+K12+M12+O12+Q12+S12+U12+W12+Y12+AA12)</f>
        <v>36</v>
      </c>
      <c r="F12" s="15">
        <f t="shared" si="0"/>
        <v>33</v>
      </c>
      <c r="G12" s="16">
        <v>1</v>
      </c>
      <c r="H12" s="17">
        <v>2</v>
      </c>
      <c r="I12" s="16">
        <v>5</v>
      </c>
      <c r="J12" s="17">
        <v>4</v>
      </c>
      <c r="K12" s="16">
        <v>8</v>
      </c>
      <c r="L12" s="17">
        <v>3</v>
      </c>
      <c r="M12" s="16">
        <v>3</v>
      </c>
      <c r="N12" s="17">
        <v>4</v>
      </c>
      <c r="O12" s="16">
        <v>7</v>
      </c>
      <c r="P12" s="17">
        <v>4</v>
      </c>
      <c r="Q12" s="16">
        <v>0</v>
      </c>
      <c r="R12" s="17">
        <v>4</v>
      </c>
      <c r="S12" s="16">
        <v>5</v>
      </c>
      <c r="T12" s="17">
        <v>2</v>
      </c>
      <c r="U12" s="16">
        <v>2</v>
      </c>
      <c r="V12" s="17">
        <v>5</v>
      </c>
      <c r="W12" s="16">
        <v>2</v>
      </c>
      <c r="X12" s="17">
        <v>4</v>
      </c>
      <c r="Y12" s="16">
        <v>3</v>
      </c>
      <c r="Z12" s="17">
        <v>1</v>
      </c>
      <c r="AA12" s="16">
        <v>0</v>
      </c>
      <c r="AB12" s="17">
        <v>0</v>
      </c>
    </row>
    <row r="13" spans="1:28" s="3" customFormat="1" ht="15" customHeight="1" x14ac:dyDescent="0.15">
      <c r="A13" s="408"/>
      <c r="B13" s="18" t="s">
        <v>24</v>
      </c>
      <c r="C13" s="19" t="s">
        <v>23</v>
      </c>
      <c r="D13" s="20">
        <f>SUM(E13+F13)</f>
        <v>77</v>
      </c>
      <c r="E13" s="21">
        <f t="shared" si="0"/>
        <v>34</v>
      </c>
      <c r="F13" s="22">
        <f t="shared" si="0"/>
        <v>43</v>
      </c>
      <c r="G13" s="23">
        <v>1</v>
      </c>
      <c r="H13" s="24">
        <v>1</v>
      </c>
      <c r="I13" s="25">
        <v>2</v>
      </c>
      <c r="J13" s="26">
        <v>3</v>
      </c>
      <c r="K13" s="25">
        <v>4</v>
      </c>
      <c r="L13" s="26">
        <v>10</v>
      </c>
      <c r="M13" s="25">
        <v>3</v>
      </c>
      <c r="N13" s="26">
        <v>6</v>
      </c>
      <c r="O13" s="25">
        <v>2</v>
      </c>
      <c r="P13" s="26">
        <v>4</v>
      </c>
      <c r="Q13" s="25">
        <v>3</v>
      </c>
      <c r="R13" s="26">
        <v>4</v>
      </c>
      <c r="S13" s="25">
        <v>9</v>
      </c>
      <c r="T13" s="26">
        <v>7</v>
      </c>
      <c r="U13" s="25">
        <v>6</v>
      </c>
      <c r="V13" s="26">
        <v>3</v>
      </c>
      <c r="W13" s="25">
        <v>1</v>
      </c>
      <c r="X13" s="26">
        <v>3</v>
      </c>
      <c r="Y13" s="25">
        <v>3</v>
      </c>
      <c r="Z13" s="26">
        <v>2</v>
      </c>
      <c r="AA13" s="25">
        <v>0</v>
      </c>
      <c r="AB13" s="26">
        <v>0</v>
      </c>
    </row>
    <row r="14" spans="1:28" s="3" customFormat="1" ht="15" customHeight="1" x14ac:dyDescent="0.15">
      <c r="A14" s="425" t="s">
        <v>25</v>
      </c>
      <c r="B14" s="426"/>
      <c r="C14" s="27" t="s">
        <v>23</v>
      </c>
      <c r="D14" s="28">
        <f>SUM(E14+F14)</f>
        <v>223</v>
      </c>
      <c r="E14" s="29">
        <f t="shared" si="0"/>
        <v>115</v>
      </c>
      <c r="F14" s="30">
        <f t="shared" si="0"/>
        <v>108</v>
      </c>
      <c r="G14" s="31">
        <v>5</v>
      </c>
      <c r="H14" s="32">
        <v>3</v>
      </c>
      <c r="I14" s="31">
        <v>12</v>
      </c>
      <c r="J14" s="32">
        <v>18</v>
      </c>
      <c r="K14" s="31">
        <v>12</v>
      </c>
      <c r="L14" s="32">
        <v>18</v>
      </c>
      <c r="M14" s="31">
        <v>20</v>
      </c>
      <c r="N14" s="32">
        <v>8</v>
      </c>
      <c r="O14" s="31">
        <v>18</v>
      </c>
      <c r="P14" s="32">
        <v>15</v>
      </c>
      <c r="Q14" s="31">
        <v>22</v>
      </c>
      <c r="R14" s="32">
        <v>17</v>
      </c>
      <c r="S14" s="31">
        <v>10</v>
      </c>
      <c r="T14" s="32">
        <v>8</v>
      </c>
      <c r="U14" s="31">
        <v>5</v>
      </c>
      <c r="V14" s="32">
        <v>10</v>
      </c>
      <c r="W14" s="31">
        <v>9</v>
      </c>
      <c r="X14" s="32">
        <v>7</v>
      </c>
      <c r="Y14" s="31">
        <v>2</v>
      </c>
      <c r="Z14" s="32">
        <v>4</v>
      </c>
      <c r="AA14" s="31">
        <v>0</v>
      </c>
      <c r="AB14" s="32">
        <v>0</v>
      </c>
    </row>
    <row r="15" spans="1:28" s="3" customFormat="1" ht="15" customHeight="1" x14ac:dyDescent="0.15">
      <c r="A15" s="327" t="s">
        <v>5</v>
      </c>
      <c r="B15" s="328"/>
      <c r="C15" s="427"/>
      <c r="D15" s="28">
        <f>SUM(E15+F15)</f>
        <v>369</v>
      </c>
      <c r="E15" s="29">
        <f t="shared" si="0"/>
        <v>185</v>
      </c>
      <c r="F15" s="33">
        <f t="shared" si="0"/>
        <v>184</v>
      </c>
      <c r="G15" s="34">
        <f t="shared" ref="G15:AB15" si="1">SUM(G12:G14)</f>
        <v>7</v>
      </c>
      <c r="H15" s="35">
        <f t="shared" si="1"/>
        <v>6</v>
      </c>
      <c r="I15" s="36">
        <f t="shared" si="1"/>
        <v>19</v>
      </c>
      <c r="J15" s="37">
        <f t="shared" si="1"/>
        <v>25</v>
      </c>
      <c r="K15" s="34">
        <f t="shared" si="1"/>
        <v>24</v>
      </c>
      <c r="L15" s="37">
        <f t="shared" si="1"/>
        <v>31</v>
      </c>
      <c r="M15" s="34">
        <f t="shared" si="1"/>
        <v>26</v>
      </c>
      <c r="N15" s="37">
        <f t="shared" si="1"/>
        <v>18</v>
      </c>
      <c r="O15" s="34">
        <f t="shared" si="1"/>
        <v>27</v>
      </c>
      <c r="P15" s="37">
        <f t="shared" si="1"/>
        <v>23</v>
      </c>
      <c r="Q15" s="34">
        <f t="shared" si="1"/>
        <v>25</v>
      </c>
      <c r="R15" s="37">
        <f t="shared" si="1"/>
        <v>25</v>
      </c>
      <c r="S15" s="34">
        <f t="shared" si="1"/>
        <v>24</v>
      </c>
      <c r="T15" s="37">
        <f t="shared" si="1"/>
        <v>17</v>
      </c>
      <c r="U15" s="34">
        <f t="shared" si="1"/>
        <v>13</v>
      </c>
      <c r="V15" s="37">
        <f t="shared" si="1"/>
        <v>18</v>
      </c>
      <c r="W15" s="34">
        <f t="shared" si="1"/>
        <v>12</v>
      </c>
      <c r="X15" s="37">
        <f t="shared" si="1"/>
        <v>14</v>
      </c>
      <c r="Y15" s="34">
        <f t="shared" si="1"/>
        <v>8</v>
      </c>
      <c r="Z15" s="37">
        <f t="shared" si="1"/>
        <v>7</v>
      </c>
      <c r="AA15" s="34">
        <f t="shared" si="1"/>
        <v>0</v>
      </c>
      <c r="AB15" s="37">
        <f t="shared" si="1"/>
        <v>0</v>
      </c>
    </row>
    <row r="16" spans="1:28" s="3" customFormat="1" ht="15" customHeight="1" x14ac:dyDescent="0.15">
      <c r="A16" s="428" t="s">
        <v>26</v>
      </c>
      <c r="B16" s="429"/>
      <c r="C16" s="430"/>
      <c r="D16" s="16">
        <v>21</v>
      </c>
      <c r="E16" s="38"/>
      <c r="F16" s="39"/>
      <c r="G16" s="40"/>
      <c r="H16" s="39"/>
      <c r="I16" s="40"/>
      <c r="J16" s="39"/>
      <c r="K16" s="40"/>
      <c r="L16" s="39"/>
      <c r="M16" s="40"/>
      <c r="N16" s="39"/>
      <c r="O16" s="40"/>
      <c r="P16" s="39"/>
      <c r="Q16" s="40"/>
      <c r="R16" s="39"/>
      <c r="S16" s="40"/>
      <c r="T16" s="39"/>
      <c r="U16" s="40"/>
      <c r="V16" s="39"/>
      <c r="W16" s="40"/>
      <c r="X16" s="39"/>
      <c r="Y16" s="40"/>
      <c r="Z16" s="41"/>
      <c r="AA16" s="42"/>
      <c r="AB16" s="43"/>
    </row>
    <row r="17" spans="1:30" s="3" customFormat="1" ht="15" customHeight="1" x14ac:dyDescent="0.15">
      <c r="A17" s="361" t="s">
        <v>27</v>
      </c>
      <c r="B17" s="431"/>
      <c r="C17" s="362"/>
      <c r="D17" s="23"/>
      <c r="E17" s="44"/>
      <c r="F17" s="45"/>
      <c r="G17" s="46"/>
      <c r="H17" s="45"/>
      <c r="I17" s="46"/>
      <c r="J17" s="45"/>
      <c r="K17" s="46"/>
      <c r="L17" s="45"/>
      <c r="M17" s="46"/>
      <c r="N17" s="45"/>
      <c r="O17" s="46"/>
      <c r="P17" s="45"/>
      <c r="Q17" s="46"/>
      <c r="R17" s="45"/>
      <c r="S17" s="46"/>
      <c r="T17" s="45"/>
      <c r="U17" s="46"/>
      <c r="V17" s="45"/>
      <c r="W17" s="46"/>
      <c r="X17" s="45"/>
      <c r="Y17" s="46"/>
      <c r="Z17" s="47"/>
      <c r="AA17" s="44"/>
      <c r="AB17" s="47"/>
    </row>
    <row r="18" spans="1:30" s="2" customFormat="1" ht="18" customHeight="1" x14ac:dyDescent="0.2">
      <c r="A18" s="418" t="s">
        <v>28</v>
      </c>
      <c r="B18" s="418"/>
      <c r="C18" s="418"/>
    </row>
    <row r="19" spans="1:30" ht="15" customHeight="1" x14ac:dyDescent="0.25">
      <c r="A19" s="419" t="s">
        <v>3</v>
      </c>
      <c r="B19" s="419" t="s">
        <v>4</v>
      </c>
      <c r="C19" s="419"/>
      <c r="D19" s="330" t="s">
        <v>5</v>
      </c>
      <c r="E19" s="420"/>
      <c r="F19" s="333"/>
      <c r="G19" s="336" t="s">
        <v>6</v>
      </c>
      <c r="H19" s="337"/>
      <c r="I19" s="337"/>
      <c r="J19" s="337"/>
      <c r="K19" s="337"/>
      <c r="L19" s="337"/>
      <c r="M19" s="337"/>
      <c r="N19" s="337"/>
      <c r="O19" s="337"/>
      <c r="P19" s="337"/>
      <c r="Q19" s="337"/>
      <c r="R19" s="337"/>
      <c r="S19" s="337"/>
      <c r="T19" s="337"/>
      <c r="U19" s="337"/>
      <c r="V19" s="337"/>
      <c r="W19" s="337"/>
      <c r="X19" s="337"/>
      <c r="Y19" s="337"/>
      <c r="Z19" s="337"/>
      <c r="AA19" s="337"/>
      <c r="AB19" s="337"/>
      <c r="AC19" s="337"/>
      <c r="AD19" s="338"/>
    </row>
    <row r="20" spans="1:30" ht="15" customHeight="1" x14ac:dyDescent="0.25">
      <c r="A20" s="419"/>
      <c r="B20" s="419"/>
      <c r="C20" s="419"/>
      <c r="D20" s="334"/>
      <c r="E20" s="421"/>
      <c r="F20" s="421"/>
      <c r="G20" s="422" t="s">
        <v>29</v>
      </c>
      <c r="H20" s="423"/>
      <c r="I20" s="417" t="s">
        <v>7</v>
      </c>
      <c r="J20" s="417"/>
      <c r="K20" s="417" t="s">
        <v>8</v>
      </c>
      <c r="L20" s="417"/>
      <c r="M20" s="417" t="s">
        <v>9</v>
      </c>
      <c r="N20" s="417"/>
      <c r="O20" s="417" t="s">
        <v>10</v>
      </c>
      <c r="P20" s="417"/>
      <c r="Q20" s="417" t="s">
        <v>11</v>
      </c>
      <c r="R20" s="417"/>
      <c r="S20" s="417" t="s">
        <v>12</v>
      </c>
      <c r="T20" s="417"/>
      <c r="U20" s="417" t="s">
        <v>13</v>
      </c>
      <c r="V20" s="417"/>
      <c r="W20" s="417" t="s">
        <v>14</v>
      </c>
      <c r="X20" s="417"/>
      <c r="Y20" s="417" t="s">
        <v>15</v>
      </c>
      <c r="Z20" s="417"/>
      <c r="AA20" s="417" t="s">
        <v>16</v>
      </c>
      <c r="AB20" s="417"/>
      <c r="AC20" s="417" t="s">
        <v>17</v>
      </c>
      <c r="AD20" s="417"/>
    </row>
    <row r="21" spans="1:30" ht="15" customHeight="1" x14ac:dyDescent="0.25">
      <c r="A21" s="419"/>
      <c r="B21" s="419"/>
      <c r="C21" s="419"/>
      <c r="D21" s="4" t="s">
        <v>18</v>
      </c>
      <c r="E21" s="5" t="s">
        <v>19</v>
      </c>
      <c r="F21" s="48" t="s">
        <v>20</v>
      </c>
      <c r="G21" s="7" t="s">
        <v>19</v>
      </c>
      <c r="H21" s="8" t="s">
        <v>20</v>
      </c>
      <c r="I21" s="7" t="s">
        <v>19</v>
      </c>
      <c r="J21" s="8" t="s">
        <v>20</v>
      </c>
      <c r="K21" s="7" t="s">
        <v>19</v>
      </c>
      <c r="L21" s="49" t="s">
        <v>20</v>
      </c>
      <c r="M21" s="7" t="s">
        <v>19</v>
      </c>
      <c r="N21" s="8" t="s">
        <v>20</v>
      </c>
      <c r="O21" s="7" t="s">
        <v>19</v>
      </c>
      <c r="P21" s="8" t="s">
        <v>20</v>
      </c>
      <c r="Q21" s="7" t="s">
        <v>19</v>
      </c>
      <c r="R21" s="8" t="s">
        <v>20</v>
      </c>
      <c r="S21" s="7" t="s">
        <v>19</v>
      </c>
      <c r="T21" s="8" t="s">
        <v>20</v>
      </c>
      <c r="U21" s="7" t="s">
        <v>19</v>
      </c>
      <c r="V21" s="8" t="s">
        <v>20</v>
      </c>
      <c r="W21" s="7" t="s">
        <v>19</v>
      </c>
      <c r="X21" s="8" t="s">
        <v>20</v>
      </c>
      <c r="Y21" s="7" t="s">
        <v>19</v>
      </c>
      <c r="Z21" s="8" t="s">
        <v>20</v>
      </c>
      <c r="AA21" s="7" t="s">
        <v>19</v>
      </c>
      <c r="AB21" s="8" t="s">
        <v>20</v>
      </c>
      <c r="AC21" s="7" t="s">
        <v>19</v>
      </c>
      <c r="AD21" s="8" t="s">
        <v>20</v>
      </c>
    </row>
    <row r="22" spans="1:30" ht="15" customHeight="1" x14ac:dyDescent="0.25">
      <c r="A22" s="408" t="s">
        <v>21</v>
      </c>
      <c r="B22" s="315" t="s">
        <v>22</v>
      </c>
      <c r="C22" s="50" t="s">
        <v>30</v>
      </c>
      <c r="D22" s="51">
        <f t="shared" ref="D22:D27" si="2">SUM(E22+F22)</f>
        <v>6</v>
      </c>
      <c r="E22" s="52">
        <f t="shared" ref="E22:F27" si="3">SUM(G22+I22+K22+M22+O22+Q22+S22+U22+W22+Y22+AA22+AC22)</f>
        <v>1</v>
      </c>
      <c r="F22" s="53">
        <f t="shared" si="3"/>
        <v>5</v>
      </c>
      <c r="G22" s="25">
        <v>0</v>
      </c>
      <c r="H22" s="54">
        <v>0</v>
      </c>
      <c r="I22" s="25">
        <v>0</v>
      </c>
      <c r="J22" s="54">
        <v>0</v>
      </c>
      <c r="K22" s="16">
        <v>0</v>
      </c>
      <c r="L22" s="17">
        <v>0</v>
      </c>
      <c r="M22" s="55">
        <v>1</v>
      </c>
      <c r="N22" s="56">
        <v>1</v>
      </c>
      <c r="O22" s="55">
        <v>0</v>
      </c>
      <c r="P22" s="56">
        <v>2</v>
      </c>
      <c r="Q22" s="55">
        <v>0</v>
      </c>
      <c r="R22" s="56">
        <v>0</v>
      </c>
      <c r="S22" s="55">
        <v>0</v>
      </c>
      <c r="T22" s="56">
        <v>1</v>
      </c>
      <c r="U22" s="55">
        <v>0</v>
      </c>
      <c r="V22" s="56">
        <v>1</v>
      </c>
      <c r="W22" s="55">
        <v>0</v>
      </c>
      <c r="X22" s="56">
        <v>0</v>
      </c>
      <c r="Y22" s="55">
        <v>0</v>
      </c>
      <c r="Z22" s="56">
        <v>0</v>
      </c>
      <c r="AA22" s="16">
        <v>0</v>
      </c>
      <c r="AB22" s="56">
        <v>0</v>
      </c>
      <c r="AC22" s="16">
        <v>0</v>
      </c>
      <c r="AD22" s="56">
        <v>0</v>
      </c>
    </row>
    <row r="23" spans="1:30" ht="15" customHeight="1" x14ac:dyDescent="0.25">
      <c r="A23" s="408"/>
      <c r="B23" s="316"/>
      <c r="C23" s="57" t="s">
        <v>31</v>
      </c>
      <c r="D23" s="58">
        <f t="shared" si="2"/>
        <v>0</v>
      </c>
      <c r="E23" s="59">
        <f t="shared" si="3"/>
        <v>0</v>
      </c>
      <c r="F23" s="60">
        <f t="shared" si="3"/>
        <v>0</v>
      </c>
      <c r="G23" s="61">
        <v>0</v>
      </c>
      <c r="H23" s="62">
        <v>0</v>
      </c>
      <c r="I23" s="61">
        <v>0</v>
      </c>
      <c r="J23" s="62">
        <v>0</v>
      </c>
      <c r="K23" s="23">
        <v>0</v>
      </c>
      <c r="L23" s="24">
        <v>0</v>
      </c>
      <c r="M23" s="63">
        <v>0</v>
      </c>
      <c r="N23" s="64">
        <v>0</v>
      </c>
      <c r="O23" s="63">
        <v>0</v>
      </c>
      <c r="P23" s="64">
        <v>0</v>
      </c>
      <c r="Q23" s="63">
        <v>0</v>
      </c>
      <c r="R23" s="64">
        <v>0</v>
      </c>
      <c r="S23" s="63">
        <v>0</v>
      </c>
      <c r="T23" s="64">
        <v>0</v>
      </c>
      <c r="U23" s="63">
        <v>0</v>
      </c>
      <c r="V23" s="64">
        <v>0</v>
      </c>
      <c r="W23" s="63">
        <v>0</v>
      </c>
      <c r="X23" s="64">
        <v>0</v>
      </c>
      <c r="Y23" s="63">
        <v>0</v>
      </c>
      <c r="Z23" s="64">
        <v>0</v>
      </c>
      <c r="AA23" s="63">
        <v>0</v>
      </c>
      <c r="AB23" s="64">
        <v>0</v>
      </c>
      <c r="AC23" s="63">
        <v>0</v>
      </c>
      <c r="AD23" s="64">
        <v>0</v>
      </c>
    </row>
    <row r="24" spans="1:30" ht="15" customHeight="1" x14ac:dyDescent="0.25">
      <c r="A24" s="408"/>
      <c r="B24" s="315" t="s">
        <v>24</v>
      </c>
      <c r="C24" s="50" t="s">
        <v>30</v>
      </c>
      <c r="D24" s="65">
        <f t="shared" si="2"/>
        <v>7</v>
      </c>
      <c r="E24" s="52">
        <f t="shared" si="3"/>
        <v>4</v>
      </c>
      <c r="F24" s="53">
        <f t="shared" si="3"/>
        <v>3</v>
      </c>
      <c r="G24" s="66">
        <v>0</v>
      </c>
      <c r="H24" s="67">
        <v>0</v>
      </c>
      <c r="I24" s="66">
        <v>0</v>
      </c>
      <c r="J24" s="67">
        <v>0</v>
      </c>
      <c r="K24" s="66">
        <v>0</v>
      </c>
      <c r="L24" s="68">
        <v>0</v>
      </c>
      <c r="M24" s="69">
        <v>0</v>
      </c>
      <c r="N24" s="67">
        <v>0</v>
      </c>
      <c r="O24" s="69">
        <v>0</v>
      </c>
      <c r="P24" s="67">
        <v>1</v>
      </c>
      <c r="Q24" s="69">
        <v>2</v>
      </c>
      <c r="R24" s="67">
        <v>2</v>
      </c>
      <c r="S24" s="69">
        <v>2</v>
      </c>
      <c r="T24" s="67">
        <v>0</v>
      </c>
      <c r="U24" s="69">
        <v>0</v>
      </c>
      <c r="V24" s="67">
        <v>0</v>
      </c>
      <c r="W24" s="69">
        <v>0</v>
      </c>
      <c r="X24" s="67">
        <v>0</v>
      </c>
      <c r="Y24" s="69">
        <v>0</v>
      </c>
      <c r="Z24" s="67">
        <v>0</v>
      </c>
      <c r="AA24" s="69">
        <v>0</v>
      </c>
      <c r="AB24" s="67">
        <v>0</v>
      </c>
      <c r="AC24" s="69">
        <v>0</v>
      </c>
      <c r="AD24" s="67">
        <v>0</v>
      </c>
    </row>
    <row r="25" spans="1:30" ht="15" customHeight="1" x14ac:dyDescent="0.25">
      <c r="A25" s="409"/>
      <c r="B25" s="316"/>
      <c r="C25" s="57" t="s">
        <v>31</v>
      </c>
      <c r="D25" s="58">
        <f t="shared" si="2"/>
        <v>0</v>
      </c>
      <c r="E25" s="59">
        <f t="shared" si="3"/>
        <v>0</v>
      </c>
      <c r="F25" s="60">
        <f t="shared" si="3"/>
        <v>0</v>
      </c>
      <c r="G25" s="61">
        <v>0</v>
      </c>
      <c r="H25" s="62">
        <v>0</v>
      </c>
      <c r="I25" s="61">
        <v>0</v>
      </c>
      <c r="J25" s="62">
        <v>0</v>
      </c>
      <c r="K25" s="61">
        <v>0</v>
      </c>
      <c r="L25" s="70">
        <v>0</v>
      </c>
      <c r="M25" s="71">
        <v>0</v>
      </c>
      <c r="N25" s="62">
        <v>0</v>
      </c>
      <c r="O25" s="71">
        <v>0</v>
      </c>
      <c r="P25" s="62">
        <v>0</v>
      </c>
      <c r="Q25" s="71">
        <v>0</v>
      </c>
      <c r="R25" s="62">
        <v>0</v>
      </c>
      <c r="S25" s="71">
        <v>0</v>
      </c>
      <c r="T25" s="62">
        <v>0</v>
      </c>
      <c r="U25" s="71">
        <v>0</v>
      </c>
      <c r="V25" s="62">
        <v>0</v>
      </c>
      <c r="W25" s="71">
        <v>0</v>
      </c>
      <c r="X25" s="62">
        <v>0</v>
      </c>
      <c r="Y25" s="71">
        <v>0</v>
      </c>
      <c r="Z25" s="62">
        <v>0</v>
      </c>
      <c r="AA25" s="71">
        <v>0</v>
      </c>
      <c r="AB25" s="62">
        <v>0</v>
      </c>
      <c r="AC25" s="71">
        <v>0</v>
      </c>
      <c r="AD25" s="62">
        <v>0</v>
      </c>
    </row>
    <row r="26" spans="1:30" ht="15" customHeight="1" x14ac:dyDescent="0.25">
      <c r="A26" s="410" t="s">
        <v>25</v>
      </c>
      <c r="B26" s="411"/>
      <c r="C26" s="72" t="s">
        <v>30</v>
      </c>
      <c r="D26" s="73">
        <f t="shared" si="2"/>
        <v>31</v>
      </c>
      <c r="E26" s="52">
        <f t="shared" si="3"/>
        <v>11</v>
      </c>
      <c r="F26" s="53">
        <f t="shared" si="3"/>
        <v>20</v>
      </c>
      <c r="G26" s="74">
        <v>0</v>
      </c>
      <c r="H26" s="75">
        <v>0</v>
      </c>
      <c r="I26" s="74">
        <v>1</v>
      </c>
      <c r="J26" s="75">
        <v>0</v>
      </c>
      <c r="K26" s="76">
        <v>0</v>
      </c>
      <c r="L26" s="77">
        <v>2</v>
      </c>
      <c r="M26" s="74">
        <v>3</v>
      </c>
      <c r="N26" s="75">
        <v>4</v>
      </c>
      <c r="O26" s="74">
        <v>1</v>
      </c>
      <c r="P26" s="75">
        <v>3</v>
      </c>
      <c r="Q26" s="74">
        <v>1</v>
      </c>
      <c r="R26" s="75">
        <v>5</v>
      </c>
      <c r="S26" s="74">
        <v>1</v>
      </c>
      <c r="T26" s="75">
        <v>2</v>
      </c>
      <c r="U26" s="74">
        <v>2</v>
      </c>
      <c r="V26" s="75">
        <v>1</v>
      </c>
      <c r="W26" s="74">
        <v>0</v>
      </c>
      <c r="X26" s="75">
        <v>2</v>
      </c>
      <c r="Y26" s="74">
        <v>2</v>
      </c>
      <c r="Z26" s="75">
        <v>0</v>
      </c>
      <c r="AA26" s="74">
        <v>0</v>
      </c>
      <c r="AB26" s="75">
        <v>1</v>
      </c>
      <c r="AC26" s="74">
        <v>0</v>
      </c>
      <c r="AD26" s="75">
        <v>0</v>
      </c>
    </row>
    <row r="27" spans="1:30" ht="15" customHeight="1" x14ac:dyDescent="0.25">
      <c r="A27" s="412"/>
      <c r="B27" s="413"/>
      <c r="C27" s="78" t="s">
        <v>31</v>
      </c>
      <c r="D27" s="58">
        <f t="shared" si="2"/>
        <v>3</v>
      </c>
      <c r="E27" s="59">
        <f t="shared" si="3"/>
        <v>1</v>
      </c>
      <c r="F27" s="60">
        <f t="shared" si="3"/>
        <v>2</v>
      </c>
      <c r="G27" s="71">
        <v>0</v>
      </c>
      <c r="H27" s="62">
        <v>0</v>
      </c>
      <c r="I27" s="71">
        <v>0</v>
      </c>
      <c r="J27" s="62">
        <v>0</v>
      </c>
      <c r="K27" s="61">
        <v>0</v>
      </c>
      <c r="L27" s="70">
        <v>0</v>
      </c>
      <c r="M27" s="71">
        <v>0</v>
      </c>
      <c r="N27" s="62">
        <v>1</v>
      </c>
      <c r="O27" s="71">
        <v>0</v>
      </c>
      <c r="P27" s="62">
        <v>0</v>
      </c>
      <c r="Q27" s="71">
        <v>0</v>
      </c>
      <c r="R27" s="62">
        <v>0</v>
      </c>
      <c r="S27" s="71">
        <v>0</v>
      </c>
      <c r="T27" s="62">
        <v>0</v>
      </c>
      <c r="U27" s="71">
        <v>1</v>
      </c>
      <c r="V27" s="62">
        <v>0</v>
      </c>
      <c r="W27" s="71">
        <v>0</v>
      </c>
      <c r="X27" s="62">
        <v>0</v>
      </c>
      <c r="Y27" s="71">
        <v>0</v>
      </c>
      <c r="Z27" s="62">
        <v>1</v>
      </c>
      <c r="AA27" s="71">
        <v>0</v>
      </c>
      <c r="AB27" s="62">
        <v>0</v>
      </c>
      <c r="AC27" s="71">
        <v>0</v>
      </c>
      <c r="AD27" s="62">
        <v>0</v>
      </c>
    </row>
    <row r="28" spans="1:30" ht="15" customHeight="1" x14ac:dyDescent="0.25">
      <c r="A28" s="414" t="s">
        <v>5</v>
      </c>
      <c r="B28" s="415"/>
      <c r="C28" s="416"/>
      <c r="D28" s="79">
        <f t="shared" ref="D28:AD28" si="4">SUM(D22:D27)</f>
        <v>47</v>
      </c>
      <c r="E28" s="80">
        <f t="shared" si="4"/>
        <v>17</v>
      </c>
      <c r="F28" s="81">
        <f t="shared" si="4"/>
        <v>30</v>
      </c>
      <c r="G28" s="82">
        <f t="shared" si="4"/>
        <v>0</v>
      </c>
      <c r="H28" s="83">
        <f t="shared" si="4"/>
        <v>0</v>
      </c>
      <c r="I28" s="82">
        <f t="shared" si="4"/>
        <v>1</v>
      </c>
      <c r="J28" s="83">
        <f t="shared" si="4"/>
        <v>0</v>
      </c>
      <c r="K28" s="84">
        <f t="shared" si="4"/>
        <v>0</v>
      </c>
      <c r="L28" s="85">
        <f t="shared" si="4"/>
        <v>2</v>
      </c>
      <c r="M28" s="82">
        <f t="shared" si="4"/>
        <v>4</v>
      </c>
      <c r="N28" s="83">
        <f t="shared" si="4"/>
        <v>6</v>
      </c>
      <c r="O28" s="82">
        <f t="shared" si="4"/>
        <v>1</v>
      </c>
      <c r="P28" s="83">
        <f t="shared" si="4"/>
        <v>6</v>
      </c>
      <c r="Q28" s="82">
        <f t="shared" si="4"/>
        <v>3</v>
      </c>
      <c r="R28" s="83">
        <f t="shared" si="4"/>
        <v>7</v>
      </c>
      <c r="S28" s="82">
        <f t="shared" si="4"/>
        <v>3</v>
      </c>
      <c r="T28" s="83">
        <f t="shared" si="4"/>
        <v>3</v>
      </c>
      <c r="U28" s="82">
        <f t="shared" si="4"/>
        <v>3</v>
      </c>
      <c r="V28" s="83">
        <f t="shared" si="4"/>
        <v>2</v>
      </c>
      <c r="W28" s="82">
        <f t="shared" si="4"/>
        <v>0</v>
      </c>
      <c r="X28" s="83">
        <f t="shared" si="4"/>
        <v>2</v>
      </c>
      <c r="Y28" s="82">
        <f t="shared" si="4"/>
        <v>2</v>
      </c>
      <c r="Z28" s="83">
        <f t="shared" si="4"/>
        <v>1</v>
      </c>
      <c r="AA28" s="82">
        <f t="shared" si="4"/>
        <v>0</v>
      </c>
      <c r="AB28" s="83">
        <f t="shared" si="4"/>
        <v>1</v>
      </c>
      <c r="AC28" s="82">
        <f t="shared" si="4"/>
        <v>0</v>
      </c>
      <c r="AD28" s="83">
        <f t="shared" si="4"/>
        <v>0</v>
      </c>
    </row>
    <row r="29" spans="1:30" s="2" customFormat="1" ht="18" customHeight="1" x14ac:dyDescent="0.2">
      <c r="A29" s="398" t="s">
        <v>32</v>
      </c>
      <c r="B29" s="398"/>
      <c r="C29" s="398"/>
      <c r="D29" s="398"/>
      <c r="E29" s="398"/>
      <c r="F29" s="398"/>
    </row>
    <row r="30" spans="1:30" ht="15" customHeight="1" x14ac:dyDescent="0.25">
      <c r="A30" s="86" t="s">
        <v>33</v>
      </c>
      <c r="B30" s="86" t="s">
        <v>34</v>
      </c>
      <c r="C30" s="399" t="s">
        <v>35</v>
      </c>
      <c r="D30" s="400"/>
      <c r="E30" s="87" t="s">
        <v>5</v>
      </c>
      <c r="F30" s="88" t="s">
        <v>36</v>
      </c>
      <c r="G30" s="89" t="s">
        <v>25</v>
      </c>
    </row>
    <row r="31" spans="1:30" ht="15" customHeight="1" x14ac:dyDescent="0.25">
      <c r="A31" s="369" t="s">
        <v>37</v>
      </c>
      <c r="B31" s="401" t="s">
        <v>38</v>
      </c>
      <c r="C31" s="402" t="s">
        <v>39</v>
      </c>
      <c r="D31" s="403"/>
      <c r="E31" s="90">
        <f t="shared" ref="E31:E61" si="5">SUM(F31:G31)</f>
        <v>0</v>
      </c>
      <c r="F31" s="91"/>
      <c r="G31" s="92"/>
    </row>
    <row r="32" spans="1:30" ht="15" customHeight="1" x14ac:dyDescent="0.25">
      <c r="A32" s="370"/>
      <c r="B32" s="401"/>
      <c r="C32" s="404" t="s">
        <v>40</v>
      </c>
      <c r="D32" s="405"/>
      <c r="E32" s="93">
        <f t="shared" si="5"/>
        <v>0</v>
      </c>
      <c r="F32" s="94"/>
      <c r="G32" s="95"/>
    </row>
    <row r="33" spans="1:7" ht="15" customHeight="1" x14ac:dyDescent="0.25">
      <c r="A33" s="370"/>
      <c r="B33" s="401"/>
      <c r="C33" s="406" t="s">
        <v>41</v>
      </c>
      <c r="D33" s="407"/>
      <c r="E33" s="96">
        <f t="shared" si="5"/>
        <v>0</v>
      </c>
      <c r="F33" s="97"/>
      <c r="G33" s="98"/>
    </row>
    <row r="34" spans="1:7" ht="15" customHeight="1" x14ac:dyDescent="0.25">
      <c r="A34" s="370"/>
      <c r="B34" s="369" t="s">
        <v>42</v>
      </c>
      <c r="C34" s="389" t="s">
        <v>43</v>
      </c>
      <c r="D34" s="390"/>
      <c r="E34" s="99">
        <f t="shared" si="5"/>
        <v>0</v>
      </c>
      <c r="F34" s="100"/>
      <c r="G34" s="101"/>
    </row>
    <row r="35" spans="1:7" ht="15" customHeight="1" x14ac:dyDescent="0.25">
      <c r="A35" s="370"/>
      <c r="B35" s="371"/>
      <c r="C35" s="406" t="s">
        <v>44</v>
      </c>
      <c r="D35" s="407"/>
      <c r="E35" s="96">
        <f t="shared" si="5"/>
        <v>0</v>
      </c>
      <c r="F35" s="97"/>
      <c r="G35" s="98"/>
    </row>
    <row r="36" spans="1:7" ht="15" customHeight="1" x14ac:dyDescent="0.25">
      <c r="A36" s="370"/>
      <c r="B36" s="387" t="s">
        <v>45</v>
      </c>
      <c r="C36" s="389" t="s">
        <v>46</v>
      </c>
      <c r="D36" s="390"/>
      <c r="E36" s="99">
        <f t="shared" si="5"/>
        <v>0</v>
      </c>
      <c r="F36" s="100"/>
      <c r="G36" s="101"/>
    </row>
    <row r="37" spans="1:7" ht="15" customHeight="1" x14ac:dyDescent="0.25">
      <c r="A37" s="370"/>
      <c r="B37" s="388"/>
      <c r="C37" s="391" t="s">
        <v>47</v>
      </c>
      <c r="D37" s="392"/>
      <c r="E37" s="96">
        <f t="shared" si="5"/>
        <v>0</v>
      </c>
      <c r="F37" s="97"/>
      <c r="G37" s="98"/>
    </row>
    <row r="38" spans="1:7" ht="15" customHeight="1" x14ac:dyDescent="0.25">
      <c r="A38" s="370"/>
      <c r="B38" s="387" t="s">
        <v>48</v>
      </c>
      <c r="C38" s="394" t="s">
        <v>49</v>
      </c>
      <c r="D38" s="395"/>
      <c r="E38" s="99">
        <f t="shared" si="5"/>
        <v>0</v>
      </c>
      <c r="F38" s="100"/>
      <c r="G38" s="101"/>
    </row>
    <row r="39" spans="1:7" ht="15" customHeight="1" x14ac:dyDescent="0.25">
      <c r="A39" s="370"/>
      <c r="B39" s="393"/>
      <c r="C39" s="396" t="s">
        <v>50</v>
      </c>
      <c r="D39" s="397"/>
      <c r="E39" s="93">
        <f t="shared" si="5"/>
        <v>0</v>
      </c>
      <c r="F39" s="94"/>
      <c r="G39" s="95"/>
    </row>
    <row r="40" spans="1:7" ht="15" customHeight="1" x14ac:dyDescent="0.25">
      <c r="A40" s="370"/>
      <c r="B40" s="393"/>
      <c r="C40" s="396" t="s">
        <v>51</v>
      </c>
      <c r="D40" s="397"/>
      <c r="E40" s="93">
        <f t="shared" si="5"/>
        <v>0</v>
      </c>
      <c r="F40" s="94"/>
      <c r="G40" s="95"/>
    </row>
    <row r="41" spans="1:7" ht="15" customHeight="1" x14ac:dyDescent="0.25">
      <c r="A41" s="371"/>
      <c r="B41" s="388"/>
      <c r="C41" s="391" t="s">
        <v>52</v>
      </c>
      <c r="D41" s="392"/>
      <c r="E41" s="96">
        <f t="shared" si="5"/>
        <v>0</v>
      </c>
      <c r="F41" s="97"/>
      <c r="G41" s="98"/>
    </row>
    <row r="42" spans="1:7" ht="15" customHeight="1" x14ac:dyDescent="0.25">
      <c r="A42" s="369" t="s">
        <v>53</v>
      </c>
      <c r="B42" s="369" t="s">
        <v>54</v>
      </c>
      <c r="C42" s="378" t="s">
        <v>55</v>
      </c>
      <c r="D42" s="380"/>
      <c r="E42" s="102">
        <f t="shared" si="5"/>
        <v>5</v>
      </c>
      <c r="F42" s="103">
        <v>1</v>
      </c>
      <c r="G42" s="104">
        <v>4</v>
      </c>
    </row>
    <row r="43" spans="1:7" ht="21" x14ac:dyDescent="0.25">
      <c r="A43" s="370"/>
      <c r="B43" s="370"/>
      <c r="C43" s="369" t="s">
        <v>56</v>
      </c>
      <c r="D43" s="105" t="s">
        <v>57</v>
      </c>
      <c r="E43" s="106">
        <f t="shared" si="5"/>
        <v>0</v>
      </c>
      <c r="F43" s="107"/>
      <c r="G43" s="108"/>
    </row>
    <row r="44" spans="1:7" ht="31.5" x14ac:dyDescent="0.25">
      <c r="A44" s="370"/>
      <c r="B44" s="370"/>
      <c r="C44" s="371"/>
      <c r="D44" s="109" t="s">
        <v>58</v>
      </c>
      <c r="E44" s="106">
        <f t="shared" si="5"/>
        <v>0</v>
      </c>
      <c r="F44" s="107"/>
      <c r="G44" s="108"/>
    </row>
    <row r="45" spans="1:7" ht="15" customHeight="1" x14ac:dyDescent="0.25">
      <c r="A45" s="370"/>
      <c r="B45" s="370"/>
      <c r="C45" s="372" t="s">
        <v>59</v>
      </c>
      <c r="D45" s="374"/>
      <c r="E45" s="99">
        <f t="shared" si="5"/>
        <v>0</v>
      </c>
      <c r="F45" s="100"/>
      <c r="G45" s="101"/>
    </row>
    <row r="46" spans="1:7" ht="15" customHeight="1" x14ac:dyDescent="0.25">
      <c r="A46" s="370"/>
      <c r="B46" s="370"/>
      <c r="C46" s="375" t="s">
        <v>60</v>
      </c>
      <c r="D46" s="377"/>
      <c r="E46" s="93">
        <f t="shared" si="5"/>
        <v>5</v>
      </c>
      <c r="F46" s="94">
        <v>1</v>
      </c>
      <c r="G46" s="95">
        <v>4</v>
      </c>
    </row>
    <row r="47" spans="1:7" ht="15" customHeight="1" x14ac:dyDescent="0.25">
      <c r="A47" s="370"/>
      <c r="B47" s="370"/>
      <c r="C47" s="375" t="s">
        <v>61</v>
      </c>
      <c r="D47" s="377"/>
      <c r="E47" s="93">
        <f t="shared" si="5"/>
        <v>5</v>
      </c>
      <c r="F47" s="94">
        <v>1</v>
      </c>
      <c r="G47" s="95">
        <v>4</v>
      </c>
    </row>
    <row r="48" spans="1:7" ht="15" customHeight="1" x14ac:dyDescent="0.25">
      <c r="A48" s="371"/>
      <c r="B48" s="371"/>
      <c r="C48" s="378" t="s">
        <v>62</v>
      </c>
      <c r="D48" s="380"/>
      <c r="E48" s="96">
        <f t="shared" si="5"/>
        <v>0</v>
      </c>
      <c r="F48" s="97"/>
      <c r="G48" s="98"/>
    </row>
    <row r="49" spans="1:8" ht="15" customHeight="1" x14ac:dyDescent="0.25">
      <c r="A49" s="369" t="s">
        <v>63</v>
      </c>
      <c r="B49" s="372" t="s">
        <v>64</v>
      </c>
      <c r="C49" s="373"/>
      <c r="D49" s="374"/>
      <c r="E49" s="90">
        <f t="shared" si="5"/>
        <v>0</v>
      </c>
      <c r="F49" s="91"/>
      <c r="G49" s="92"/>
    </row>
    <row r="50" spans="1:8" ht="15" customHeight="1" x14ac:dyDescent="0.25">
      <c r="A50" s="370"/>
      <c r="B50" s="375" t="s">
        <v>65</v>
      </c>
      <c r="C50" s="376"/>
      <c r="D50" s="377"/>
      <c r="E50" s="93">
        <f t="shared" si="5"/>
        <v>0</v>
      </c>
      <c r="F50" s="94"/>
      <c r="G50" s="95"/>
    </row>
    <row r="51" spans="1:8" ht="15" customHeight="1" x14ac:dyDescent="0.25">
      <c r="A51" s="370"/>
      <c r="B51" s="375" t="s">
        <v>66</v>
      </c>
      <c r="C51" s="376"/>
      <c r="D51" s="377"/>
      <c r="E51" s="93">
        <f t="shared" si="5"/>
        <v>0</v>
      </c>
      <c r="F51" s="94"/>
      <c r="G51" s="95"/>
    </row>
    <row r="52" spans="1:8" ht="15" customHeight="1" x14ac:dyDescent="0.25">
      <c r="A52" s="371"/>
      <c r="B52" s="381" t="s">
        <v>67</v>
      </c>
      <c r="C52" s="382"/>
      <c r="D52" s="383"/>
      <c r="E52" s="96">
        <f t="shared" si="5"/>
        <v>0</v>
      </c>
      <c r="F52" s="97"/>
      <c r="G52" s="98"/>
    </row>
    <row r="53" spans="1:8" ht="15" customHeight="1" x14ac:dyDescent="0.25">
      <c r="A53" s="370" t="s">
        <v>68</v>
      </c>
      <c r="B53" s="384" t="s">
        <v>69</v>
      </c>
      <c r="C53" s="385"/>
      <c r="D53" s="386"/>
      <c r="E53" s="99">
        <f t="shared" si="5"/>
        <v>0</v>
      </c>
      <c r="F53" s="100"/>
      <c r="G53" s="101"/>
    </row>
    <row r="54" spans="1:8" ht="15" customHeight="1" x14ac:dyDescent="0.25">
      <c r="A54" s="371"/>
      <c r="B54" s="381" t="s">
        <v>70</v>
      </c>
      <c r="C54" s="382"/>
      <c r="D54" s="383"/>
      <c r="E54" s="96">
        <f t="shared" si="5"/>
        <v>0</v>
      </c>
      <c r="F54" s="97"/>
      <c r="G54" s="98"/>
    </row>
    <row r="55" spans="1:8" ht="15" customHeight="1" x14ac:dyDescent="0.25">
      <c r="A55" s="369" t="s">
        <v>71</v>
      </c>
      <c r="B55" s="372" t="s">
        <v>72</v>
      </c>
      <c r="C55" s="373"/>
      <c r="D55" s="374"/>
      <c r="E55" s="99">
        <f t="shared" si="5"/>
        <v>0</v>
      </c>
      <c r="F55" s="100"/>
      <c r="G55" s="101"/>
    </row>
    <row r="56" spans="1:8" ht="15" customHeight="1" x14ac:dyDescent="0.25">
      <c r="A56" s="370"/>
      <c r="B56" s="375" t="s">
        <v>73</v>
      </c>
      <c r="C56" s="376"/>
      <c r="D56" s="377"/>
      <c r="E56" s="93">
        <f t="shared" si="5"/>
        <v>0</v>
      </c>
      <c r="F56" s="94"/>
      <c r="G56" s="95"/>
    </row>
    <row r="57" spans="1:8" ht="15" customHeight="1" x14ac:dyDescent="0.25">
      <c r="A57" s="370"/>
      <c r="B57" s="375" t="s">
        <v>74</v>
      </c>
      <c r="C57" s="376"/>
      <c r="D57" s="377"/>
      <c r="E57" s="93">
        <f t="shared" si="5"/>
        <v>0</v>
      </c>
      <c r="F57" s="94"/>
      <c r="G57" s="95"/>
    </row>
    <row r="58" spans="1:8" ht="15" customHeight="1" x14ac:dyDescent="0.25">
      <c r="A58" s="370"/>
      <c r="B58" s="375" t="s">
        <v>75</v>
      </c>
      <c r="C58" s="376"/>
      <c r="D58" s="377"/>
      <c r="E58" s="93">
        <f t="shared" si="5"/>
        <v>0</v>
      </c>
      <c r="F58" s="94"/>
      <c r="G58" s="95"/>
    </row>
    <row r="59" spans="1:8" ht="15" customHeight="1" x14ac:dyDescent="0.25">
      <c r="A59" s="370"/>
      <c r="B59" s="375" t="s">
        <v>76</v>
      </c>
      <c r="C59" s="376"/>
      <c r="D59" s="377"/>
      <c r="E59" s="93">
        <f t="shared" si="5"/>
        <v>0</v>
      </c>
      <c r="F59" s="94"/>
      <c r="G59" s="95"/>
    </row>
    <row r="60" spans="1:8" ht="15" customHeight="1" x14ac:dyDescent="0.25">
      <c r="A60" s="371"/>
      <c r="B60" s="378" t="s">
        <v>77</v>
      </c>
      <c r="C60" s="379"/>
      <c r="D60" s="380"/>
      <c r="E60" s="96">
        <f t="shared" si="5"/>
        <v>0</v>
      </c>
      <c r="F60" s="97"/>
      <c r="G60" s="98"/>
    </row>
    <row r="61" spans="1:8" ht="15" customHeight="1" x14ac:dyDescent="0.25">
      <c r="A61" s="110" t="s">
        <v>78</v>
      </c>
      <c r="B61" s="365" t="s">
        <v>79</v>
      </c>
      <c r="C61" s="366"/>
      <c r="D61" s="367"/>
      <c r="E61" s="102">
        <f t="shared" si="5"/>
        <v>0</v>
      </c>
      <c r="F61" s="103"/>
      <c r="G61" s="104"/>
    </row>
    <row r="62" spans="1:8" s="2" customFormat="1" ht="18" customHeight="1" x14ac:dyDescent="0.2">
      <c r="A62" s="368" t="s">
        <v>80</v>
      </c>
      <c r="B62" s="368"/>
      <c r="C62" s="368"/>
      <c r="D62" s="368"/>
      <c r="E62" s="111"/>
      <c r="F62" s="111"/>
      <c r="G62" s="111"/>
      <c r="H62" s="111"/>
    </row>
    <row r="63" spans="1:8" ht="15" customHeight="1" x14ac:dyDescent="0.25">
      <c r="A63" s="112" t="s">
        <v>81</v>
      </c>
      <c r="B63" s="113" t="s">
        <v>5</v>
      </c>
    </row>
    <row r="64" spans="1:8" ht="15" customHeight="1" x14ac:dyDescent="0.25">
      <c r="A64" s="11" t="s">
        <v>82</v>
      </c>
      <c r="B64" s="114"/>
    </row>
    <row r="65" spans="1:3" ht="15" customHeight="1" x14ac:dyDescent="0.25">
      <c r="A65" s="115" t="s">
        <v>83</v>
      </c>
      <c r="B65" s="116"/>
    </row>
    <row r="66" spans="1:3" ht="15" customHeight="1" x14ac:dyDescent="0.25">
      <c r="A66" s="117" t="s">
        <v>5</v>
      </c>
      <c r="B66" s="118">
        <f>SUM(B64+B65)</f>
        <v>0</v>
      </c>
    </row>
    <row r="67" spans="1:3" s="2" customFormat="1" ht="18" customHeight="1" x14ac:dyDescent="0.2">
      <c r="A67" s="318" t="s">
        <v>84</v>
      </c>
      <c r="B67" s="318"/>
      <c r="C67" s="318"/>
    </row>
    <row r="68" spans="1:3" s="3" customFormat="1" ht="15" customHeight="1" x14ac:dyDescent="0.15">
      <c r="A68" s="119" t="s">
        <v>85</v>
      </c>
      <c r="B68" s="120" t="s">
        <v>4</v>
      </c>
      <c r="C68" s="119" t="s">
        <v>5</v>
      </c>
    </row>
    <row r="69" spans="1:3" s="3" customFormat="1" ht="15" customHeight="1" x14ac:dyDescent="0.15">
      <c r="A69" s="315" t="s">
        <v>86</v>
      </c>
      <c r="B69" s="11" t="s">
        <v>87</v>
      </c>
      <c r="C69" s="114"/>
    </row>
    <row r="70" spans="1:3" s="3" customFormat="1" ht="15" customHeight="1" x14ac:dyDescent="0.15">
      <c r="A70" s="322"/>
      <c r="B70" s="121" t="s">
        <v>88</v>
      </c>
      <c r="C70" s="122"/>
    </row>
    <row r="71" spans="1:3" s="3" customFormat="1" ht="15" customHeight="1" x14ac:dyDescent="0.15">
      <c r="A71" s="322"/>
      <c r="B71" s="123" t="s">
        <v>89</v>
      </c>
      <c r="C71" s="124"/>
    </row>
    <row r="72" spans="1:3" s="3" customFormat="1" ht="15" customHeight="1" x14ac:dyDescent="0.15">
      <c r="A72" s="322"/>
      <c r="B72" s="123" t="s">
        <v>90</v>
      </c>
      <c r="C72" s="124"/>
    </row>
    <row r="73" spans="1:3" s="3" customFormat="1" ht="15" customHeight="1" x14ac:dyDescent="0.15">
      <c r="A73" s="315" t="s">
        <v>91</v>
      </c>
      <c r="B73" s="11" t="s">
        <v>92</v>
      </c>
      <c r="C73" s="114"/>
    </row>
    <row r="74" spans="1:3" s="3" customFormat="1" ht="15" customHeight="1" x14ac:dyDescent="0.15">
      <c r="A74" s="322"/>
      <c r="B74" s="121" t="s">
        <v>93</v>
      </c>
      <c r="C74" s="122"/>
    </row>
    <row r="75" spans="1:3" s="3" customFormat="1" ht="15" customHeight="1" x14ac:dyDescent="0.15">
      <c r="A75" s="322"/>
      <c r="B75" s="123" t="s">
        <v>94</v>
      </c>
      <c r="C75" s="122"/>
    </row>
    <row r="76" spans="1:3" s="3" customFormat="1" ht="15" customHeight="1" x14ac:dyDescent="0.15">
      <c r="A76" s="322"/>
      <c r="B76" s="123" t="s">
        <v>90</v>
      </c>
      <c r="C76" s="124"/>
    </row>
    <row r="77" spans="1:3" s="3" customFormat="1" ht="15" customHeight="1" x14ac:dyDescent="0.15">
      <c r="A77" s="316"/>
      <c r="B77" s="123" t="s">
        <v>89</v>
      </c>
      <c r="C77" s="124"/>
    </row>
    <row r="78" spans="1:3" ht="31.5" x14ac:dyDescent="0.25">
      <c r="A78" s="315" t="s">
        <v>95</v>
      </c>
      <c r="B78" s="125" t="s">
        <v>96</v>
      </c>
      <c r="C78" s="114"/>
    </row>
    <row r="79" spans="1:3" ht="21" x14ac:dyDescent="0.25">
      <c r="A79" s="322"/>
      <c r="B79" s="123" t="s">
        <v>97</v>
      </c>
      <c r="C79" s="122"/>
    </row>
    <row r="80" spans="1:3" s="3" customFormat="1" ht="15" customHeight="1" x14ac:dyDescent="0.15">
      <c r="A80" s="316"/>
      <c r="B80" s="126" t="s">
        <v>90</v>
      </c>
      <c r="C80" s="127"/>
    </row>
    <row r="81" spans="1:12" s="3" customFormat="1" ht="15" customHeight="1" x14ac:dyDescent="0.15">
      <c r="A81" s="363" t="s">
        <v>98</v>
      </c>
      <c r="B81" s="364"/>
      <c r="C81" s="127"/>
    </row>
    <row r="82" spans="1:12" s="2" customFormat="1" ht="18" customHeight="1" x14ac:dyDescent="0.2">
      <c r="A82" s="346" t="s">
        <v>99</v>
      </c>
      <c r="B82" s="346"/>
      <c r="C82" s="346"/>
      <c r="D82" s="346"/>
      <c r="E82" s="346"/>
      <c r="F82" s="346"/>
      <c r="G82" s="346"/>
      <c r="H82" s="346"/>
      <c r="I82" s="111"/>
    </row>
    <row r="83" spans="1:12" ht="15" customHeight="1" x14ac:dyDescent="0.25">
      <c r="A83" s="354" t="s">
        <v>100</v>
      </c>
      <c r="B83" s="354"/>
      <c r="C83" s="355" t="s">
        <v>101</v>
      </c>
      <c r="D83" s="357" t="s">
        <v>102</v>
      </c>
      <c r="E83" s="359" t="s">
        <v>91</v>
      </c>
      <c r="F83" s="360"/>
      <c r="G83" s="360"/>
      <c r="H83" s="360" t="s">
        <v>98</v>
      </c>
    </row>
    <row r="84" spans="1:12" ht="15" customHeight="1" x14ac:dyDescent="0.25">
      <c r="A84" s="354"/>
      <c r="B84" s="354"/>
      <c r="C84" s="356"/>
      <c r="D84" s="358"/>
      <c r="E84" s="128" t="s">
        <v>92</v>
      </c>
      <c r="F84" s="129" t="s">
        <v>103</v>
      </c>
      <c r="G84" s="130" t="s">
        <v>90</v>
      </c>
      <c r="H84" s="359"/>
    </row>
    <row r="85" spans="1:12" ht="15" customHeight="1" x14ac:dyDescent="0.25">
      <c r="A85" s="323" t="s">
        <v>104</v>
      </c>
      <c r="B85" s="324"/>
      <c r="C85" s="131"/>
      <c r="D85" s="132"/>
      <c r="E85" s="131"/>
      <c r="F85" s="133"/>
      <c r="G85" s="132"/>
      <c r="H85" s="132"/>
    </row>
    <row r="86" spans="1:12" ht="15" customHeight="1" x14ac:dyDescent="0.25">
      <c r="A86" s="347" t="s">
        <v>105</v>
      </c>
      <c r="B86" s="348"/>
      <c r="C86" s="134"/>
      <c r="D86" s="135"/>
      <c r="E86" s="134"/>
      <c r="F86" s="136"/>
      <c r="G86" s="135"/>
      <c r="H86" s="135"/>
    </row>
    <row r="87" spans="1:12" ht="15" customHeight="1" x14ac:dyDescent="0.25">
      <c r="A87" s="347" t="s">
        <v>106</v>
      </c>
      <c r="B87" s="348"/>
      <c r="C87" s="137"/>
      <c r="D87" s="138"/>
      <c r="E87" s="137"/>
      <c r="F87" s="139"/>
      <c r="G87" s="138"/>
      <c r="H87" s="138"/>
    </row>
    <row r="88" spans="1:12" ht="15" customHeight="1" x14ac:dyDescent="0.25">
      <c r="A88" s="347" t="s">
        <v>107</v>
      </c>
      <c r="B88" s="348"/>
      <c r="C88" s="137"/>
      <c r="D88" s="138"/>
      <c r="E88" s="137"/>
      <c r="F88" s="139"/>
      <c r="G88" s="138"/>
      <c r="H88" s="138"/>
    </row>
    <row r="89" spans="1:12" ht="15" customHeight="1" x14ac:dyDescent="0.25">
      <c r="A89" s="361" t="s">
        <v>108</v>
      </c>
      <c r="B89" s="362"/>
      <c r="C89" s="140"/>
      <c r="D89" s="141"/>
      <c r="E89" s="61"/>
      <c r="F89" s="142"/>
      <c r="G89" s="141"/>
      <c r="H89" s="141"/>
    </row>
    <row r="90" spans="1:12" ht="15" customHeight="1" x14ac:dyDescent="0.25">
      <c r="A90" s="353" t="s">
        <v>5</v>
      </c>
      <c r="B90" s="353"/>
      <c r="C90" s="34">
        <f t="shared" ref="C90:H90" si="6">SUM(C85:C89)</f>
        <v>0</v>
      </c>
      <c r="D90" s="143">
        <f t="shared" si="6"/>
        <v>0</v>
      </c>
      <c r="E90" s="34">
        <f t="shared" si="6"/>
        <v>0</v>
      </c>
      <c r="F90" s="144">
        <f t="shared" si="6"/>
        <v>0</v>
      </c>
      <c r="G90" s="143">
        <f t="shared" si="6"/>
        <v>0</v>
      </c>
      <c r="H90" s="145">
        <f t="shared" si="6"/>
        <v>0</v>
      </c>
    </row>
    <row r="91" spans="1:12" ht="15" customHeight="1" x14ac:dyDescent="0.25">
      <c r="A91" s="146" t="s">
        <v>109</v>
      </c>
    </row>
    <row r="92" spans="1:12" s="2" customFormat="1" ht="18" customHeight="1" x14ac:dyDescent="0.2">
      <c r="A92" s="346" t="s">
        <v>110</v>
      </c>
      <c r="B92" s="346"/>
      <c r="C92" s="346"/>
      <c r="D92" s="346"/>
      <c r="E92" s="346"/>
      <c r="F92" s="346"/>
      <c r="G92" s="346"/>
      <c r="H92" s="346"/>
      <c r="I92" s="111"/>
      <c r="J92" s="111"/>
      <c r="K92" s="111"/>
      <c r="L92" s="111"/>
    </row>
    <row r="93" spans="1:12" ht="15" customHeight="1" x14ac:dyDescent="0.25">
      <c r="A93" s="354" t="s">
        <v>100</v>
      </c>
      <c r="B93" s="354"/>
      <c r="C93" s="355" t="s">
        <v>101</v>
      </c>
      <c r="D93" s="357" t="s">
        <v>102</v>
      </c>
      <c r="E93" s="359" t="s">
        <v>91</v>
      </c>
      <c r="F93" s="360"/>
      <c r="G93" s="360"/>
      <c r="H93" s="360" t="s">
        <v>98</v>
      </c>
    </row>
    <row r="94" spans="1:12" ht="15" customHeight="1" x14ac:dyDescent="0.25">
      <c r="A94" s="354"/>
      <c r="B94" s="354"/>
      <c r="C94" s="356"/>
      <c r="D94" s="358"/>
      <c r="E94" s="128" t="s">
        <v>92</v>
      </c>
      <c r="F94" s="129" t="s">
        <v>103</v>
      </c>
      <c r="G94" s="130" t="s">
        <v>90</v>
      </c>
      <c r="H94" s="359"/>
    </row>
    <row r="95" spans="1:12" ht="15" customHeight="1" x14ac:dyDescent="0.25">
      <c r="A95" s="323" t="s">
        <v>105</v>
      </c>
      <c r="B95" s="324"/>
      <c r="C95" s="131">
        <v>3</v>
      </c>
      <c r="D95" s="132">
        <v>1</v>
      </c>
      <c r="E95" s="147">
        <v>109</v>
      </c>
      <c r="F95" s="133">
        <v>0</v>
      </c>
      <c r="G95" s="148">
        <v>0</v>
      </c>
      <c r="H95" s="132">
        <v>5</v>
      </c>
    </row>
    <row r="96" spans="1:12" ht="15" customHeight="1" x14ac:dyDescent="0.25">
      <c r="A96" s="347" t="s">
        <v>111</v>
      </c>
      <c r="B96" s="348"/>
      <c r="C96" s="66">
        <v>0</v>
      </c>
      <c r="D96" s="68">
        <v>0</v>
      </c>
      <c r="E96" s="149">
        <v>0</v>
      </c>
      <c r="F96" s="150">
        <v>0</v>
      </c>
      <c r="G96" s="67">
        <v>0</v>
      </c>
      <c r="H96" s="68">
        <v>0</v>
      </c>
    </row>
    <row r="97" spans="1:9" ht="15" customHeight="1" x14ac:dyDescent="0.25">
      <c r="A97" s="349" t="s">
        <v>112</v>
      </c>
      <c r="B97" s="350"/>
      <c r="C97" s="66">
        <v>0</v>
      </c>
      <c r="D97" s="68">
        <v>0</v>
      </c>
      <c r="E97" s="149">
        <v>0</v>
      </c>
      <c r="F97" s="150">
        <v>0</v>
      </c>
      <c r="G97" s="67">
        <v>0</v>
      </c>
      <c r="H97" s="68">
        <v>0</v>
      </c>
    </row>
    <row r="98" spans="1:9" ht="15" customHeight="1" x14ac:dyDescent="0.25">
      <c r="A98" s="347" t="s">
        <v>113</v>
      </c>
      <c r="B98" s="348"/>
      <c r="C98" s="66">
        <v>0</v>
      </c>
      <c r="D98" s="68">
        <v>8</v>
      </c>
      <c r="E98" s="149"/>
      <c r="F98" s="150">
        <v>0</v>
      </c>
      <c r="G98" s="67">
        <v>0</v>
      </c>
      <c r="H98" s="68">
        <v>0</v>
      </c>
    </row>
    <row r="99" spans="1:9" ht="15" customHeight="1" x14ac:dyDescent="0.25">
      <c r="A99" s="351" t="s">
        <v>108</v>
      </c>
      <c r="B99" s="352"/>
      <c r="C99" s="140">
        <v>1</v>
      </c>
      <c r="D99" s="70">
        <v>1</v>
      </c>
      <c r="E99" s="151">
        <v>12</v>
      </c>
      <c r="F99" s="142">
        <v>0</v>
      </c>
      <c r="G99" s="62">
        <v>0</v>
      </c>
      <c r="H99" s="141">
        <v>0</v>
      </c>
    </row>
    <row r="100" spans="1:9" ht="15" customHeight="1" x14ac:dyDescent="0.25">
      <c r="A100" s="353" t="s">
        <v>5</v>
      </c>
      <c r="B100" s="353"/>
      <c r="C100" s="34">
        <f t="shared" ref="C100:H100" si="7">SUM(C95:C99)</f>
        <v>4</v>
      </c>
      <c r="D100" s="37">
        <f t="shared" si="7"/>
        <v>10</v>
      </c>
      <c r="E100" s="34">
        <f t="shared" si="7"/>
        <v>121</v>
      </c>
      <c r="F100" s="36">
        <f t="shared" si="7"/>
        <v>0</v>
      </c>
      <c r="G100" s="37">
        <f t="shared" si="7"/>
        <v>0</v>
      </c>
      <c r="H100" s="37">
        <f t="shared" si="7"/>
        <v>5</v>
      </c>
    </row>
    <row r="101" spans="1:9" ht="15" customHeight="1" x14ac:dyDescent="0.25">
      <c r="A101" s="146" t="s">
        <v>109</v>
      </c>
    </row>
    <row r="102" spans="1:9" ht="18" customHeight="1" x14ac:dyDescent="0.25">
      <c r="A102" s="346" t="s">
        <v>114</v>
      </c>
      <c r="B102" s="346"/>
      <c r="C102" s="346"/>
      <c r="D102" s="346"/>
      <c r="E102" s="346"/>
      <c r="F102" s="346"/>
      <c r="G102" s="346"/>
      <c r="H102" s="346"/>
      <c r="I102" s="346"/>
    </row>
    <row r="103" spans="1:9" ht="42" x14ac:dyDescent="0.25">
      <c r="A103" s="343" t="s">
        <v>115</v>
      </c>
      <c r="B103" s="344"/>
      <c r="C103" s="152" t="s">
        <v>5</v>
      </c>
      <c r="D103" s="128" t="s">
        <v>116</v>
      </c>
      <c r="E103" s="129" t="s">
        <v>117</v>
      </c>
      <c r="F103" s="129" t="s">
        <v>118</v>
      </c>
      <c r="G103" s="129" t="s">
        <v>119</v>
      </c>
      <c r="H103" s="153" t="s">
        <v>120</v>
      </c>
      <c r="I103" s="89" t="s">
        <v>121</v>
      </c>
    </row>
    <row r="104" spans="1:9" s="3" customFormat="1" ht="15" customHeight="1" x14ac:dyDescent="0.15">
      <c r="A104" s="339" t="s">
        <v>122</v>
      </c>
      <c r="B104" s="340"/>
      <c r="C104" s="154">
        <f>SUM(D104:I104)</f>
        <v>1</v>
      </c>
      <c r="D104" s="155">
        <v>1</v>
      </c>
      <c r="E104" s="156">
        <v>0</v>
      </c>
      <c r="F104" s="156">
        <v>0</v>
      </c>
      <c r="G104" s="156">
        <v>0</v>
      </c>
      <c r="H104" s="156">
        <v>0</v>
      </c>
      <c r="I104" s="157">
        <v>0</v>
      </c>
    </row>
    <row r="105" spans="1:9" s="3" customFormat="1" ht="15" customHeight="1" x14ac:dyDescent="0.15">
      <c r="A105" s="315" t="s">
        <v>91</v>
      </c>
      <c r="B105" s="158" t="s">
        <v>92</v>
      </c>
      <c r="C105" s="159">
        <f>SUM(D105:I105)</f>
        <v>0</v>
      </c>
      <c r="D105" s="160"/>
      <c r="E105" s="161"/>
      <c r="F105" s="161"/>
      <c r="G105" s="161"/>
      <c r="H105" s="161"/>
      <c r="I105" s="162"/>
    </row>
    <row r="106" spans="1:9" s="3" customFormat="1" ht="15" customHeight="1" x14ac:dyDescent="0.15">
      <c r="A106" s="322"/>
      <c r="B106" s="163" t="s">
        <v>103</v>
      </c>
      <c r="C106" s="164">
        <f>SUM(D106:I106)</f>
        <v>0</v>
      </c>
      <c r="D106" s="134"/>
      <c r="E106" s="136"/>
      <c r="F106" s="136"/>
      <c r="G106" s="136"/>
      <c r="H106" s="136"/>
      <c r="I106" s="162"/>
    </row>
    <row r="107" spans="1:9" s="3" customFormat="1" ht="15" customHeight="1" x14ac:dyDescent="0.15">
      <c r="A107" s="316"/>
      <c r="B107" s="165" t="s">
        <v>90</v>
      </c>
      <c r="C107" s="166">
        <f>SUM(D107:I107)</f>
        <v>0</v>
      </c>
      <c r="D107" s="167"/>
      <c r="E107" s="168"/>
      <c r="F107" s="168"/>
      <c r="G107" s="168"/>
      <c r="H107" s="168"/>
      <c r="I107" s="169"/>
    </row>
    <row r="108" spans="1:9" s="3" customFormat="1" ht="15" customHeight="1" x14ac:dyDescent="0.15">
      <c r="A108" s="323" t="s">
        <v>102</v>
      </c>
      <c r="B108" s="324"/>
      <c r="C108" s="159">
        <f>SUM(D108:H108)</f>
        <v>0</v>
      </c>
      <c r="D108" s="160"/>
      <c r="E108" s="161"/>
      <c r="F108" s="161"/>
      <c r="G108" s="161"/>
      <c r="H108" s="161"/>
      <c r="I108" s="170"/>
    </row>
    <row r="109" spans="1:9" s="3" customFormat="1" ht="15" customHeight="1" x14ac:dyDescent="0.15">
      <c r="A109" s="325" t="s">
        <v>98</v>
      </c>
      <c r="B109" s="326"/>
      <c r="C109" s="171">
        <f>SUM(D109:H109)</f>
        <v>0</v>
      </c>
      <c r="D109" s="61"/>
      <c r="E109" s="142"/>
      <c r="F109" s="142"/>
      <c r="G109" s="142"/>
      <c r="H109" s="142"/>
      <c r="I109" s="172"/>
    </row>
    <row r="110" spans="1:9" ht="15" customHeight="1" x14ac:dyDescent="0.25">
      <c r="A110" s="146" t="s">
        <v>109</v>
      </c>
    </row>
    <row r="111" spans="1:9" s="2" customFormat="1" ht="18" customHeight="1" x14ac:dyDescent="0.2">
      <c r="A111" s="345" t="s">
        <v>123</v>
      </c>
      <c r="B111" s="345"/>
      <c r="C111" s="345"/>
      <c r="D111" s="345"/>
      <c r="E111" s="345"/>
      <c r="F111" s="345"/>
      <c r="G111" s="345"/>
      <c r="H111" s="345"/>
      <c r="I111" s="345"/>
    </row>
    <row r="112" spans="1:9" ht="42" x14ac:dyDescent="0.25">
      <c r="A112" s="343" t="s">
        <v>115</v>
      </c>
      <c r="B112" s="344"/>
      <c r="C112" s="152" t="s">
        <v>5</v>
      </c>
      <c r="D112" s="128" t="s">
        <v>116</v>
      </c>
      <c r="E112" s="129" t="s">
        <v>117</v>
      </c>
      <c r="F112" s="129" t="s">
        <v>118</v>
      </c>
      <c r="G112" s="129" t="s">
        <v>119</v>
      </c>
      <c r="H112" s="153" t="s">
        <v>120</v>
      </c>
      <c r="I112" s="89" t="s">
        <v>124</v>
      </c>
    </row>
    <row r="113" spans="1:9" ht="15" customHeight="1" x14ac:dyDescent="0.25">
      <c r="A113" s="339" t="s">
        <v>122</v>
      </c>
      <c r="B113" s="340"/>
      <c r="C113" s="154">
        <f t="shared" ref="C113:C118" si="8">SUM(D113:I113)</f>
        <v>0</v>
      </c>
      <c r="D113" s="155"/>
      <c r="E113" s="156"/>
      <c r="F113" s="156"/>
      <c r="G113" s="156"/>
      <c r="H113" s="156"/>
      <c r="I113" s="173"/>
    </row>
    <row r="114" spans="1:9" ht="15" customHeight="1" x14ac:dyDescent="0.25">
      <c r="A114" s="315" t="s">
        <v>91</v>
      </c>
      <c r="B114" s="158" t="s">
        <v>92</v>
      </c>
      <c r="C114" s="159">
        <f t="shared" si="8"/>
        <v>0</v>
      </c>
      <c r="D114" s="160"/>
      <c r="E114" s="161"/>
      <c r="F114" s="161"/>
      <c r="G114" s="161"/>
      <c r="H114" s="161"/>
      <c r="I114" s="162"/>
    </row>
    <row r="115" spans="1:9" ht="15" customHeight="1" x14ac:dyDescent="0.25">
      <c r="A115" s="322"/>
      <c r="B115" s="163" t="s">
        <v>103</v>
      </c>
      <c r="C115" s="164">
        <f t="shared" si="8"/>
        <v>0</v>
      </c>
      <c r="D115" s="160"/>
      <c r="E115" s="161"/>
      <c r="F115" s="161"/>
      <c r="G115" s="161"/>
      <c r="H115" s="161"/>
      <c r="I115" s="162"/>
    </row>
    <row r="116" spans="1:9" ht="15" customHeight="1" x14ac:dyDescent="0.25">
      <c r="A116" s="316"/>
      <c r="B116" s="165" t="s">
        <v>90</v>
      </c>
      <c r="C116" s="166">
        <f t="shared" si="8"/>
        <v>0</v>
      </c>
      <c r="D116" s="167"/>
      <c r="E116" s="168"/>
      <c r="F116" s="168"/>
      <c r="G116" s="168"/>
      <c r="H116" s="168"/>
      <c r="I116" s="169"/>
    </row>
    <row r="117" spans="1:9" ht="15" customHeight="1" x14ac:dyDescent="0.25">
      <c r="A117" s="323" t="s">
        <v>102</v>
      </c>
      <c r="B117" s="324"/>
      <c r="C117" s="159">
        <f t="shared" si="8"/>
        <v>0</v>
      </c>
      <c r="D117" s="160"/>
      <c r="E117" s="161"/>
      <c r="F117" s="161"/>
      <c r="G117" s="161"/>
      <c r="H117" s="161"/>
      <c r="I117" s="162"/>
    </row>
    <row r="118" spans="1:9" ht="15" customHeight="1" x14ac:dyDescent="0.25">
      <c r="A118" s="325" t="s">
        <v>98</v>
      </c>
      <c r="B118" s="326"/>
      <c r="C118" s="171">
        <f t="shared" si="8"/>
        <v>0</v>
      </c>
      <c r="D118" s="167"/>
      <c r="E118" s="168"/>
      <c r="F118" s="168"/>
      <c r="G118" s="168"/>
      <c r="H118" s="168"/>
      <c r="I118" s="169"/>
    </row>
    <row r="119" spans="1:9" ht="15" customHeight="1" x14ac:dyDescent="0.25">
      <c r="A119" s="146" t="s">
        <v>109</v>
      </c>
    </row>
    <row r="120" spans="1:9" s="2" customFormat="1" ht="18" customHeight="1" x14ac:dyDescent="0.2">
      <c r="A120" s="341" t="s">
        <v>125</v>
      </c>
      <c r="B120" s="341"/>
      <c r="C120" s="174"/>
      <c r="D120" s="174"/>
      <c r="E120" s="174"/>
    </row>
    <row r="121" spans="1:9" ht="21" x14ac:dyDescent="0.25">
      <c r="A121" s="175" t="s">
        <v>126</v>
      </c>
      <c r="B121" s="175" t="s">
        <v>127</v>
      </c>
    </row>
    <row r="122" spans="1:9" ht="15" customHeight="1" x14ac:dyDescent="0.25">
      <c r="A122" s="163" t="s">
        <v>128</v>
      </c>
      <c r="B122" s="176"/>
    </row>
    <row r="123" spans="1:9" ht="15" customHeight="1" x14ac:dyDescent="0.25">
      <c r="A123" s="163" t="s">
        <v>129</v>
      </c>
      <c r="B123" s="177"/>
    </row>
    <row r="124" spans="1:9" ht="15" customHeight="1" x14ac:dyDescent="0.25">
      <c r="A124" s="163" t="s">
        <v>130</v>
      </c>
      <c r="B124" s="177"/>
    </row>
    <row r="125" spans="1:9" ht="15" customHeight="1" x14ac:dyDescent="0.25">
      <c r="A125" s="163" t="s">
        <v>131</v>
      </c>
      <c r="B125" s="177"/>
    </row>
    <row r="126" spans="1:9" ht="15" customHeight="1" x14ac:dyDescent="0.25">
      <c r="A126" s="165" t="s">
        <v>132</v>
      </c>
      <c r="B126" s="178"/>
    </row>
    <row r="127" spans="1:9" s="2" customFormat="1" ht="18" customHeight="1" x14ac:dyDescent="0.2">
      <c r="A127" s="342" t="s">
        <v>133</v>
      </c>
      <c r="B127" s="342"/>
      <c r="C127" s="179"/>
      <c r="D127" s="179"/>
    </row>
    <row r="128" spans="1:9" ht="21" x14ac:dyDescent="0.25">
      <c r="A128" s="175" t="s">
        <v>126</v>
      </c>
      <c r="B128" s="175" t="s">
        <v>134</v>
      </c>
    </row>
    <row r="129" spans="1:9" x14ac:dyDescent="0.25">
      <c r="A129" s="163" t="s">
        <v>128</v>
      </c>
      <c r="B129" s="176"/>
    </row>
    <row r="130" spans="1:9" x14ac:dyDescent="0.25">
      <c r="A130" s="163" t="s">
        <v>129</v>
      </c>
      <c r="B130" s="177"/>
    </row>
    <row r="131" spans="1:9" x14ac:dyDescent="0.25">
      <c r="A131" s="163" t="s">
        <v>130</v>
      </c>
      <c r="B131" s="177"/>
    </row>
    <row r="132" spans="1:9" x14ac:dyDescent="0.25">
      <c r="A132" s="163" t="s">
        <v>131</v>
      </c>
      <c r="B132" s="177"/>
    </row>
    <row r="133" spans="1:9" x14ac:dyDescent="0.25">
      <c r="A133" s="165" t="s">
        <v>132</v>
      </c>
      <c r="B133" s="178"/>
    </row>
    <row r="134" spans="1:9" s="2" customFormat="1" ht="18" customHeight="1" x14ac:dyDescent="0.2">
      <c r="A134" s="180" t="s">
        <v>135</v>
      </c>
    </row>
    <row r="135" spans="1:9" x14ac:dyDescent="0.25">
      <c r="A135" s="343" t="s">
        <v>4</v>
      </c>
      <c r="B135" s="344"/>
      <c r="C135" s="152" t="s">
        <v>5</v>
      </c>
      <c r="D135" s="128" t="s">
        <v>136</v>
      </c>
      <c r="E135" s="129" t="s">
        <v>137</v>
      </c>
      <c r="F135" s="130" t="s">
        <v>138</v>
      </c>
    </row>
    <row r="136" spans="1:9" x14ac:dyDescent="0.25">
      <c r="A136" s="339" t="s">
        <v>122</v>
      </c>
      <c r="B136" s="340"/>
      <c r="C136" s="181">
        <f t="shared" ref="C136:C141" si="9">SUM(D136:F136)</f>
        <v>109</v>
      </c>
      <c r="D136" s="182">
        <v>109</v>
      </c>
      <c r="E136" s="183">
        <v>0</v>
      </c>
      <c r="F136" s="184">
        <v>0</v>
      </c>
    </row>
    <row r="137" spans="1:9" x14ac:dyDescent="0.25">
      <c r="A137" s="315" t="s">
        <v>91</v>
      </c>
      <c r="B137" s="158" t="s">
        <v>92</v>
      </c>
      <c r="C137" s="185">
        <f t="shared" si="9"/>
        <v>0</v>
      </c>
      <c r="D137" s="131">
        <v>0</v>
      </c>
      <c r="E137" s="133">
        <v>0</v>
      </c>
      <c r="F137" s="132">
        <v>0</v>
      </c>
    </row>
    <row r="138" spans="1:9" x14ac:dyDescent="0.25">
      <c r="A138" s="322"/>
      <c r="B138" s="163" t="s">
        <v>103</v>
      </c>
      <c r="C138" s="186">
        <f t="shared" si="9"/>
        <v>0</v>
      </c>
      <c r="D138" s="66">
        <v>0</v>
      </c>
      <c r="E138" s="150">
        <v>0</v>
      </c>
      <c r="F138" s="68">
        <v>0</v>
      </c>
    </row>
    <row r="139" spans="1:9" x14ac:dyDescent="0.25">
      <c r="A139" s="316"/>
      <c r="B139" s="165" t="s">
        <v>90</v>
      </c>
      <c r="C139" s="187">
        <f t="shared" si="9"/>
        <v>0</v>
      </c>
      <c r="D139" s="61">
        <v>0</v>
      </c>
      <c r="E139" s="142">
        <v>0</v>
      </c>
      <c r="F139" s="70">
        <v>0</v>
      </c>
    </row>
    <row r="140" spans="1:9" x14ac:dyDescent="0.25">
      <c r="A140" s="323" t="s">
        <v>102</v>
      </c>
      <c r="B140" s="324"/>
      <c r="C140" s="188">
        <f t="shared" si="9"/>
        <v>0</v>
      </c>
      <c r="D140" s="25">
        <v>0</v>
      </c>
      <c r="E140" s="189">
        <v>0</v>
      </c>
      <c r="F140" s="26">
        <v>0</v>
      </c>
    </row>
    <row r="141" spans="1:9" x14ac:dyDescent="0.25">
      <c r="A141" s="325" t="s">
        <v>98</v>
      </c>
      <c r="B141" s="326"/>
      <c r="C141" s="187">
        <f t="shared" si="9"/>
        <v>0</v>
      </c>
      <c r="D141" s="61">
        <v>0</v>
      </c>
      <c r="E141" s="142">
        <v>0</v>
      </c>
      <c r="F141" s="70">
        <v>0</v>
      </c>
    </row>
    <row r="142" spans="1:9" x14ac:dyDescent="0.25">
      <c r="A142" s="146" t="s">
        <v>109</v>
      </c>
      <c r="B142" s="190"/>
      <c r="C142" s="191"/>
      <c r="D142" s="191"/>
      <c r="E142" s="192"/>
      <c r="F142" s="193"/>
    </row>
    <row r="143" spans="1:9" x14ac:dyDescent="0.25">
      <c r="A143" s="146" t="s">
        <v>139</v>
      </c>
      <c r="B143" s="194"/>
      <c r="C143" s="191"/>
      <c r="D143" s="191"/>
      <c r="E143" s="191"/>
      <c r="F143" s="191"/>
    </row>
    <row r="144" spans="1:9" s="2" customFormat="1" ht="18" customHeight="1" x14ac:dyDescent="0.2">
      <c r="A144" s="332" t="s">
        <v>140</v>
      </c>
      <c r="B144" s="332"/>
      <c r="C144" s="332"/>
      <c r="D144" s="332"/>
      <c r="E144" s="332"/>
      <c r="F144" s="332"/>
      <c r="G144" s="332"/>
      <c r="H144" s="332"/>
      <c r="I144" s="195"/>
    </row>
    <row r="145" spans="1:9" x14ac:dyDescent="0.25">
      <c r="A145" s="330" t="s">
        <v>141</v>
      </c>
      <c r="B145" s="333"/>
      <c r="C145" s="336" t="s">
        <v>142</v>
      </c>
      <c r="D145" s="337"/>
      <c r="E145" s="338"/>
      <c r="F145" s="336" t="s">
        <v>143</v>
      </c>
      <c r="G145" s="337"/>
      <c r="H145" s="338"/>
    </row>
    <row r="146" spans="1:9" x14ac:dyDescent="0.25">
      <c r="A146" s="334"/>
      <c r="B146" s="335"/>
      <c r="C146" s="4" t="s">
        <v>92</v>
      </c>
      <c r="D146" s="5" t="s">
        <v>144</v>
      </c>
      <c r="E146" s="6" t="s">
        <v>124</v>
      </c>
      <c r="F146" s="4" t="s">
        <v>92</v>
      </c>
      <c r="G146" s="5" t="s">
        <v>144</v>
      </c>
      <c r="H146" s="6" t="s">
        <v>124</v>
      </c>
    </row>
    <row r="147" spans="1:9" x14ac:dyDescent="0.25">
      <c r="A147" s="339" t="s">
        <v>86</v>
      </c>
      <c r="B147" s="340"/>
      <c r="C147" s="196">
        <v>1</v>
      </c>
      <c r="D147" s="197"/>
      <c r="E147" s="198"/>
      <c r="F147" s="196">
        <v>250</v>
      </c>
      <c r="G147" s="197"/>
      <c r="H147" s="198"/>
    </row>
    <row r="148" spans="1:9" x14ac:dyDescent="0.25">
      <c r="A148" s="315" t="s">
        <v>91</v>
      </c>
      <c r="B148" s="158" t="s">
        <v>92</v>
      </c>
      <c r="C148" s="196"/>
      <c r="D148" s="197"/>
      <c r="E148" s="198"/>
      <c r="F148" s="196">
        <v>124</v>
      </c>
      <c r="G148" s="197"/>
      <c r="H148" s="198"/>
    </row>
    <row r="149" spans="1:9" x14ac:dyDescent="0.25">
      <c r="A149" s="322"/>
      <c r="B149" s="163" t="s">
        <v>145</v>
      </c>
      <c r="C149" s="199"/>
      <c r="D149" s="200"/>
      <c r="E149" s="201"/>
      <c r="F149" s="199">
        <v>0</v>
      </c>
      <c r="G149" s="200"/>
      <c r="H149" s="201"/>
    </row>
    <row r="150" spans="1:9" x14ac:dyDescent="0.25">
      <c r="A150" s="316"/>
      <c r="B150" s="165" t="s">
        <v>90</v>
      </c>
      <c r="C150" s="202"/>
      <c r="D150" s="203"/>
      <c r="E150" s="204"/>
      <c r="F150" s="202">
        <v>0</v>
      </c>
      <c r="G150" s="203"/>
      <c r="H150" s="204"/>
    </row>
    <row r="151" spans="1:9" x14ac:dyDescent="0.25">
      <c r="A151" s="323" t="s">
        <v>95</v>
      </c>
      <c r="B151" s="324"/>
      <c r="C151" s="16"/>
      <c r="D151" s="205"/>
      <c r="E151" s="206"/>
      <c r="F151" s="16">
        <v>58</v>
      </c>
      <c r="G151" s="205"/>
      <c r="H151" s="206"/>
    </row>
    <row r="152" spans="1:9" x14ac:dyDescent="0.25">
      <c r="A152" s="325" t="s">
        <v>98</v>
      </c>
      <c r="B152" s="326"/>
      <c r="C152" s="23"/>
      <c r="D152" s="207"/>
      <c r="E152" s="208"/>
      <c r="F152" s="23">
        <v>6</v>
      </c>
      <c r="G152" s="207"/>
      <c r="H152" s="208"/>
    </row>
    <row r="153" spans="1:9" x14ac:dyDescent="0.25">
      <c r="A153" s="327" t="s">
        <v>5</v>
      </c>
      <c r="B153" s="328"/>
      <c r="C153" s="34">
        <f>SUM(C147:C152)</f>
        <v>1</v>
      </c>
      <c r="D153" s="144">
        <f>SUM(D147:D150)</f>
        <v>0</v>
      </c>
      <c r="E153" s="37">
        <f>SUM(E147:E150)</f>
        <v>0</v>
      </c>
      <c r="F153" s="28">
        <f>SUM(F147:F152)</f>
        <v>438</v>
      </c>
      <c r="G153" s="29">
        <f>SUM(G147:G150)</f>
        <v>0</v>
      </c>
      <c r="H153" s="33">
        <f>SUM(H147:H150)</f>
        <v>0</v>
      </c>
    </row>
    <row r="154" spans="1:9" s="2" customFormat="1" ht="18" customHeight="1" x14ac:dyDescent="0.2">
      <c r="A154" s="329" t="s">
        <v>146</v>
      </c>
      <c r="B154" s="329"/>
      <c r="C154" s="329"/>
    </row>
    <row r="155" spans="1:9" ht="15" customHeight="1" x14ac:dyDescent="0.25">
      <c r="A155" s="330" t="s">
        <v>34</v>
      </c>
      <c r="B155" s="331"/>
      <c r="C155" s="119" t="s">
        <v>5</v>
      </c>
    </row>
    <row r="156" spans="1:9" ht="15" customHeight="1" x14ac:dyDescent="0.25">
      <c r="A156" s="315" t="s">
        <v>147</v>
      </c>
      <c r="B156" s="209" t="s">
        <v>148</v>
      </c>
      <c r="C156" s="210">
        <v>362</v>
      </c>
    </row>
    <row r="157" spans="1:9" ht="15" customHeight="1" x14ac:dyDescent="0.25">
      <c r="A157" s="316"/>
      <c r="B157" s="211" t="s">
        <v>149</v>
      </c>
      <c r="C157" s="212">
        <v>251</v>
      </c>
    </row>
    <row r="158" spans="1:9" s="2" customFormat="1" ht="18" customHeight="1" x14ac:dyDescent="0.2">
      <c r="A158" s="317" t="s">
        <v>150</v>
      </c>
      <c r="B158" s="317"/>
      <c r="C158" s="317"/>
      <c r="D158" s="317"/>
      <c r="E158" s="317"/>
      <c r="F158" s="317"/>
      <c r="G158" s="318"/>
      <c r="H158" s="318"/>
      <c r="I158" s="318"/>
    </row>
    <row r="159" spans="1:9" ht="21" customHeight="1" x14ac:dyDescent="0.25">
      <c r="A159" s="213" t="s">
        <v>151</v>
      </c>
      <c r="B159" s="213" t="s">
        <v>152</v>
      </c>
      <c r="C159" s="319" t="s">
        <v>34</v>
      </c>
      <c r="D159" s="320"/>
      <c r="E159" s="321"/>
      <c r="F159" s="214" t="s">
        <v>5</v>
      </c>
      <c r="G159" s="215" t="s">
        <v>86</v>
      </c>
      <c r="H159" s="216" t="s">
        <v>153</v>
      </c>
      <c r="I159" s="217" t="s">
        <v>91</v>
      </c>
    </row>
    <row r="160" spans="1:9" x14ac:dyDescent="0.25">
      <c r="A160" s="304" t="s">
        <v>154</v>
      </c>
      <c r="B160" s="304" t="s">
        <v>155</v>
      </c>
      <c r="C160" s="306" t="s">
        <v>156</v>
      </c>
      <c r="D160" s="307"/>
      <c r="E160" s="308"/>
      <c r="F160" s="218">
        <f t="shared" ref="F160:F184" si="10">SUM(G160:I160)</f>
        <v>0</v>
      </c>
      <c r="G160" s="219"/>
      <c r="H160" s="220"/>
      <c r="I160" s="221"/>
    </row>
    <row r="161" spans="1:9" x14ac:dyDescent="0.25">
      <c r="A161" s="304"/>
      <c r="B161" s="304"/>
      <c r="C161" s="301" t="s">
        <v>157</v>
      </c>
      <c r="D161" s="302"/>
      <c r="E161" s="303"/>
      <c r="F161" s="222">
        <f t="shared" si="10"/>
        <v>1</v>
      </c>
      <c r="G161" s="199">
        <v>1</v>
      </c>
      <c r="H161" s="200"/>
      <c r="I161" s="201"/>
    </row>
    <row r="162" spans="1:9" x14ac:dyDescent="0.25">
      <c r="A162" s="304"/>
      <c r="B162" s="304"/>
      <c r="C162" s="301" t="s">
        <v>68</v>
      </c>
      <c r="D162" s="302"/>
      <c r="E162" s="303"/>
      <c r="F162" s="222">
        <f t="shared" si="10"/>
        <v>1</v>
      </c>
      <c r="G162" s="199"/>
      <c r="H162" s="200"/>
      <c r="I162" s="201">
        <v>1</v>
      </c>
    </row>
    <row r="163" spans="1:9" x14ac:dyDescent="0.25">
      <c r="A163" s="304"/>
      <c r="B163" s="304"/>
      <c r="C163" s="301" t="s">
        <v>158</v>
      </c>
      <c r="D163" s="302"/>
      <c r="E163" s="303"/>
      <c r="F163" s="222">
        <f t="shared" si="10"/>
        <v>0</v>
      </c>
      <c r="G163" s="199"/>
      <c r="H163" s="200"/>
      <c r="I163" s="201"/>
    </row>
    <row r="164" spans="1:9" x14ac:dyDescent="0.25">
      <c r="A164" s="304"/>
      <c r="B164" s="304"/>
      <c r="C164" s="301" t="s">
        <v>159</v>
      </c>
      <c r="D164" s="302"/>
      <c r="E164" s="303"/>
      <c r="F164" s="222">
        <f t="shared" si="10"/>
        <v>0</v>
      </c>
      <c r="G164" s="199"/>
      <c r="H164" s="200"/>
      <c r="I164" s="201"/>
    </row>
    <row r="165" spans="1:9" x14ac:dyDescent="0.25">
      <c r="A165" s="304"/>
      <c r="B165" s="304"/>
      <c r="C165" s="301" t="s">
        <v>160</v>
      </c>
      <c r="D165" s="302"/>
      <c r="E165" s="303"/>
      <c r="F165" s="222">
        <f t="shared" si="10"/>
        <v>0</v>
      </c>
      <c r="G165" s="199"/>
      <c r="H165" s="200"/>
      <c r="I165" s="201"/>
    </row>
    <row r="166" spans="1:9" x14ac:dyDescent="0.25">
      <c r="A166" s="304"/>
      <c r="B166" s="304"/>
      <c r="C166" s="301" t="s">
        <v>161</v>
      </c>
      <c r="D166" s="302"/>
      <c r="E166" s="303"/>
      <c r="F166" s="222">
        <f t="shared" si="10"/>
        <v>0</v>
      </c>
      <c r="G166" s="199"/>
      <c r="H166" s="200"/>
      <c r="I166" s="201"/>
    </row>
    <row r="167" spans="1:9" x14ac:dyDescent="0.25">
      <c r="A167" s="304"/>
      <c r="B167" s="304"/>
      <c r="C167" s="312" t="s">
        <v>162</v>
      </c>
      <c r="D167" s="313"/>
      <c r="E167" s="314"/>
      <c r="F167" s="223">
        <f t="shared" si="10"/>
        <v>0</v>
      </c>
      <c r="G167" s="202"/>
      <c r="H167" s="203"/>
      <c r="I167" s="204"/>
    </row>
    <row r="168" spans="1:9" x14ac:dyDescent="0.25">
      <c r="A168" s="304"/>
      <c r="B168" s="305" t="s">
        <v>163</v>
      </c>
      <c r="C168" s="306" t="s">
        <v>164</v>
      </c>
      <c r="D168" s="307"/>
      <c r="E168" s="308"/>
      <c r="F168" s="218">
        <f t="shared" si="10"/>
        <v>0</v>
      </c>
      <c r="G168" s="219"/>
      <c r="H168" s="220"/>
      <c r="I168" s="221"/>
    </row>
    <row r="169" spans="1:9" x14ac:dyDescent="0.25">
      <c r="A169" s="304"/>
      <c r="B169" s="305"/>
      <c r="C169" s="301" t="s">
        <v>165</v>
      </c>
      <c r="D169" s="302"/>
      <c r="E169" s="303"/>
      <c r="F169" s="218">
        <f t="shared" si="10"/>
        <v>0</v>
      </c>
      <c r="G169" s="199"/>
      <c r="H169" s="200"/>
      <c r="I169" s="201"/>
    </row>
    <row r="170" spans="1:9" x14ac:dyDescent="0.25">
      <c r="A170" s="304"/>
      <c r="B170" s="305"/>
      <c r="C170" s="312" t="s">
        <v>166</v>
      </c>
      <c r="D170" s="313"/>
      <c r="E170" s="314"/>
      <c r="F170" s="224">
        <f t="shared" si="10"/>
        <v>0</v>
      </c>
      <c r="G170" s="202"/>
      <c r="H170" s="203"/>
      <c r="I170" s="204"/>
    </row>
    <row r="171" spans="1:9" x14ac:dyDescent="0.25">
      <c r="A171" s="304" t="s">
        <v>167</v>
      </c>
      <c r="B171" s="305" t="s">
        <v>155</v>
      </c>
      <c r="C171" s="306" t="s">
        <v>168</v>
      </c>
      <c r="D171" s="307"/>
      <c r="E171" s="308"/>
      <c r="F171" s="225">
        <f t="shared" si="10"/>
        <v>0</v>
      </c>
      <c r="G171" s="219"/>
      <c r="H171" s="220"/>
      <c r="I171" s="221"/>
    </row>
    <row r="172" spans="1:9" x14ac:dyDescent="0.25">
      <c r="A172" s="304"/>
      <c r="B172" s="305"/>
      <c r="C172" s="301" t="s">
        <v>169</v>
      </c>
      <c r="D172" s="302"/>
      <c r="E172" s="303"/>
      <c r="F172" s="218">
        <f t="shared" si="10"/>
        <v>0</v>
      </c>
      <c r="G172" s="199"/>
      <c r="H172" s="200"/>
      <c r="I172" s="201"/>
    </row>
    <row r="173" spans="1:9" x14ac:dyDescent="0.25">
      <c r="A173" s="304"/>
      <c r="B173" s="305"/>
      <c r="C173" s="301" t="s">
        <v>170</v>
      </c>
      <c r="D173" s="302"/>
      <c r="E173" s="303"/>
      <c r="F173" s="218">
        <f t="shared" si="10"/>
        <v>0</v>
      </c>
      <c r="G173" s="199"/>
      <c r="H173" s="200"/>
      <c r="I173" s="201"/>
    </row>
    <row r="174" spans="1:9" x14ac:dyDescent="0.25">
      <c r="A174" s="304"/>
      <c r="B174" s="305"/>
      <c r="C174" s="297" t="s">
        <v>171</v>
      </c>
      <c r="D174" s="298"/>
      <c r="E174" s="299"/>
      <c r="F174" s="226">
        <f t="shared" si="10"/>
        <v>0</v>
      </c>
      <c r="G174" s="202"/>
      <c r="H174" s="203"/>
      <c r="I174" s="204"/>
    </row>
    <row r="175" spans="1:9" x14ac:dyDescent="0.25">
      <c r="A175" s="304"/>
      <c r="B175" s="305" t="s">
        <v>163</v>
      </c>
      <c r="C175" s="309" t="s">
        <v>172</v>
      </c>
      <c r="D175" s="310"/>
      <c r="E175" s="311"/>
      <c r="F175" s="218">
        <f t="shared" si="10"/>
        <v>0</v>
      </c>
      <c r="G175" s="219"/>
      <c r="H175" s="220"/>
      <c r="I175" s="221"/>
    </row>
    <row r="176" spans="1:9" x14ac:dyDescent="0.25">
      <c r="A176" s="304"/>
      <c r="B176" s="305"/>
      <c r="C176" s="301" t="s">
        <v>173</v>
      </c>
      <c r="D176" s="302"/>
      <c r="E176" s="303"/>
      <c r="F176" s="218">
        <f t="shared" si="10"/>
        <v>0</v>
      </c>
      <c r="G176" s="199"/>
      <c r="H176" s="200"/>
      <c r="I176" s="201"/>
    </row>
    <row r="177" spans="1:9" x14ac:dyDescent="0.25">
      <c r="A177" s="304"/>
      <c r="B177" s="305"/>
      <c r="C177" s="301" t="s">
        <v>174</v>
      </c>
      <c r="D177" s="302"/>
      <c r="E177" s="303"/>
      <c r="F177" s="218">
        <f t="shared" si="10"/>
        <v>0</v>
      </c>
      <c r="G177" s="199"/>
      <c r="H177" s="200"/>
      <c r="I177" s="201"/>
    </row>
    <row r="178" spans="1:9" x14ac:dyDescent="0.25">
      <c r="A178" s="304"/>
      <c r="B178" s="305"/>
      <c r="C178" s="301" t="s">
        <v>175</v>
      </c>
      <c r="D178" s="302"/>
      <c r="E178" s="303"/>
      <c r="F178" s="218">
        <f t="shared" si="10"/>
        <v>0</v>
      </c>
      <c r="G178" s="199"/>
      <c r="H178" s="200"/>
      <c r="I178" s="201"/>
    </row>
    <row r="179" spans="1:9" x14ac:dyDescent="0.25">
      <c r="A179" s="304"/>
      <c r="B179" s="305"/>
      <c r="C179" s="301" t="s">
        <v>176</v>
      </c>
      <c r="D179" s="302"/>
      <c r="E179" s="303"/>
      <c r="F179" s="218">
        <f t="shared" si="10"/>
        <v>0</v>
      </c>
      <c r="G179" s="199"/>
      <c r="H179" s="200"/>
      <c r="I179" s="201"/>
    </row>
    <row r="180" spans="1:9" x14ac:dyDescent="0.25">
      <c r="A180" s="304"/>
      <c r="B180" s="305"/>
      <c r="C180" s="301" t="s">
        <v>177</v>
      </c>
      <c r="D180" s="302"/>
      <c r="E180" s="303"/>
      <c r="F180" s="218">
        <f t="shared" si="10"/>
        <v>0</v>
      </c>
      <c r="G180" s="199"/>
      <c r="H180" s="200"/>
      <c r="I180" s="201"/>
    </row>
    <row r="181" spans="1:9" x14ac:dyDescent="0.25">
      <c r="A181" s="304"/>
      <c r="B181" s="305"/>
      <c r="C181" s="301" t="s">
        <v>178</v>
      </c>
      <c r="D181" s="302"/>
      <c r="E181" s="303"/>
      <c r="F181" s="218">
        <f t="shared" si="10"/>
        <v>0</v>
      </c>
      <c r="G181" s="199"/>
      <c r="H181" s="200"/>
      <c r="I181" s="201"/>
    </row>
    <row r="182" spans="1:9" x14ac:dyDescent="0.25">
      <c r="A182" s="304"/>
      <c r="B182" s="305"/>
      <c r="C182" s="301" t="s">
        <v>179</v>
      </c>
      <c r="D182" s="302"/>
      <c r="E182" s="303"/>
      <c r="F182" s="218">
        <f t="shared" si="10"/>
        <v>0</v>
      </c>
      <c r="G182" s="199"/>
      <c r="H182" s="200"/>
      <c r="I182" s="201"/>
    </row>
    <row r="183" spans="1:9" x14ac:dyDescent="0.25">
      <c r="A183" s="304"/>
      <c r="B183" s="305"/>
      <c r="C183" s="301" t="s">
        <v>180</v>
      </c>
      <c r="D183" s="302"/>
      <c r="E183" s="303"/>
      <c r="F183" s="218">
        <f t="shared" si="10"/>
        <v>0</v>
      </c>
      <c r="G183" s="199"/>
      <c r="H183" s="200"/>
      <c r="I183" s="201"/>
    </row>
    <row r="184" spans="1:9" x14ac:dyDescent="0.25">
      <c r="A184" s="304"/>
      <c r="B184" s="305"/>
      <c r="C184" s="297" t="s">
        <v>181</v>
      </c>
      <c r="D184" s="298"/>
      <c r="E184" s="299"/>
      <c r="F184" s="218">
        <f t="shared" si="10"/>
        <v>0</v>
      </c>
      <c r="G184" s="199"/>
      <c r="H184" s="200"/>
      <c r="I184" s="201"/>
    </row>
    <row r="185" spans="1:9" x14ac:dyDescent="0.25">
      <c r="A185" s="227"/>
      <c r="B185" s="228"/>
      <c r="C185" s="229" t="s">
        <v>5</v>
      </c>
      <c r="D185" s="230"/>
      <c r="E185" s="231"/>
      <c r="F185" s="232">
        <f>+SUM(F160:F184)</f>
        <v>2</v>
      </c>
      <c r="G185" s="233">
        <f>+SUM(G160:G184)</f>
        <v>1</v>
      </c>
      <c r="H185" s="234">
        <f>+SUM(H160:H184)</f>
        <v>0</v>
      </c>
      <c r="I185" s="235">
        <f>+SUM(I160:I184)</f>
        <v>1</v>
      </c>
    </row>
    <row r="186" spans="1:9" x14ac:dyDescent="0.25">
      <c r="A186" s="1" t="s">
        <v>182</v>
      </c>
      <c r="B186" s="1"/>
      <c r="C186" s="193"/>
      <c r="D186" s="193"/>
      <c r="E186" s="193"/>
      <c r="F186" s="193"/>
      <c r="G186" s="193"/>
      <c r="H186" s="193"/>
      <c r="I186" s="193"/>
    </row>
    <row r="187" spans="1:9" s="2" customFormat="1" ht="18" customHeight="1" x14ac:dyDescent="0.2">
      <c r="A187" s="236" t="s">
        <v>183</v>
      </c>
    </row>
    <row r="188" spans="1:9" s="2" customFormat="1" ht="18" customHeight="1" x14ac:dyDescent="0.2">
      <c r="A188" s="281" t="s">
        <v>184</v>
      </c>
      <c r="B188" s="281"/>
      <c r="C188" s="300"/>
      <c r="D188" s="300"/>
    </row>
    <row r="189" spans="1:9" ht="15" customHeight="1" x14ac:dyDescent="0.25">
      <c r="A189" s="237" t="s">
        <v>185</v>
      </c>
      <c r="B189" s="238" t="s">
        <v>5</v>
      </c>
      <c r="C189" s="239" t="s">
        <v>186</v>
      </c>
      <c r="D189" s="240" t="s">
        <v>187</v>
      </c>
    </row>
    <row r="190" spans="1:9" ht="15" customHeight="1" x14ac:dyDescent="0.25">
      <c r="A190" s="241" t="s">
        <v>188</v>
      </c>
      <c r="B190" s="222">
        <f t="shared" ref="B190:B199" si="11">SUM(C190:D190)</f>
        <v>435</v>
      </c>
      <c r="C190" s="219">
        <v>0</v>
      </c>
      <c r="D190" s="221">
        <v>435</v>
      </c>
    </row>
    <row r="191" spans="1:9" ht="15" customHeight="1" x14ac:dyDescent="0.25">
      <c r="A191" s="242" t="s">
        <v>189</v>
      </c>
      <c r="B191" s="222">
        <f t="shared" si="11"/>
        <v>29</v>
      </c>
      <c r="C191" s="199">
        <v>0</v>
      </c>
      <c r="D191" s="201">
        <v>29</v>
      </c>
    </row>
    <row r="192" spans="1:9" ht="15" customHeight="1" x14ac:dyDescent="0.25">
      <c r="A192" s="242" t="s">
        <v>190</v>
      </c>
      <c r="B192" s="222">
        <f t="shared" si="11"/>
        <v>171</v>
      </c>
      <c r="C192" s="199">
        <v>0</v>
      </c>
      <c r="D192" s="201">
        <v>171</v>
      </c>
    </row>
    <row r="193" spans="1:5" ht="15" customHeight="1" x14ac:dyDescent="0.25">
      <c r="A193" s="242" t="s">
        <v>191</v>
      </c>
      <c r="B193" s="222">
        <f t="shared" si="11"/>
        <v>21</v>
      </c>
      <c r="C193" s="199">
        <v>0</v>
      </c>
      <c r="D193" s="201">
        <v>21</v>
      </c>
    </row>
    <row r="194" spans="1:5" ht="15" customHeight="1" x14ac:dyDescent="0.25">
      <c r="A194" s="242" t="s">
        <v>192</v>
      </c>
      <c r="B194" s="222">
        <f t="shared" si="11"/>
        <v>56</v>
      </c>
      <c r="C194" s="199">
        <v>0</v>
      </c>
      <c r="D194" s="201">
        <v>56</v>
      </c>
    </row>
    <row r="195" spans="1:5" ht="15" customHeight="1" x14ac:dyDescent="0.25">
      <c r="A195" s="242" t="s">
        <v>193</v>
      </c>
      <c r="B195" s="222">
        <f t="shared" si="11"/>
        <v>9</v>
      </c>
      <c r="C195" s="199">
        <v>0</v>
      </c>
      <c r="D195" s="201">
        <v>9</v>
      </c>
    </row>
    <row r="196" spans="1:5" ht="15" customHeight="1" x14ac:dyDescent="0.25">
      <c r="A196" s="242" t="s">
        <v>194</v>
      </c>
      <c r="B196" s="222">
        <f t="shared" si="11"/>
        <v>11</v>
      </c>
      <c r="C196" s="199">
        <v>0</v>
      </c>
      <c r="D196" s="201">
        <v>11</v>
      </c>
    </row>
    <row r="197" spans="1:5" ht="15" customHeight="1" x14ac:dyDescent="0.25">
      <c r="A197" s="242" t="s">
        <v>195</v>
      </c>
      <c r="B197" s="222">
        <f t="shared" si="11"/>
        <v>1</v>
      </c>
      <c r="C197" s="199">
        <v>0</v>
      </c>
      <c r="D197" s="201">
        <v>1</v>
      </c>
    </row>
    <row r="198" spans="1:5" ht="15" customHeight="1" x14ac:dyDescent="0.25">
      <c r="A198" s="242" t="s">
        <v>196</v>
      </c>
      <c r="B198" s="222">
        <f t="shared" si="11"/>
        <v>0</v>
      </c>
      <c r="C198" s="199">
        <v>0</v>
      </c>
      <c r="D198" s="201">
        <v>0</v>
      </c>
    </row>
    <row r="199" spans="1:5" ht="15" customHeight="1" x14ac:dyDescent="0.25">
      <c r="A199" s="243" t="s">
        <v>197</v>
      </c>
      <c r="B199" s="222">
        <f t="shared" si="11"/>
        <v>0</v>
      </c>
      <c r="C199" s="199">
        <v>0</v>
      </c>
      <c r="D199" s="201">
        <v>0</v>
      </c>
    </row>
    <row r="200" spans="1:5" ht="15" customHeight="1" x14ac:dyDescent="0.25">
      <c r="A200" s="244" t="s">
        <v>5</v>
      </c>
      <c r="B200" s="145">
        <f>+SUM(B190:B199)</f>
        <v>733</v>
      </c>
      <c r="C200" s="34">
        <f>+SUM(C190:C199)</f>
        <v>0</v>
      </c>
      <c r="D200" s="37">
        <f>+SUM(D190:D199)</f>
        <v>733</v>
      </c>
    </row>
    <row r="201" spans="1:5" s="2" customFormat="1" ht="18" customHeight="1" x14ac:dyDescent="0.2">
      <c r="A201" s="236" t="s">
        <v>198</v>
      </c>
    </row>
    <row r="202" spans="1:5" ht="15" customHeight="1" x14ac:dyDescent="0.25">
      <c r="A202" s="237" t="s">
        <v>199</v>
      </c>
      <c r="B202" s="239" t="s">
        <v>186</v>
      </c>
      <c r="C202" s="245" t="s">
        <v>187</v>
      </c>
      <c r="D202" s="240" t="s">
        <v>200</v>
      </c>
    </row>
    <row r="203" spans="1:5" ht="15" customHeight="1" x14ac:dyDescent="0.25">
      <c r="A203" s="246" t="s">
        <v>201</v>
      </c>
      <c r="B203" s="199"/>
      <c r="C203" s="200">
        <v>10</v>
      </c>
      <c r="D203" s="201">
        <v>1</v>
      </c>
    </row>
    <row r="204" spans="1:5" ht="15" customHeight="1" x14ac:dyDescent="0.25">
      <c r="A204" s="247" t="s">
        <v>202</v>
      </c>
      <c r="B204" s="199"/>
      <c r="C204" s="200">
        <v>507</v>
      </c>
      <c r="D204" s="201">
        <v>86</v>
      </c>
    </row>
    <row r="205" spans="1:5" ht="15" customHeight="1" x14ac:dyDescent="0.25">
      <c r="A205" s="248" t="s">
        <v>203</v>
      </c>
      <c r="B205" s="199"/>
      <c r="C205" s="200"/>
      <c r="D205" s="204"/>
    </row>
    <row r="206" spans="1:5" ht="15" customHeight="1" x14ac:dyDescent="0.25">
      <c r="A206" s="237" t="s">
        <v>5</v>
      </c>
      <c r="B206" s="34">
        <f>+SUM(B203:B205)</f>
        <v>0</v>
      </c>
      <c r="C206" s="144">
        <f>+SUM(C203:C205)</f>
        <v>517</v>
      </c>
      <c r="D206" s="37">
        <f>+SUM(D203:D205)</f>
        <v>87</v>
      </c>
    </row>
    <row r="207" spans="1:5" s="2" customFormat="1" ht="18" customHeight="1" x14ac:dyDescent="0.2">
      <c r="A207" s="281" t="s">
        <v>204</v>
      </c>
      <c r="B207" s="281"/>
      <c r="C207" s="281"/>
      <c r="D207" s="281"/>
      <c r="E207" s="281"/>
    </row>
    <row r="208" spans="1:5" s="3" customFormat="1" ht="15" customHeight="1" x14ac:dyDescent="0.15">
      <c r="A208" s="244" t="s">
        <v>205</v>
      </c>
      <c r="B208" s="244" t="s">
        <v>206</v>
      </c>
      <c r="C208" s="239" t="s">
        <v>186</v>
      </c>
      <c r="D208" s="245" t="s">
        <v>187</v>
      </c>
      <c r="E208" s="240" t="s">
        <v>200</v>
      </c>
    </row>
    <row r="209" spans="1:5" s="3" customFormat="1" ht="15" customHeight="1" x14ac:dyDescent="0.15">
      <c r="A209" s="287" t="s">
        <v>207</v>
      </c>
      <c r="B209" s="249" t="s">
        <v>208</v>
      </c>
      <c r="C209" s="199"/>
      <c r="D209" s="200"/>
      <c r="E209" s="198"/>
    </row>
    <row r="210" spans="1:5" s="3" customFormat="1" ht="15" customHeight="1" x14ac:dyDescent="0.15">
      <c r="A210" s="288"/>
      <c r="B210" s="250" t="s">
        <v>209</v>
      </c>
      <c r="C210" s="199"/>
      <c r="D210" s="200"/>
      <c r="E210" s="221"/>
    </row>
    <row r="211" spans="1:5" s="3" customFormat="1" ht="15" customHeight="1" x14ac:dyDescent="0.15">
      <c r="A211" s="288"/>
      <c r="B211" s="251" t="s">
        <v>210</v>
      </c>
      <c r="C211" s="219"/>
      <c r="D211" s="220"/>
      <c r="E211" s="201"/>
    </row>
    <row r="212" spans="1:5" s="3" customFormat="1" ht="15" customHeight="1" x14ac:dyDescent="0.15">
      <c r="A212" s="289"/>
      <c r="B212" s="252" t="s">
        <v>211</v>
      </c>
      <c r="C212" s="202"/>
      <c r="D212" s="203"/>
      <c r="E212" s="204"/>
    </row>
    <row r="213" spans="1:5" s="3" customFormat="1" ht="15" customHeight="1" x14ac:dyDescent="0.15">
      <c r="A213" s="253" t="s">
        <v>212</v>
      </c>
      <c r="B213" s="253" t="s">
        <v>213</v>
      </c>
      <c r="C213" s="254"/>
      <c r="D213" s="255"/>
      <c r="E213" s="256"/>
    </row>
    <row r="214" spans="1:5" s="3" customFormat="1" ht="15" customHeight="1" x14ac:dyDescent="0.15">
      <c r="A214" s="287" t="s">
        <v>214</v>
      </c>
      <c r="B214" s="249" t="s">
        <v>215</v>
      </c>
      <c r="C214" s="196"/>
      <c r="D214" s="197">
        <v>1</v>
      </c>
      <c r="E214" s="198">
        <v>1</v>
      </c>
    </row>
    <row r="215" spans="1:5" s="3" customFormat="1" ht="15" customHeight="1" x14ac:dyDescent="0.15">
      <c r="A215" s="288"/>
      <c r="B215" s="251" t="s">
        <v>216</v>
      </c>
      <c r="C215" s="219"/>
      <c r="D215" s="220"/>
      <c r="E215" s="221"/>
    </row>
    <row r="216" spans="1:5" s="3" customFormat="1" ht="15" customHeight="1" x14ac:dyDescent="0.15">
      <c r="A216" s="288"/>
      <c r="B216" s="250" t="s">
        <v>217</v>
      </c>
      <c r="C216" s="199"/>
      <c r="D216" s="200"/>
      <c r="E216" s="201"/>
    </row>
    <row r="217" spans="1:5" s="3" customFormat="1" ht="15" customHeight="1" x14ac:dyDescent="0.15">
      <c r="A217" s="288"/>
      <c r="B217" s="251" t="s">
        <v>218</v>
      </c>
      <c r="C217" s="219"/>
      <c r="D217" s="220"/>
      <c r="E217" s="221"/>
    </row>
    <row r="218" spans="1:5" s="3" customFormat="1" ht="15" customHeight="1" x14ac:dyDescent="0.15">
      <c r="A218" s="289"/>
      <c r="B218" s="252" t="s">
        <v>219</v>
      </c>
      <c r="C218" s="202"/>
      <c r="D218" s="203"/>
      <c r="E218" s="204"/>
    </row>
    <row r="219" spans="1:5" s="3" customFormat="1" ht="15" customHeight="1" x14ac:dyDescent="0.15">
      <c r="A219" s="287" t="s">
        <v>220</v>
      </c>
      <c r="B219" s="249" t="s">
        <v>221</v>
      </c>
      <c r="C219" s="219"/>
      <c r="D219" s="220"/>
      <c r="E219" s="221"/>
    </row>
    <row r="220" spans="1:5" s="3" customFormat="1" ht="15" customHeight="1" x14ac:dyDescent="0.15">
      <c r="A220" s="289"/>
      <c r="B220" s="252" t="s">
        <v>222</v>
      </c>
      <c r="C220" s="202"/>
      <c r="D220" s="203"/>
      <c r="E220" s="204"/>
    </row>
    <row r="221" spans="1:5" s="3" customFormat="1" ht="15" customHeight="1" x14ac:dyDescent="0.15">
      <c r="A221" s="287" t="s">
        <v>223</v>
      </c>
      <c r="B221" s="249" t="s">
        <v>224</v>
      </c>
      <c r="C221" s="196"/>
      <c r="D221" s="197"/>
      <c r="E221" s="198"/>
    </row>
    <row r="222" spans="1:5" s="3" customFormat="1" ht="15" customHeight="1" x14ac:dyDescent="0.15">
      <c r="A222" s="288"/>
      <c r="B222" s="250" t="s">
        <v>225</v>
      </c>
      <c r="C222" s="219"/>
      <c r="D222" s="220"/>
      <c r="E222" s="221"/>
    </row>
    <row r="223" spans="1:5" s="3" customFormat="1" ht="15" customHeight="1" x14ac:dyDescent="0.15">
      <c r="A223" s="289"/>
      <c r="B223" s="251" t="s">
        <v>226</v>
      </c>
      <c r="C223" s="257"/>
      <c r="D223" s="258"/>
      <c r="E223" s="256"/>
    </row>
    <row r="224" spans="1:5" s="3" customFormat="1" ht="15" customHeight="1" x14ac:dyDescent="0.15">
      <c r="A224" s="287" t="s">
        <v>227</v>
      </c>
      <c r="B224" s="249" t="s">
        <v>228</v>
      </c>
      <c r="C224" s="219"/>
      <c r="D224" s="220">
        <v>1</v>
      </c>
      <c r="E224" s="221"/>
    </row>
    <row r="225" spans="1:5" s="3" customFormat="1" ht="15" customHeight="1" x14ac:dyDescent="0.15">
      <c r="A225" s="289"/>
      <c r="B225" s="252" t="s">
        <v>229</v>
      </c>
      <c r="C225" s="202"/>
      <c r="D225" s="203"/>
      <c r="E225" s="204"/>
    </row>
    <row r="226" spans="1:5" s="3" customFormat="1" ht="15" customHeight="1" x14ac:dyDescent="0.15">
      <c r="A226" s="287" t="s">
        <v>230</v>
      </c>
      <c r="B226" s="249" t="s">
        <v>231</v>
      </c>
      <c r="C226" s="219"/>
      <c r="D226" s="220"/>
      <c r="E226" s="221"/>
    </row>
    <row r="227" spans="1:5" s="3" customFormat="1" ht="15" customHeight="1" x14ac:dyDescent="0.15">
      <c r="A227" s="289"/>
      <c r="B227" s="252" t="s">
        <v>232</v>
      </c>
      <c r="C227" s="202"/>
      <c r="D227" s="203"/>
      <c r="E227" s="204"/>
    </row>
    <row r="228" spans="1:5" s="3" customFormat="1" ht="15" customHeight="1" x14ac:dyDescent="0.15">
      <c r="A228" s="287" t="s">
        <v>233</v>
      </c>
      <c r="B228" s="249" t="s">
        <v>234</v>
      </c>
      <c r="C228" s="219"/>
      <c r="D228" s="220"/>
      <c r="E228" s="221"/>
    </row>
    <row r="229" spans="1:5" s="3" customFormat="1" ht="15" customHeight="1" x14ac:dyDescent="0.15">
      <c r="A229" s="289"/>
      <c r="B229" s="252" t="s">
        <v>235</v>
      </c>
      <c r="C229" s="202"/>
      <c r="D229" s="203"/>
      <c r="E229" s="204"/>
    </row>
    <row r="230" spans="1:5" s="3" customFormat="1" ht="15" customHeight="1" x14ac:dyDescent="0.15">
      <c r="A230" s="287" t="s">
        <v>236</v>
      </c>
      <c r="B230" s="249" t="s">
        <v>237</v>
      </c>
      <c r="C230" s="219"/>
      <c r="D230" s="220"/>
      <c r="E230" s="221"/>
    </row>
    <row r="231" spans="1:5" s="3" customFormat="1" ht="15" customHeight="1" x14ac:dyDescent="0.15">
      <c r="A231" s="289"/>
      <c r="B231" s="259" t="s">
        <v>238</v>
      </c>
      <c r="C231" s="202"/>
      <c r="D231" s="203"/>
      <c r="E231" s="204"/>
    </row>
    <row r="232" spans="1:5" s="3" customFormat="1" ht="15" customHeight="1" x14ac:dyDescent="0.15">
      <c r="A232" s="284" t="s">
        <v>239</v>
      </c>
      <c r="B232" s="296"/>
      <c r="C232" s="219"/>
      <c r="D232" s="220">
        <v>6</v>
      </c>
      <c r="E232" s="221"/>
    </row>
    <row r="233" spans="1:5" s="3" customFormat="1" ht="15" customHeight="1" x14ac:dyDescent="0.15">
      <c r="A233" s="291" t="s">
        <v>108</v>
      </c>
      <c r="B233" s="292"/>
      <c r="C233" s="199"/>
      <c r="D233" s="200">
        <v>0</v>
      </c>
      <c r="E233" s="201"/>
    </row>
    <row r="234" spans="1:5" s="3" customFormat="1" ht="15" customHeight="1" x14ac:dyDescent="0.15">
      <c r="A234" s="278" t="s">
        <v>5</v>
      </c>
      <c r="B234" s="279"/>
      <c r="C234" s="34">
        <f>+SUM(C209:C233)</f>
        <v>0</v>
      </c>
      <c r="D234" s="144">
        <f>+SUM(D209:D233)</f>
        <v>8</v>
      </c>
      <c r="E234" s="37">
        <f>+SUM(E209:E233)</f>
        <v>1</v>
      </c>
    </row>
    <row r="235" spans="1:5" s="2" customFormat="1" ht="18" customHeight="1" x14ac:dyDescent="0.2">
      <c r="A235" s="280" t="s">
        <v>240</v>
      </c>
      <c r="B235" s="280"/>
      <c r="C235" s="280"/>
      <c r="D235" s="280"/>
      <c r="E235" s="280"/>
    </row>
    <row r="236" spans="1:5" s="3" customFormat="1" ht="21" x14ac:dyDescent="0.15">
      <c r="A236" s="293" t="s">
        <v>241</v>
      </c>
      <c r="B236" s="293"/>
      <c r="C236" s="239" t="s">
        <v>5</v>
      </c>
      <c r="D236" s="216" t="s">
        <v>142</v>
      </c>
      <c r="E236" s="217" t="s">
        <v>242</v>
      </c>
    </row>
    <row r="237" spans="1:5" s="3" customFormat="1" ht="15" customHeight="1" x14ac:dyDescent="0.15">
      <c r="A237" s="294" t="s">
        <v>243</v>
      </c>
      <c r="B237" s="294"/>
      <c r="C237" s="260">
        <f>SUM(D237:E237)</f>
        <v>369</v>
      </c>
      <c r="D237" s="261">
        <v>1</v>
      </c>
      <c r="E237" s="201">
        <v>368</v>
      </c>
    </row>
    <row r="238" spans="1:5" s="3" customFormat="1" ht="15" customHeight="1" x14ac:dyDescent="0.15">
      <c r="A238" s="295" t="s">
        <v>244</v>
      </c>
      <c r="B238" s="295"/>
      <c r="C238" s="260">
        <f>SUM(D238:E238)</f>
        <v>40</v>
      </c>
      <c r="D238" s="261">
        <v>0</v>
      </c>
      <c r="E238" s="201">
        <v>40</v>
      </c>
    </row>
    <row r="239" spans="1:5" s="3" customFormat="1" ht="15" customHeight="1" x14ac:dyDescent="0.15">
      <c r="A239" s="286" t="s">
        <v>5</v>
      </c>
      <c r="B239" s="286"/>
      <c r="C239" s="34">
        <f>+SUM(C237:C238)</f>
        <v>409</v>
      </c>
      <c r="D239" s="36">
        <f>+SUM(D237:D238)</f>
        <v>1</v>
      </c>
      <c r="E239" s="37">
        <f>+SUM(E237:E238)</f>
        <v>408</v>
      </c>
    </row>
    <row r="240" spans="1:5" s="2" customFormat="1" ht="18" customHeight="1" x14ac:dyDescent="0.2">
      <c r="A240" s="280" t="s">
        <v>245</v>
      </c>
      <c r="B240" s="280"/>
      <c r="C240" s="280"/>
      <c r="D240" s="280"/>
    </row>
    <row r="241" spans="1:4" ht="15" customHeight="1" x14ac:dyDescent="0.25">
      <c r="A241" s="244" t="s">
        <v>205</v>
      </c>
      <c r="B241" s="244" t="s">
        <v>185</v>
      </c>
      <c r="C241" s="239" t="s">
        <v>186</v>
      </c>
      <c r="D241" s="240" t="s">
        <v>187</v>
      </c>
    </row>
    <row r="242" spans="1:4" ht="15" customHeight="1" x14ac:dyDescent="0.25">
      <c r="A242" s="287" t="s">
        <v>214</v>
      </c>
      <c r="B242" s="249" t="s">
        <v>246</v>
      </c>
      <c r="C242" s="199"/>
      <c r="D242" s="198">
        <v>3</v>
      </c>
    </row>
    <row r="243" spans="1:4" ht="15" customHeight="1" x14ac:dyDescent="0.25">
      <c r="A243" s="288"/>
      <c r="B243" s="250" t="s">
        <v>247</v>
      </c>
      <c r="C243" s="199"/>
      <c r="D243" s="201">
        <v>8</v>
      </c>
    </row>
    <row r="244" spans="1:4" ht="15" customHeight="1" x14ac:dyDescent="0.25">
      <c r="A244" s="288"/>
      <c r="B244" s="250" t="s">
        <v>248</v>
      </c>
      <c r="C244" s="199"/>
      <c r="D244" s="201">
        <v>5</v>
      </c>
    </row>
    <row r="245" spans="1:4" ht="15" customHeight="1" x14ac:dyDescent="0.25">
      <c r="A245" s="288"/>
      <c r="B245" s="250" t="s">
        <v>249</v>
      </c>
      <c r="C245" s="199"/>
      <c r="D245" s="201"/>
    </row>
    <row r="246" spans="1:4" ht="15" customHeight="1" x14ac:dyDescent="0.25">
      <c r="A246" s="288"/>
      <c r="B246" s="250" t="s">
        <v>250</v>
      </c>
      <c r="C246" s="199"/>
      <c r="D246" s="201">
        <v>1</v>
      </c>
    </row>
    <row r="247" spans="1:4" ht="15" customHeight="1" x14ac:dyDescent="0.25">
      <c r="A247" s="288"/>
      <c r="B247" s="250" t="s">
        <v>251</v>
      </c>
      <c r="C247" s="199"/>
      <c r="D247" s="201">
        <v>1</v>
      </c>
    </row>
    <row r="248" spans="1:4" ht="15" customHeight="1" x14ac:dyDescent="0.25">
      <c r="A248" s="288"/>
      <c r="B248" s="250" t="s">
        <v>252</v>
      </c>
      <c r="C248" s="199"/>
      <c r="D248" s="201"/>
    </row>
    <row r="249" spans="1:4" ht="15" customHeight="1" x14ac:dyDescent="0.25">
      <c r="A249" s="288"/>
      <c r="B249" s="250" t="s">
        <v>253</v>
      </c>
      <c r="C249" s="199"/>
      <c r="D249" s="201"/>
    </row>
    <row r="250" spans="1:4" ht="15" customHeight="1" x14ac:dyDescent="0.25">
      <c r="A250" s="288"/>
      <c r="B250" s="250" t="s">
        <v>254</v>
      </c>
      <c r="C250" s="199"/>
      <c r="D250" s="201"/>
    </row>
    <row r="251" spans="1:4" ht="15" customHeight="1" x14ac:dyDescent="0.25">
      <c r="A251" s="288"/>
      <c r="B251" s="250" t="s">
        <v>255</v>
      </c>
      <c r="C251" s="199"/>
      <c r="D251" s="201">
        <v>2</v>
      </c>
    </row>
    <row r="252" spans="1:4" ht="15" customHeight="1" x14ac:dyDescent="0.25">
      <c r="A252" s="288"/>
      <c r="B252" s="250" t="s">
        <v>256</v>
      </c>
      <c r="C252" s="199"/>
      <c r="D252" s="201">
        <v>1</v>
      </c>
    </row>
    <row r="253" spans="1:4" ht="15" customHeight="1" x14ac:dyDescent="0.25">
      <c r="A253" s="288"/>
      <c r="B253" s="250" t="s">
        <v>257</v>
      </c>
      <c r="C253" s="199"/>
      <c r="D253" s="201"/>
    </row>
    <row r="254" spans="1:4" ht="15" customHeight="1" x14ac:dyDescent="0.25">
      <c r="A254" s="288"/>
      <c r="B254" s="259" t="s">
        <v>258</v>
      </c>
      <c r="C254" s="202"/>
      <c r="D254" s="204"/>
    </row>
    <row r="255" spans="1:4" ht="15" customHeight="1" x14ac:dyDescent="0.25">
      <c r="A255" s="289"/>
      <c r="B255" s="252" t="s">
        <v>259</v>
      </c>
      <c r="C255" s="262">
        <f>SUM(C242:C254)</f>
        <v>0</v>
      </c>
      <c r="D255" s="263">
        <f>SUM(D242:D254)</f>
        <v>21</v>
      </c>
    </row>
    <row r="256" spans="1:4" ht="15" customHeight="1" x14ac:dyDescent="0.25">
      <c r="A256" s="287" t="s">
        <v>223</v>
      </c>
      <c r="B256" s="251" t="s">
        <v>260</v>
      </c>
      <c r="C256" s="219"/>
      <c r="D256" s="221"/>
    </row>
    <row r="257" spans="1:4" ht="15" customHeight="1" x14ac:dyDescent="0.25">
      <c r="A257" s="288"/>
      <c r="B257" s="250" t="s">
        <v>261</v>
      </c>
      <c r="C257" s="199"/>
      <c r="D257" s="201"/>
    </row>
    <row r="258" spans="1:4" ht="15" customHeight="1" x14ac:dyDescent="0.25">
      <c r="A258" s="288"/>
      <c r="B258" s="259" t="s">
        <v>262</v>
      </c>
      <c r="C258" s="202"/>
      <c r="D258" s="204"/>
    </row>
    <row r="259" spans="1:4" ht="15" customHeight="1" x14ac:dyDescent="0.25">
      <c r="A259" s="289"/>
      <c r="B259" s="252" t="s">
        <v>263</v>
      </c>
      <c r="C259" s="262">
        <f>SUM(C256:C258)</f>
        <v>0</v>
      </c>
      <c r="D259" s="263">
        <f>SUM(D256:D258)</f>
        <v>0</v>
      </c>
    </row>
    <row r="260" spans="1:4" ht="15" customHeight="1" x14ac:dyDescent="0.25">
      <c r="A260" s="287" t="s">
        <v>230</v>
      </c>
      <c r="B260" s="251" t="s">
        <v>264</v>
      </c>
      <c r="C260" s="219"/>
      <c r="D260" s="221"/>
    </row>
    <row r="261" spans="1:4" ht="15" customHeight="1" x14ac:dyDescent="0.25">
      <c r="A261" s="288"/>
      <c r="B261" s="250" t="s">
        <v>265</v>
      </c>
      <c r="C261" s="199"/>
      <c r="D261" s="201">
        <v>3</v>
      </c>
    </row>
    <row r="262" spans="1:4" ht="15" customHeight="1" x14ac:dyDescent="0.25">
      <c r="A262" s="288"/>
      <c r="B262" s="250" t="s">
        <v>266</v>
      </c>
      <c r="C262" s="199"/>
      <c r="D262" s="201"/>
    </row>
    <row r="263" spans="1:4" ht="15" customHeight="1" x14ac:dyDescent="0.25">
      <c r="A263" s="288"/>
      <c r="B263" s="259" t="s">
        <v>267</v>
      </c>
      <c r="C263" s="202"/>
      <c r="D263" s="204"/>
    </row>
    <row r="264" spans="1:4" ht="15" customHeight="1" x14ac:dyDescent="0.25">
      <c r="A264" s="289"/>
      <c r="B264" s="252" t="s">
        <v>268</v>
      </c>
      <c r="C264" s="262">
        <f>SUM(C260:C263)</f>
        <v>0</v>
      </c>
      <c r="D264" s="263">
        <f>SUM(D260:D263)</f>
        <v>3</v>
      </c>
    </row>
    <row r="265" spans="1:4" ht="15" customHeight="1" x14ac:dyDescent="0.25">
      <c r="A265" s="287" t="s">
        <v>233</v>
      </c>
      <c r="B265" s="251" t="s">
        <v>269</v>
      </c>
      <c r="C265" s="219"/>
      <c r="D265" s="221"/>
    </row>
    <row r="266" spans="1:4" ht="15" customHeight="1" x14ac:dyDescent="0.25">
      <c r="A266" s="288"/>
      <c r="B266" s="250" t="s">
        <v>270</v>
      </c>
      <c r="C266" s="199"/>
      <c r="D266" s="201">
        <v>8</v>
      </c>
    </row>
    <row r="267" spans="1:4" ht="15" customHeight="1" x14ac:dyDescent="0.25">
      <c r="A267" s="288"/>
      <c r="B267" s="259" t="s">
        <v>271</v>
      </c>
      <c r="C267" s="202"/>
      <c r="D267" s="204">
        <v>8</v>
      </c>
    </row>
    <row r="268" spans="1:4" ht="15" customHeight="1" x14ac:dyDescent="0.25">
      <c r="A268" s="290"/>
      <c r="B268" s="252" t="s">
        <v>272</v>
      </c>
      <c r="C268" s="264">
        <f>SUM(C265:C267)</f>
        <v>0</v>
      </c>
      <c r="D268" s="263">
        <f>SUM(D265:D267)</f>
        <v>16</v>
      </c>
    </row>
    <row r="269" spans="1:4" ht="15" customHeight="1" x14ac:dyDescent="0.25">
      <c r="A269" s="278" t="s">
        <v>5</v>
      </c>
      <c r="B269" s="279"/>
      <c r="C269" s="34">
        <f>+C255+C259+C264+C268</f>
        <v>0</v>
      </c>
      <c r="D269" s="37">
        <f>+D255+D259+D264+D268</f>
        <v>40</v>
      </c>
    </row>
    <row r="270" spans="1:4" s="2" customFormat="1" ht="18" customHeight="1" x14ac:dyDescent="0.2">
      <c r="A270" s="280" t="s">
        <v>273</v>
      </c>
      <c r="B270" s="280"/>
      <c r="C270" s="280"/>
      <c r="D270" s="280"/>
    </row>
    <row r="271" spans="1:4" x14ac:dyDescent="0.25">
      <c r="A271" s="265" t="s">
        <v>274</v>
      </c>
      <c r="B271" s="239" t="s">
        <v>275</v>
      </c>
      <c r="C271" s="266" t="s">
        <v>276</v>
      </c>
      <c r="D271" s="217" t="s">
        <v>277</v>
      </c>
    </row>
    <row r="272" spans="1:4" ht="15" customHeight="1" x14ac:dyDescent="0.25">
      <c r="A272" s="267" t="s">
        <v>201</v>
      </c>
      <c r="B272" s="199">
        <v>18</v>
      </c>
      <c r="C272" s="200"/>
      <c r="D272" s="201"/>
    </row>
    <row r="273" spans="1:4" ht="15" customHeight="1" x14ac:dyDescent="0.25">
      <c r="A273" s="247" t="s">
        <v>202</v>
      </c>
      <c r="B273" s="199">
        <v>147</v>
      </c>
      <c r="C273" s="200"/>
      <c r="D273" s="201"/>
    </row>
    <row r="274" spans="1:4" ht="15" customHeight="1" x14ac:dyDescent="0.25">
      <c r="A274" s="248" t="s">
        <v>203</v>
      </c>
      <c r="B274" s="199"/>
      <c r="C274" s="200"/>
      <c r="D274" s="201"/>
    </row>
    <row r="275" spans="1:4" ht="15" customHeight="1" x14ac:dyDescent="0.25">
      <c r="A275" s="237" t="s">
        <v>5</v>
      </c>
      <c r="B275" s="34">
        <f>+SUM(B272:B274)</f>
        <v>165</v>
      </c>
      <c r="C275" s="144">
        <f>+SUM(C272:C274)</f>
        <v>0</v>
      </c>
      <c r="D275" s="37">
        <f>+SUM(D272:D274)</f>
        <v>0</v>
      </c>
    </row>
    <row r="276" spans="1:4" s="2" customFormat="1" ht="18" customHeight="1" x14ac:dyDescent="0.2">
      <c r="A276" s="236" t="s">
        <v>278</v>
      </c>
    </row>
    <row r="277" spans="1:4" s="2" customFormat="1" ht="18" customHeight="1" x14ac:dyDescent="0.2">
      <c r="A277" s="281" t="s">
        <v>279</v>
      </c>
      <c r="B277" s="281"/>
      <c r="C277" s="281"/>
    </row>
    <row r="278" spans="1:4" x14ac:dyDescent="0.25">
      <c r="A278" s="282" t="s">
        <v>280</v>
      </c>
      <c r="B278" s="283"/>
      <c r="C278" s="244" t="s">
        <v>281</v>
      </c>
    </row>
    <row r="279" spans="1:4" x14ac:dyDescent="0.25">
      <c r="A279" s="284" t="s">
        <v>282</v>
      </c>
      <c r="B279" s="285"/>
      <c r="C279" s="268"/>
    </row>
    <row r="280" spans="1:4" x14ac:dyDescent="0.25">
      <c r="A280" s="274" t="s">
        <v>283</v>
      </c>
      <c r="B280" s="275"/>
      <c r="C280" s="268"/>
    </row>
    <row r="281" spans="1:4" x14ac:dyDescent="0.25">
      <c r="A281" s="274" t="s">
        <v>284</v>
      </c>
      <c r="B281" s="275"/>
      <c r="C281" s="268"/>
    </row>
    <row r="282" spans="1:4" x14ac:dyDescent="0.25">
      <c r="A282" s="274" t="s">
        <v>285</v>
      </c>
      <c r="B282" s="275"/>
      <c r="C282" s="268"/>
    </row>
    <row r="283" spans="1:4" ht="24.95" customHeight="1" x14ac:dyDescent="0.25">
      <c r="A283" s="276" t="s">
        <v>286</v>
      </c>
      <c r="B283" s="277"/>
      <c r="C283" s="268"/>
    </row>
    <row r="284" spans="1:4" ht="24.95" customHeight="1" x14ac:dyDescent="0.25">
      <c r="A284" s="276" t="s">
        <v>287</v>
      </c>
      <c r="B284" s="277"/>
      <c r="C284" s="268"/>
    </row>
    <row r="285" spans="1:4" ht="24.95" customHeight="1" x14ac:dyDescent="0.25">
      <c r="A285" s="276" t="s">
        <v>288</v>
      </c>
      <c r="B285" s="277"/>
      <c r="C285" s="268"/>
    </row>
    <row r="286" spans="1:4" ht="24.95" customHeight="1" x14ac:dyDescent="0.25">
      <c r="A286" s="276" t="s">
        <v>289</v>
      </c>
      <c r="B286" s="277"/>
      <c r="C286" s="268"/>
    </row>
    <row r="287" spans="1:4" ht="15" customHeight="1" x14ac:dyDescent="0.25">
      <c r="A287" s="270" t="s">
        <v>290</v>
      </c>
      <c r="B287" s="271"/>
      <c r="C287" s="268"/>
    </row>
    <row r="288" spans="1:4" ht="15" customHeight="1" x14ac:dyDescent="0.25">
      <c r="A288" s="272" t="s">
        <v>5</v>
      </c>
      <c r="B288" s="273"/>
      <c r="C288" s="145">
        <f>+SUM(C279:C287)</f>
        <v>0</v>
      </c>
    </row>
    <row r="289" spans="1:2" s="2" customFormat="1" ht="18" customHeight="1" x14ac:dyDescent="0.2">
      <c r="A289" s="236" t="s">
        <v>291</v>
      </c>
    </row>
    <row r="290" spans="1:2" ht="15" customHeight="1" x14ac:dyDescent="0.25">
      <c r="A290" s="237" t="s">
        <v>292</v>
      </c>
      <c r="B290" s="244" t="s">
        <v>293</v>
      </c>
    </row>
    <row r="291" spans="1:2" ht="15" customHeight="1" x14ac:dyDescent="0.25">
      <c r="A291" s="241" t="s">
        <v>294</v>
      </c>
      <c r="B291" s="268"/>
    </row>
    <row r="292" spans="1:2" ht="15" customHeight="1" x14ac:dyDescent="0.25">
      <c r="A292" s="242" t="s">
        <v>295</v>
      </c>
      <c r="B292" s="268"/>
    </row>
    <row r="293" spans="1:2" ht="15" customHeight="1" x14ac:dyDescent="0.25">
      <c r="A293" s="242" t="s">
        <v>296</v>
      </c>
      <c r="B293" s="268"/>
    </row>
    <row r="294" spans="1:2" ht="15" customHeight="1" x14ac:dyDescent="0.25">
      <c r="A294" s="242" t="s">
        <v>297</v>
      </c>
      <c r="B294" s="268"/>
    </row>
    <row r="295" spans="1:2" ht="15" customHeight="1" x14ac:dyDescent="0.25">
      <c r="A295" s="242" t="s">
        <v>298</v>
      </c>
      <c r="B295" s="268"/>
    </row>
    <row r="296" spans="1:2" ht="15" customHeight="1" x14ac:dyDescent="0.25">
      <c r="A296" s="243" t="s">
        <v>299</v>
      </c>
      <c r="B296" s="268"/>
    </row>
    <row r="297" spans="1:2" ht="15" customHeight="1" x14ac:dyDescent="0.25">
      <c r="A297" s="244" t="s">
        <v>5</v>
      </c>
      <c r="B297" s="145">
        <f>+SUM(B291:B296)</f>
        <v>0</v>
      </c>
    </row>
    <row r="320" spans="1:1" hidden="1" x14ac:dyDescent="0.25">
      <c r="A320" s="269">
        <f>SUM(D12:F15,D16:D17,D22:D28,E31:E61,B66,C69:C81,C90:H90,C100:H100,C104:C109,C113:C118,B122:B126,B129:B133,C136:C141,C153:H153,C156:C157,F160:F185,B190:B200,B206:D206,C234:E234,C237:C239,C269:D269,B275:D275,C288,B297)</f>
        <v>6014</v>
      </c>
    </row>
  </sheetData>
  <mergeCells count="217">
    <mergeCell ref="A6:V6"/>
    <mergeCell ref="A8:C8"/>
    <mergeCell ref="A9:A11"/>
    <mergeCell ref="B9:C11"/>
    <mergeCell ref="D9:F10"/>
    <mergeCell ref="G9:AB9"/>
    <mergeCell ref="G10:H10"/>
    <mergeCell ref="I10:J10"/>
    <mergeCell ref="K10:L10"/>
    <mergeCell ref="M10:N10"/>
    <mergeCell ref="AA10:AB10"/>
    <mergeCell ref="W10:X10"/>
    <mergeCell ref="Y10:Z10"/>
    <mergeCell ref="A12:A13"/>
    <mergeCell ref="A14:B14"/>
    <mergeCell ref="A15:C15"/>
    <mergeCell ref="A16:C16"/>
    <mergeCell ref="A17:C17"/>
    <mergeCell ref="O10:P10"/>
    <mergeCell ref="Q10:R10"/>
    <mergeCell ref="S10:T10"/>
    <mergeCell ref="U10:V10"/>
    <mergeCell ref="A18:C18"/>
    <mergeCell ref="A19:A21"/>
    <mergeCell ref="B19:C21"/>
    <mergeCell ref="D19:F20"/>
    <mergeCell ref="G19:AD19"/>
    <mergeCell ref="G20:H20"/>
    <mergeCell ref="I20:J20"/>
    <mergeCell ref="K20:L20"/>
    <mergeCell ref="M20:N20"/>
    <mergeCell ref="O20:P20"/>
    <mergeCell ref="AC20:AD20"/>
    <mergeCell ref="Y20:Z20"/>
    <mergeCell ref="AA20:AB20"/>
    <mergeCell ref="A22:A25"/>
    <mergeCell ref="B22:B23"/>
    <mergeCell ref="B24:B25"/>
    <mergeCell ref="A26:B27"/>
    <mergeCell ref="A28:C28"/>
    <mergeCell ref="Q20:R20"/>
    <mergeCell ref="S20:T20"/>
    <mergeCell ref="U20:V20"/>
    <mergeCell ref="W20:X20"/>
    <mergeCell ref="A29:F29"/>
    <mergeCell ref="C30:D30"/>
    <mergeCell ref="A31:A41"/>
    <mergeCell ref="B31:B33"/>
    <mergeCell ref="C31:D31"/>
    <mergeCell ref="C32:D32"/>
    <mergeCell ref="C33:D33"/>
    <mergeCell ref="B34:B35"/>
    <mergeCell ref="C34:D34"/>
    <mergeCell ref="C35:D35"/>
    <mergeCell ref="A42:A48"/>
    <mergeCell ref="B42:B48"/>
    <mergeCell ref="C42:D42"/>
    <mergeCell ref="C43:C44"/>
    <mergeCell ref="C45:D45"/>
    <mergeCell ref="C46:D46"/>
    <mergeCell ref="C47:D47"/>
    <mergeCell ref="C48:D48"/>
    <mergeCell ref="B36:B37"/>
    <mergeCell ref="C36:D36"/>
    <mergeCell ref="C37:D37"/>
    <mergeCell ref="B38:B41"/>
    <mergeCell ref="C38:D38"/>
    <mergeCell ref="C39:D39"/>
    <mergeCell ref="C40:D40"/>
    <mergeCell ref="C41:D41"/>
    <mergeCell ref="A55:A60"/>
    <mergeCell ref="B55:D55"/>
    <mergeCell ref="B56:D56"/>
    <mergeCell ref="B57:D57"/>
    <mergeCell ref="B58:D58"/>
    <mergeCell ref="B59:D59"/>
    <mergeCell ref="B60:D60"/>
    <mergeCell ref="A49:A52"/>
    <mergeCell ref="B49:D49"/>
    <mergeCell ref="B50:D50"/>
    <mergeCell ref="B51:D51"/>
    <mergeCell ref="B52:D52"/>
    <mergeCell ref="A53:A54"/>
    <mergeCell ref="B53:D53"/>
    <mergeCell ref="B54:D54"/>
    <mergeCell ref="A81:B81"/>
    <mergeCell ref="A82:H82"/>
    <mergeCell ref="A83:B84"/>
    <mergeCell ref="C83:C84"/>
    <mergeCell ref="D83:D84"/>
    <mergeCell ref="E83:G83"/>
    <mergeCell ref="H83:H84"/>
    <mergeCell ref="B61:D61"/>
    <mergeCell ref="A62:D62"/>
    <mergeCell ref="A67:C67"/>
    <mergeCell ref="A69:A72"/>
    <mergeCell ref="A73:A77"/>
    <mergeCell ref="A78:A80"/>
    <mergeCell ref="A92:H92"/>
    <mergeCell ref="A93:B94"/>
    <mergeCell ref="C93:C94"/>
    <mergeCell ref="D93:D94"/>
    <mergeCell ref="E93:G93"/>
    <mergeCell ref="H93:H94"/>
    <mergeCell ref="A85:B85"/>
    <mergeCell ref="A86:B86"/>
    <mergeCell ref="A87:B87"/>
    <mergeCell ref="A88:B88"/>
    <mergeCell ref="A89:B89"/>
    <mergeCell ref="A90:B90"/>
    <mergeCell ref="A102:I102"/>
    <mergeCell ref="A103:B103"/>
    <mergeCell ref="A104:B104"/>
    <mergeCell ref="A105:A107"/>
    <mergeCell ref="A108:B108"/>
    <mergeCell ref="A109:B109"/>
    <mergeCell ref="A95:B95"/>
    <mergeCell ref="A96:B96"/>
    <mergeCell ref="A97:B97"/>
    <mergeCell ref="A98:B98"/>
    <mergeCell ref="A99:B99"/>
    <mergeCell ref="A100:B100"/>
    <mergeCell ref="A120:B120"/>
    <mergeCell ref="A127:B127"/>
    <mergeCell ref="A135:B135"/>
    <mergeCell ref="A136:B136"/>
    <mergeCell ref="A137:A139"/>
    <mergeCell ref="A140:B140"/>
    <mergeCell ref="A111:I111"/>
    <mergeCell ref="A112:B112"/>
    <mergeCell ref="A113:B113"/>
    <mergeCell ref="A114:A116"/>
    <mergeCell ref="A117:B117"/>
    <mergeCell ref="A118:B118"/>
    <mergeCell ref="A148:A150"/>
    <mergeCell ref="A151:B151"/>
    <mergeCell ref="A152:B152"/>
    <mergeCell ref="A153:B153"/>
    <mergeCell ref="A154:C154"/>
    <mergeCell ref="A155:B155"/>
    <mergeCell ref="A141:B141"/>
    <mergeCell ref="A144:H144"/>
    <mergeCell ref="A145:B146"/>
    <mergeCell ref="C145:E145"/>
    <mergeCell ref="F145:H145"/>
    <mergeCell ref="A147:B147"/>
    <mergeCell ref="C165:E165"/>
    <mergeCell ref="C166:E166"/>
    <mergeCell ref="C167:E167"/>
    <mergeCell ref="B168:B170"/>
    <mergeCell ref="C168:E168"/>
    <mergeCell ref="C169:E169"/>
    <mergeCell ref="C170:E170"/>
    <mergeCell ref="A156:A157"/>
    <mergeCell ref="A158:I158"/>
    <mergeCell ref="C159:E159"/>
    <mergeCell ref="A160:A170"/>
    <mergeCell ref="B160:B167"/>
    <mergeCell ref="C160:E160"/>
    <mergeCell ref="C161:E161"/>
    <mergeCell ref="C162:E162"/>
    <mergeCell ref="C163:E163"/>
    <mergeCell ref="C164:E164"/>
    <mergeCell ref="C178:E178"/>
    <mergeCell ref="C179:E179"/>
    <mergeCell ref="C180:E180"/>
    <mergeCell ref="C181:E181"/>
    <mergeCell ref="C182:E182"/>
    <mergeCell ref="C183:E183"/>
    <mergeCell ref="A171:A184"/>
    <mergeCell ref="B171:B174"/>
    <mergeCell ref="C171:E171"/>
    <mergeCell ref="C172:E172"/>
    <mergeCell ref="C173:E173"/>
    <mergeCell ref="C174:E174"/>
    <mergeCell ref="B175:B184"/>
    <mergeCell ref="C175:E175"/>
    <mergeCell ref="C176:E176"/>
    <mergeCell ref="C177:E177"/>
    <mergeCell ref="A221:A223"/>
    <mergeCell ref="A224:A225"/>
    <mergeCell ref="A226:A227"/>
    <mergeCell ref="A228:A229"/>
    <mergeCell ref="A230:A231"/>
    <mergeCell ref="A232:B232"/>
    <mergeCell ref="C184:E184"/>
    <mergeCell ref="A188:D188"/>
    <mergeCell ref="A207:E207"/>
    <mergeCell ref="A209:A212"/>
    <mergeCell ref="A214:A218"/>
    <mergeCell ref="A219:A220"/>
    <mergeCell ref="A239:B239"/>
    <mergeCell ref="A240:D240"/>
    <mergeCell ref="A242:A255"/>
    <mergeCell ref="A256:A259"/>
    <mergeCell ref="A260:A264"/>
    <mergeCell ref="A265:A268"/>
    <mergeCell ref="A233:B233"/>
    <mergeCell ref="A234:B234"/>
    <mergeCell ref="A235:E235"/>
    <mergeCell ref="A236:B236"/>
    <mergeCell ref="A237:B237"/>
    <mergeCell ref="A238:B238"/>
    <mergeCell ref="A287:B287"/>
    <mergeCell ref="A288:B288"/>
    <mergeCell ref="A281:B281"/>
    <mergeCell ref="A282:B282"/>
    <mergeCell ref="A283:B283"/>
    <mergeCell ref="A284:B284"/>
    <mergeCell ref="A285:B285"/>
    <mergeCell ref="A286:B286"/>
    <mergeCell ref="A269:B269"/>
    <mergeCell ref="A270:D270"/>
    <mergeCell ref="A277:C277"/>
    <mergeCell ref="A278:B278"/>
    <mergeCell ref="A279:B279"/>
    <mergeCell ref="A280:B280"/>
  </mergeCells>
  <dataValidations count="5">
    <dataValidation type="whole" allowBlank="1" showInputMessage="1" showErrorMessage="1" sqref="C147:H152" xr:uid="{652F4BBA-F982-4514-A376-3EEB7ED81938}">
      <formula1>0</formula1>
      <formula2>9.99999999999999E+37</formula2>
    </dataValidation>
    <dataValidation type="whole" allowBlank="1" showInputMessage="1" showErrorMessage="1" sqref="D104:I109" xr:uid="{89973862-DECC-42D9-B6D9-88B2BB852CF5}">
      <formula1>0</formula1>
      <formula2>9.99999999999999E+34</formula2>
    </dataValidation>
    <dataValidation type="whole" allowBlank="1" showInputMessage="1" showErrorMessage="1" sqref="D16:AB17" xr:uid="{F06B10E8-EE1A-4131-AD24-44DD0ED7489B}">
      <formula1>0</formula1>
      <formula2>9.99999999999999E+28</formula2>
    </dataValidation>
    <dataValidation type="whole" operator="greaterThanOrEqual" allowBlank="1" showInputMessage="1" showErrorMessage="1" sqref="C279:C287 B272:D274 G12:AB14 F31:G61 G22:AD27 C69:C81 C85:H89 B64:B65 C95:H99 D113:I118 B122:B126 B129:B133 D136:F141 C265:D267 C156:C157 G160:I184 C190:D199 B203:D205 C209:E233 D237:E238 C242:D254 C256:D258 C260:D263 B291:B296" xr:uid="{CAC6BBC9-A5D5-4960-A0B0-5AB9ECC64D39}">
      <formula1>0</formula1>
    </dataValidation>
    <dataValidation type="whole" allowBlank="1" showInputMessage="1" showErrorMessage="1" sqref="A186" xr:uid="{F6743D9E-2D4B-4E46-AD60-613FD6797575}">
      <formula1>0</formula1>
      <formula2>1E+28</formula2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D320"/>
  <sheetViews>
    <sheetView tabSelected="1" workbookViewId="0">
      <selection activeCell="A4" sqref="A4"/>
    </sheetView>
  </sheetViews>
  <sheetFormatPr baseColWidth="10" defaultColWidth="11.42578125" defaultRowHeight="15" x14ac:dyDescent="0.25"/>
  <cols>
    <col min="1" max="1" width="44.85546875" customWidth="1"/>
    <col min="2" max="2" width="18.140625" customWidth="1"/>
    <col min="3" max="3" width="23.85546875" customWidth="1"/>
    <col min="4" max="4" width="18.5703125" customWidth="1"/>
    <col min="5" max="5" width="12.85546875" customWidth="1"/>
    <col min="6" max="6" width="12.7109375" customWidth="1"/>
    <col min="7" max="7" width="15.7109375" customWidth="1"/>
    <col min="8" max="8" width="16.42578125" customWidth="1"/>
  </cols>
  <sheetData>
    <row r="1" spans="1:28" x14ac:dyDescent="0.25">
      <c r="A1" s="1" t="s">
        <v>0</v>
      </c>
    </row>
    <row r="2" spans="1:28" x14ac:dyDescent="0.25">
      <c r="A2" s="1" t="str">
        <f>CONCATENATE("COMUNA: ",[13]NOMBRE!B2, " (",[13]NOMBRE!C2,[13]NOMBRE!D2,[13]NOMBRE!E2,[13]NOMBRE!F2,[13]NOMBRE!G2,")")</f>
        <v>COMUNA: LINARES (07401)</v>
      </c>
    </row>
    <row r="3" spans="1:28" x14ac:dyDescent="0.25">
      <c r="A3" s="1" t="str">
        <f>CONCATENATE("ESTABLECIMIENTO/ESTRATEGIA: ", [13]NOMBRE!B3, " (",[13]NOMBRE!C3,[13]NOMBRE!D3,[13]NOMBRE!E3,[13]NOMBRE!F3,[13]NOMBRE!G3,[13]NOMBRE!H3,")")</f>
        <v>ESTABLECIMIENTO/ESTRATEGIA: HOSPITAL PRESIDENTE CARLOS IBAÑEZ DEL CAMPO (116108)</v>
      </c>
    </row>
    <row r="4" spans="1:28" x14ac:dyDescent="0.25">
      <c r="A4" s="1" t="str">
        <f>CONCATENATE("MES: ",[13]NOMBRE!B6, " (",[13]NOMBRE!C6,[13]NOMBRE!D6,")")</f>
        <v>MES: DICIEMBRE (12)</v>
      </c>
    </row>
    <row r="5" spans="1:28" x14ac:dyDescent="0.25">
      <c r="A5" s="1" t="str">
        <f>CONCATENATE("AÑO: ",[13]NOMBRE!B7)</f>
        <v>AÑO: 2025</v>
      </c>
    </row>
    <row r="6" spans="1:28" ht="18" customHeight="1" x14ac:dyDescent="0.25">
      <c r="A6" s="432" t="s">
        <v>1</v>
      </c>
      <c r="B6" s="432"/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2"/>
      <c r="R6" s="432"/>
      <c r="S6" s="432"/>
      <c r="T6" s="432"/>
      <c r="U6" s="432"/>
      <c r="V6" s="432"/>
    </row>
    <row r="8" spans="1:28" s="2" customFormat="1" ht="18" customHeight="1" x14ac:dyDescent="0.2">
      <c r="A8" s="332" t="s">
        <v>2</v>
      </c>
      <c r="B8" s="332"/>
      <c r="C8" s="332"/>
    </row>
    <row r="9" spans="1:28" s="3" customFormat="1" ht="15" customHeight="1" x14ac:dyDescent="0.15">
      <c r="A9" s="419" t="s">
        <v>3</v>
      </c>
      <c r="B9" s="419" t="s">
        <v>4</v>
      </c>
      <c r="C9" s="419"/>
      <c r="D9" s="330" t="s">
        <v>5</v>
      </c>
      <c r="E9" s="420"/>
      <c r="F9" s="333"/>
      <c r="G9" s="336" t="s">
        <v>6</v>
      </c>
      <c r="H9" s="337"/>
      <c r="I9" s="337"/>
      <c r="J9" s="337"/>
      <c r="K9" s="337"/>
      <c r="L9" s="337"/>
      <c r="M9" s="337"/>
      <c r="N9" s="337"/>
      <c r="O9" s="337"/>
      <c r="P9" s="337"/>
      <c r="Q9" s="337"/>
      <c r="R9" s="337"/>
      <c r="S9" s="337"/>
      <c r="T9" s="337"/>
      <c r="U9" s="337"/>
      <c r="V9" s="337"/>
      <c r="W9" s="337"/>
      <c r="X9" s="337"/>
      <c r="Y9" s="337"/>
      <c r="Z9" s="337"/>
      <c r="AA9" s="337"/>
      <c r="AB9" s="338"/>
    </row>
    <row r="10" spans="1:28" s="3" customFormat="1" ht="15" customHeight="1" x14ac:dyDescent="0.15">
      <c r="A10" s="419"/>
      <c r="B10" s="419"/>
      <c r="C10" s="419"/>
      <c r="D10" s="334"/>
      <c r="E10" s="421"/>
      <c r="F10" s="335"/>
      <c r="G10" s="417" t="s">
        <v>7</v>
      </c>
      <c r="H10" s="417"/>
      <c r="I10" s="417" t="s">
        <v>8</v>
      </c>
      <c r="J10" s="417"/>
      <c r="K10" s="417" t="s">
        <v>9</v>
      </c>
      <c r="L10" s="417"/>
      <c r="M10" s="417" t="s">
        <v>10</v>
      </c>
      <c r="N10" s="417"/>
      <c r="O10" s="417" t="s">
        <v>11</v>
      </c>
      <c r="P10" s="417"/>
      <c r="Q10" s="417" t="s">
        <v>12</v>
      </c>
      <c r="R10" s="417"/>
      <c r="S10" s="417" t="s">
        <v>13</v>
      </c>
      <c r="T10" s="417"/>
      <c r="U10" s="417" t="s">
        <v>14</v>
      </c>
      <c r="V10" s="417"/>
      <c r="W10" s="417" t="s">
        <v>15</v>
      </c>
      <c r="X10" s="417"/>
      <c r="Y10" s="417" t="s">
        <v>16</v>
      </c>
      <c r="Z10" s="417"/>
      <c r="AA10" s="417" t="s">
        <v>17</v>
      </c>
      <c r="AB10" s="417"/>
    </row>
    <row r="11" spans="1:28" s="3" customFormat="1" ht="15" customHeight="1" x14ac:dyDescent="0.15">
      <c r="A11" s="419"/>
      <c r="B11" s="419"/>
      <c r="C11" s="419"/>
      <c r="D11" s="4" t="s">
        <v>18</v>
      </c>
      <c r="E11" s="5" t="s">
        <v>19</v>
      </c>
      <c r="F11" s="6" t="s">
        <v>20</v>
      </c>
      <c r="G11" s="7" t="s">
        <v>19</v>
      </c>
      <c r="H11" s="8" t="s">
        <v>20</v>
      </c>
      <c r="I11" s="9" t="s">
        <v>19</v>
      </c>
      <c r="J11" s="10" t="s">
        <v>20</v>
      </c>
      <c r="K11" s="9" t="s">
        <v>19</v>
      </c>
      <c r="L11" s="10" t="s">
        <v>20</v>
      </c>
      <c r="M11" s="9" t="s">
        <v>19</v>
      </c>
      <c r="N11" s="10" t="s">
        <v>20</v>
      </c>
      <c r="O11" s="9" t="s">
        <v>19</v>
      </c>
      <c r="P11" s="10" t="s">
        <v>20</v>
      </c>
      <c r="Q11" s="9" t="s">
        <v>19</v>
      </c>
      <c r="R11" s="10" t="s">
        <v>20</v>
      </c>
      <c r="S11" s="9" t="s">
        <v>19</v>
      </c>
      <c r="T11" s="10" t="s">
        <v>20</v>
      </c>
      <c r="U11" s="9" t="s">
        <v>19</v>
      </c>
      <c r="V11" s="10" t="s">
        <v>20</v>
      </c>
      <c r="W11" s="9" t="s">
        <v>19</v>
      </c>
      <c r="X11" s="10" t="s">
        <v>20</v>
      </c>
      <c r="Y11" s="9" t="s">
        <v>19</v>
      </c>
      <c r="Z11" s="10" t="s">
        <v>20</v>
      </c>
      <c r="AA11" s="9" t="s">
        <v>19</v>
      </c>
      <c r="AB11" s="10" t="s">
        <v>20</v>
      </c>
    </row>
    <row r="12" spans="1:28" s="3" customFormat="1" ht="15" customHeight="1" x14ac:dyDescent="0.15">
      <c r="A12" s="424" t="s">
        <v>21</v>
      </c>
      <c r="B12" s="11" t="s">
        <v>22</v>
      </c>
      <c r="C12" s="12" t="s">
        <v>23</v>
      </c>
      <c r="D12" s="13">
        <f>SUM(E12+F12)</f>
        <v>69</v>
      </c>
      <c r="E12" s="14">
        <f t="shared" ref="E12:F15" si="0">SUM(G12+I12+K12+M12+O12+Q12+S12+U12+W12+Y12+AA12)</f>
        <v>32</v>
      </c>
      <c r="F12" s="15">
        <f t="shared" si="0"/>
        <v>37</v>
      </c>
      <c r="G12" s="16">
        <v>2</v>
      </c>
      <c r="H12" s="17">
        <v>4</v>
      </c>
      <c r="I12" s="16">
        <v>4</v>
      </c>
      <c r="J12" s="17">
        <v>7</v>
      </c>
      <c r="K12" s="16">
        <v>7</v>
      </c>
      <c r="L12" s="17">
        <v>6</v>
      </c>
      <c r="M12" s="16">
        <v>2</v>
      </c>
      <c r="N12" s="17">
        <v>4</v>
      </c>
      <c r="O12" s="16">
        <v>3</v>
      </c>
      <c r="P12" s="17">
        <v>5</v>
      </c>
      <c r="Q12" s="16">
        <v>5</v>
      </c>
      <c r="R12" s="17">
        <v>2</v>
      </c>
      <c r="S12" s="16">
        <v>6</v>
      </c>
      <c r="T12" s="17">
        <v>3</v>
      </c>
      <c r="U12" s="16">
        <v>0</v>
      </c>
      <c r="V12" s="17">
        <v>4</v>
      </c>
      <c r="W12" s="16">
        <v>1</v>
      </c>
      <c r="X12" s="17">
        <v>2</v>
      </c>
      <c r="Y12" s="16">
        <v>2</v>
      </c>
      <c r="Z12" s="17">
        <v>0</v>
      </c>
      <c r="AA12" s="16">
        <v>0</v>
      </c>
      <c r="AB12" s="17">
        <v>0</v>
      </c>
    </row>
    <row r="13" spans="1:28" s="3" customFormat="1" ht="15" customHeight="1" x14ac:dyDescent="0.15">
      <c r="A13" s="408"/>
      <c r="B13" s="18" t="s">
        <v>24</v>
      </c>
      <c r="C13" s="19" t="s">
        <v>23</v>
      </c>
      <c r="D13" s="20">
        <f>SUM(E13+F13)</f>
        <v>76</v>
      </c>
      <c r="E13" s="21">
        <f t="shared" si="0"/>
        <v>47</v>
      </c>
      <c r="F13" s="22">
        <f t="shared" si="0"/>
        <v>29</v>
      </c>
      <c r="G13" s="23">
        <v>2</v>
      </c>
      <c r="H13" s="24">
        <v>2</v>
      </c>
      <c r="I13" s="25">
        <v>4</v>
      </c>
      <c r="J13" s="26">
        <v>4</v>
      </c>
      <c r="K13" s="25">
        <v>9</v>
      </c>
      <c r="L13" s="26">
        <v>5</v>
      </c>
      <c r="M13" s="25">
        <v>6</v>
      </c>
      <c r="N13" s="26">
        <v>3</v>
      </c>
      <c r="O13" s="25">
        <v>5</v>
      </c>
      <c r="P13" s="26">
        <v>3</v>
      </c>
      <c r="Q13" s="25">
        <v>3</v>
      </c>
      <c r="R13" s="26">
        <v>4</v>
      </c>
      <c r="S13" s="25">
        <v>8</v>
      </c>
      <c r="T13" s="26">
        <v>3</v>
      </c>
      <c r="U13" s="25">
        <v>5</v>
      </c>
      <c r="V13" s="26">
        <v>3</v>
      </c>
      <c r="W13" s="25">
        <v>3</v>
      </c>
      <c r="X13" s="26">
        <v>0</v>
      </c>
      <c r="Y13" s="25">
        <v>2</v>
      </c>
      <c r="Z13" s="26">
        <v>2</v>
      </c>
      <c r="AA13" s="25">
        <v>0</v>
      </c>
      <c r="AB13" s="26">
        <v>0</v>
      </c>
    </row>
    <row r="14" spans="1:28" s="3" customFormat="1" ht="15" customHeight="1" x14ac:dyDescent="0.15">
      <c r="A14" s="425" t="s">
        <v>25</v>
      </c>
      <c r="B14" s="426"/>
      <c r="C14" s="27" t="s">
        <v>23</v>
      </c>
      <c r="D14" s="28">
        <f>SUM(E14+F14)</f>
        <v>217</v>
      </c>
      <c r="E14" s="29">
        <f t="shared" si="0"/>
        <v>121</v>
      </c>
      <c r="F14" s="30">
        <f t="shared" si="0"/>
        <v>96</v>
      </c>
      <c r="G14" s="31">
        <v>2</v>
      </c>
      <c r="H14" s="32">
        <v>3</v>
      </c>
      <c r="I14" s="31">
        <v>12</v>
      </c>
      <c r="J14" s="32">
        <v>13</v>
      </c>
      <c r="K14" s="31">
        <v>10</v>
      </c>
      <c r="L14" s="32">
        <v>10</v>
      </c>
      <c r="M14" s="31">
        <v>19</v>
      </c>
      <c r="N14" s="32">
        <v>15</v>
      </c>
      <c r="O14" s="31">
        <v>16</v>
      </c>
      <c r="P14" s="32">
        <v>15</v>
      </c>
      <c r="Q14" s="31">
        <v>18</v>
      </c>
      <c r="R14" s="32">
        <v>13</v>
      </c>
      <c r="S14" s="31">
        <v>13</v>
      </c>
      <c r="T14" s="32">
        <v>8</v>
      </c>
      <c r="U14" s="31">
        <v>22</v>
      </c>
      <c r="V14" s="32">
        <v>14</v>
      </c>
      <c r="W14" s="31">
        <v>6</v>
      </c>
      <c r="X14" s="32">
        <v>4</v>
      </c>
      <c r="Y14" s="31">
        <v>3</v>
      </c>
      <c r="Z14" s="32">
        <v>1</v>
      </c>
      <c r="AA14" s="31">
        <v>0</v>
      </c>
      <c r="AB14" s="32">
        <v>0</v>
      </c>
    </row>
    <row r="15" spans="1:28" s="3" customFormat="1" ht="15" customHeight="1" x14ac:dyDescent="0.15">
      <c r="A15" s="327" t="s">
        <v>5</v>
      </c>
      <c r="B15" s="328"/>
      <c r="C15" s="427"/>
      <c r="D15" s="28">
        <f>SUM(E15+F15)</f>
        <v>362</v>
      </c>
      <c r="E15" s="29">
        <f t="shared" si="0"/>
        <v>200</v>
      </c>
      <c r="F15" s="33">
        <f t="shared" si="0"/>
        <v>162</v>
      </c>
      <c r="G15" s="34">
        <f t="shared" ref="G15:AB15" si="1">SUM(G12:G14)</f>
        <v>6</v>
      </c>
      <c r="H15" s="35">
        <f t="shared" si="1"/>
        <v>9</v>
      </c>
      <c r="I15" s="36">
        <f t="shared" si="1"/>
        <v>20</v>
      </c>
      <c r="J15" s="37">
        <f t="shared" si="1"/>
        <v>24</v>
      </c>
      <c r="K15" s="34">
        <f t="shared" si="1"/>
        <v>26</v>
      </c>
      <c r="L15" s="37">
        <f t="shared" si="1"/>
        <v>21</v>
      </c>
      <c r="M15" s="34">
        <f t="shared" si="1"/>
        <v>27</v>
      </c>
      <c r="N15" s="37">
        <f t="shared" si="1"/>
        <v>22</v>
      </c>
      <c r="O15" s="34">
        <f t="shared" si="1"/>
        <v>24</v>
      </c>
      <c r="P15" s="37">
        <f t="shared" si="1"/>
        <v>23</v>
      </c>
      <c r="Q15" s="34">
        <f t="shared" si="1"/>
        <v>26</v>
      </c>
      <c r="R15" s="37">
        <f t="shared" si="1"/>
        <v>19</v>
      </c>
      <c r="S15" s="34">
        <f t="shared" si="1"/>
        <v>27</v>
      </c>
      <c r="T15" s="37">
        <f t="shared" si="1"/>
        <v>14</v>
      </c>
      <c r="U15" s="34">
        <f t="shared" si="1"/>
        <v>27</v>
      </c>
      <c r="V15" s="37">
        <f t="shared" si="1"/>
        <v>21</v>
      </c>
      <c r="W15" s="34">
        <f t="shared" si="1"/>
        <v>10</v>
      </c>
      <c r="X15" s="37">
        <f t="shared" si="1"/>
        <v>6</v>
      </c>
      <c r="Y15" s="34">
        <f t="shared" si="1"/>
        <v>7</v>
      </c>
      <c r="Z15" s="37">
        <f t="shared" si="1"/>
        <v>3</v>
      </c>
      <c r="AA15" s="34">
        <f t="shared" si="1"/>
        <v>0</v>
      </c>
      <c r="AB15" s="37">
        <f t="shared" si="1"/>
        <v>0</v>
      </c>
    </row>
    <row r="16" spans="1:28" s="3" customFormat="1" ht="15" customHeight="1" x14ac:dyDescent="0.15">
      <c r="A16" s="428" t="s">
        <v>26</v>
      </c>
      <c r="B16" s="429"/>
      <c r="C16" s="430"/>
      <c r="D16" s="16">
        <v>22</v>
      </c>
      <c r="E16" s="38"/>
      <c r="F16" s="39"/>
      <c r="G16" s="40"/>
      <c r="H16" s="39"/>
      <c r="I16" s="40"/>
      <c r="J16" s="39"/>
      <c r="K16" s="40"/>
      <c r="L16" s="39"/>
      <c r="M16" s="40"/>
      <c r="N16" s="39"/>
      <c r="O16" s="40"/>
      <c r="P16" s="39"/>
      <c r="Q16" s="40"/>
      <c r="R16" s="39"/>
      <c r="S16" s="40"/>
      <c r="T16" s="39"/>
      <c r="U16" s="40"/>
      <c r="V16" s="39"/>
      <c r="W16" s="40"/>
      <c r="X16" s="39"/>
      <c r="Y16" s="40"/>
      <c r="Z16" s="41"/>
      <c r="AA16" s="42"/>
      <c r="AB16" s="43"/>
    </row>
    <row r="17" spans="1:30" s="3" customFormat="1" ht="15" customHeight="1" x14ac:dyDescent="0.15">
      <c r="A17" s="361" t="s">
        <v>27</v>
      </c>
      <c r="B17" s="431"/>
      <c r="C17" s="362"/>
      <c r="D17" s="23"/>
      <c r="E17" s="44"/>
      <c r="F17" s="45"/>
      <c r="G17" s="46"/>
      <c r="H17" s="45"/>
      <c r="I17" s="46"/>
      <c r="J17" s="45"/>
      <c r="K17" s="46"/>
      <c r="L17" s="45"/>
      <c r="M17" s="46"/>
      <c r="N17" s="45"/>
      <c r="O17" s="46"/>
      <c r="P17" s="45"/>
      <c r="Q17" s="46"/>
      <c r="R17" s="45"/>
      <c r="S17" s="46"/>
      <c r="T17" s="45"/>
      <c r="U17" s="46"/>
      <c r="V17" s="45"/>
      <c r="W17" s="46"/>
      <c r="X17" s="45"/>
      <c r="Y17" s="46"/>
      <c r="Z17" s="47"/>
      <c r="AA17" s="44"/>
      <c r="AB17" s="47"/>
    </row>
    <row r="18" spans="1:30" s="2" customFormat="1" ht="18" customHeight="1" x14ac:dyDescent="0.2">
      <c r="A18" s="418" t="s">
        <v>28</v>
      </c>
      <c r="B18" s="418"/>
      <c r="C18" s="418"/>
    </row>
    <row r="19" spans="1:30" ht="15" customHeight="1" x14ac:dyDescent="0.25">
      <c r="A19" s="419" t="s">
        <v>3</v>
      </c>
      <c r="B19" s="419" t="s">
        <v>4</v>
      </c>
      <c r="C19" s="419"/>
      <c r="D19" s="330" t="s">
        <v>5</v>
      </c>
      <c r="E19" s="420"/>
      <c r="F19" s="333"/>
      <c r="G19" s="336" t="s">
        <v>6</v>
      </c>
      <c r="H19" s="337"/>
      <c r="I19" s="337"/>
      <c r="J19" s="337"/>
      <c r="K19" s="337"/>
      <c r="L19" s="337"/>
      <c r="M19" s="337"/>
      <c r="N19" s="337"/>
      <c r="O19" s="337"/>
      <c r="P19" s="337"/>
      <c r="Q19" s="337"/>
      <c r="R19" s="337"/>
      <c r="S19" s="337"/>
      <c r="T19" s="337"/>
      <c r="U19" s="337"/>
      <c r="V19" s="337"/>
      <c r="W19" s="337"/>
      <c r="X19" s="337"/>
      <c r="Y19" s="337"/>
      <c r="Z19" s="337"/>
      <c r="AA19" s="337"/>
      <c r="AB19" s="337"/>
      <c r="AC19" s="337"/>
      <c r="AD19" s="338"/>
    </row>
    <row r="20" spans="1:30" ht="15" customHeight="1" x14ac:dyDescent="0.25">
      <c r="A20" s="419"/>
      <c r="B20" s="419"/>
      <c r="C20" s="419"/>
      <c r="D20" s="334"/>
      <c r="E20" s="421"/>
      <c r="F20" s="421"/>
      <c r="G20" s="422" t="s">
        <v>29</v>
      </c>
      <c r="H20" s="423"/>
      <c r="I20" s="417" t="s">
        <v>7</v>
      </c>
      <c r="J20" s="417"/>
      <c r="K20" s="417" t="s">
        <v>8</v>
      </c>
      <c r="L20" s="417"/>
      <c r="M20" s="417" t="s">
        <v>9</v>
      </c>
      <c r="N20" s="417"/>
      <c r="O20" s="417" t="s">
        <v>10</v>
      </c>
      <c r="P20" s="417"/>
      <c r="Q20" s="417" t="s">
        <v>11</v>
      </c>
      <c r="R20" s="417"/>
      <c r="S20" s="417" t="s">
        <v>12</v>
      </c>
      <c r="T20" s="417"/>
      <c r="U20" s="417" t="s">
        <v>13</v>
      </c>
      <c r="V20" s="417"/>
      <c r="W20" s="417" t="s">
        <v>14</v>
      </c>
      <c r="X20" s="417"/>
      <c r="Y20" s="417" t="s">
        <v>15</v>
      </c>
      <c r="Z20" s="417"/>
      <c r="AA20" s="417" t="s">
        <v>16</v>
      </c>
      <c r="AB20" s="417"/>
      <c r="AC20" s="417" t="s">
        <v>17</v>
      </c>
      <c r="AD20" s="417"/>
    </row>
    <row r="21" spans="1:30" ht="15" customHeight="1" x14ac:dyDescent="0.25">
      <c r="A21" s="419"/>
      <c r="B21" s="419"/>
      <c r="C21" s="419"/>
      <c r="D21" s="4" t="s">
        <v>18</v>
      </c>
      <c r="E21" s="5" t="s">
        <v>19</v>
      </c>
      <c r="F21" s="48" t="s">
        <v>20</v>
      </c>
      <c r="G21" s="7" t="s">
        <v>19</v>
      </c>
      <c r="H21" s="8" t="s">
        <v>20</v>
      </c>
      <c r="I21" s="7" t="s">
        <v>19</v>
      </c>
      <c r="J21" s="8" t="s">
        <v>20</v>
      </c>
      <c r="K21" s="7" t="s">
        <v>19</v>
      </c>
      <c r="L21" s="49" t="s">
        <v>20</v>
      </c>
      <c r="M21" s="7" t="s">
        <v>19</v>
      </c>
      <c r="N21" s="8" t="s">
        <v>20</v>
      </c>
      <c r="O21" s="7" t="s">
        <v>19</v>
      </c>
      <c r="P21" s="8" t="s">
        <v>20</v>
      </c>
      <c r="Q21" s="7" t="s">
        <v>19</v>
      </c>
      <c r="R21" s="8" t="s">
        <v>20</v>
      </c>
      <c r="S21" s="7" t="s">
        <v>19</v>
      </c>
      <c r="T21" s="8" t="s">
        <v>20</v>
      </c>
      <c r="U21" s="7" t="s">
        <v>19</v>
      </c>
      <c r="V21" s="8" t="s">
        <v>20</v>
      </c>
      <c r="W21" s="7" t="s">
        <v>19</v>
      </c>
      <c r="X21" s="8" t="s">
        <v>20</v>
      </c>
      <c r="Y21" s="7" t="s">
        <v>19</v>
      </c>
      <c r="Z21" s="8" t="s">
        <v>20</v>
      </c>
      <c r="AA21" s="7" t="s">
        <v>19</v>
      </c>
      <c r="AB21" s="8" t="s">
        <v>20</v>
      </c>
      <c r="AC21" s="7" t="s">
        <v>19</v>
      </c>
      <c r="AD21" s="8" t="s">
        <v>20</v>
      </c>
    </row>
    <row r="22" spans="1:30" ht="15" customHeight="1" x14ac:dyDescent="0.25">
      <c r="A22" s="408" t="s">
        <v>21</v>
      </c>
      <c r="B22" s="315" t="s">
        <v>22</v>
      </c>
      <c r="C22" s="50" t="s">
        <v>30</v>
      </c>
      <c r="D22" s="51">
        <f t="shared" ref="D22:D27" si="2">SUM(E22+F22)</f>
        <v>4</v>
      </c>
      <c r="E22" s="52">
        <f t="shared" ref="E22:F27" si="3">SUM(G22+I22+K22+M22+O22+Q22+S22+U22+W22+Y22+AA22+AC22)</f>
        <v>0</v>
      </c>
      <c r="F22" s="53">
        <f t="shared" si="3"/>
        <v>4</v>
      </c>
      <c r="G22" s="25">
        <v>0</v>
      </c>
      <c r="H22" s="54">
        <v>0</v>
      </c>
      <c r="I22" s="25">
        <v>0</v>
      </c>
      <c r="J22" s="54">
        <v>0</v>
      </c>
      <c r="K22" s="16">
        <v>0</v>
      </c>
      <c r="L22" s="17">
        <v>2</v>
      </c>
      <c r="M22" s="55">
        <v>0</v>
      </c>
      <c r="N22" s="56">
        <v>1</v>
      </c>
      <c r="O22" s="55">
        <v>0</v>
      </c>
      <c r="P22" s="56">
        <v>0</v>
      </c>
      <c r="Q22" s="55">
        <v>0</v>
      </c>
      <c r="R22" s="56">
        <v>1</v>
      </c>
      <c r="S22" s="55">
        <v>0</v>
      </c>
      <c r="T22" s="56">
        <v>0</v>
      </c>
      <c r="U22" s="55">
        <v>0</v>
      </c>
      <c r="V22" s="56">
        <v>0</v>
      </c>
      <c r="W22" s="55">
        <v>0</v>
      </c>
      <c r="X22" s="56">
        <v>0</v>
      </c>
      <c r="Y22" s="55">
        <v>0</v>
      </c>
      <c r="Z22" s="56">
        <v>0</v>
      </c>
      <c r="AA22" s="16">
        <v>0</v>
      </c>
      <c r="AB22" s="56">
        <v>0</v>
      </c>
      <c r="AC22" s="16">
        <v>0</v>
      </c>
      <c r="AD22" s="56">
        <v>0</v>
      </c>
    </row>
    <row r="23" spans="1:30" ht="15" customHeight="1" x14ac:dyDescent="0.25">
      <c r="A23" s="408"/>
      <c r="B23" s="316"/>
      <c r="C23" s="57" t="s">
        <v>31</v>
      </c>
      <c r="D23" s="58">
        <f t="shared" si="2"/>
        <v>0</v>
      </c>
      <c r="E23" s="59">
        <f t="shared" si="3"/>
        <v>0</v>
      </c>
      <c r="F23" s="60">
        <f t="shared" si="3"/>
        <v>0</v>
      </c>
      <c r="G23" s="61">
        <v>0</v>
      </c>
      <c r="H23" s="62">
        <v>0</v>
      </c>
      <c r="I23" s="61">
        <v>0</v>
      </c>
      <c r="J23" s="62">
        <v>0</v>
      </c>
      <c r="K23" s="23">
        <v>0</v>
      </c>
      <c r="L23" s="24">
        <v>0</v>
      </c>
      <c r="M23" s="63">
        <v>0</v>
      </c>
      <c r="N23" s="64">
        <v>0</v>
      </c>
      <c r="O23" s="63">
        <v>0</v>
      </c>
      <c r="P23" s="64">
        <v>0</v>
      </c>
      <c r="Q23" s="63">
        <v>0</v>
      </c>
      <c r="R23" s="64">
        <v>0</v>
      </c>
      <c r="S23" s="63">
        <v>0</v>
      </c>
      <c r="T23" s="64">
        <v>0</v>
      </c>
      <c r="U23" s="63">
        <v>0</v>
      </c>
      <c r="V23" s="64">
        <v>0</v>
      </c>
      <c r="W23" s="63">
        <v>0</v>
      </c>
      <c r="X23" s="64">
        <v>0</v>
      </c>
      <c r="Y23" s="63">
        <v>0</v>
      </c>
      <c r="Z23" s="64">
        <v>0</v>
      </c>
      <c r="AA23" s="63">
        <v>0</v>
      </c>
      <c r="AB23" s="64">
        <v>0</v>
      </c>
      <c r="AC23" s="63">
        <v>0</v>
      </c>
      <c r="AD23" s="64">
        <v>0</v>
      </c>
    </row>
    <row r="24" spans="1:30" ht="15" customHeight="1" x14ac:dyDescent="0.25">
      <c r="A24" s="408"/>
      <c r="B24" s="315" t="s">
        <v>24</v>
      </c>
      <c r="C24" s="50" t="s">
        <v>30</v>
      </c>
      <c r="D24" s="65">
        <f t="shared" si="2"/>
        <v>6</v>
      </c>
      <c r="E24" s="52">
        <f t="shared" si="3"/>
        <v>2</v>
      </c>
      <c r="F24" s="53">
        <f t="shared" si="3"/>
        <v>4</v>
      </c>
      <c r="G24" s="66">
        <v>0</v>
      </c>
      <c r="H24" s="67">
        <v>0</v>
      </c>
      <c r="I24" s="66">
        <v>0</v>
      </c>
      <c r="J24" s="67">
        <v>1</v>
      </c>
      <c r="K24" s="66">
        <v>0</v>
      </c>
      <c r="L24" s="68">
        <v>2</v>
      </c>
      <c r="M24" s="69">
        <v>1</v>
      </c>
      <c r="N24" s="67">
        <v>0</v>
      </c>
      <c r="O24" s="69">
        <v>0</v>
      </c>
      <c r="P24" s="67">
        <v>0</v>
      </c>
      <c r="Q24" s="69">
        <v>0</v>
      </c>
      <c r="R24" s="67">
        <v>1</v>
      </c>
      <c r="S24" s="69">
        <v>0</v>
      </c>
      <c r="T24" s="67">
        <v>0</v>
      </c>
      <c r="U24" s="69">
        <v>0</v>
      </c>
      <c r="V24" s="67">
        <v>0</v>
      </c>
      <c r="W24" s="69">
        <v>1</v>
      </c>
      <c r="X24" s="67">
        <v>0</v>
      </c>
      <c r="Y24" s="69">
        <v>0</v>
      </c>
      <c r="Z24" s="67">
        <v>0</v>
      </c>
      <c r="AA24" s="69">
        <v>0</v>
      </c>
      <c r="AB24" s="67">
        <v>0</v>
      </c>
      <c r="AC24" s="69">
        <v>0</v>
      </c>
      <c r="AD24" s="67">
        <v>0</v>
      </c>
    </row>
    <row r="25" spans="1:30" ht="15" customHeight="1" x14ac:dyDescent="0.25">
      <c r="A25" s="409"/>
      <c r="B25" s="316"/>
      <c r="C25" s="57" t="s">
        <v>31</v>
      </c>
      <c r="D25" s="58">
        <f t="shared" si="2"/>
        <v>0</v>
      </c>
      <c r="E25" s="59">
        <f t="shared" si="3"/>
        <v>0</v>
      </c>
      <c r="F25" s="60">
        <f t="shared" si="3"/>
        <v>0</v>
      </c>
      <c r="G25" s="61">
        <v>0</v>
      </c>
      <c r="H25" s="62">
        <v>0</v>
      </c>
      <c r="I25" s="61">
        <v>0</v>
      </c>
      <c r="J25" s="62">
        <v>0</v>
      </c>
      <c r="K25" s="61">
        <v>0</v>
      </c>
      <c r="L25" s="70">
        <v>0</v>
      </c>
      <c r="M25" s="71">
        <v>0</v>
      </c>
      <c r="N25" s="62">
        <v>0</v>
      </c>
      <c r="O25" s="71">
        <v>0</v>
      </c>
      <c r="P25" s="62">
        <v>0</v>
      </c>
      <c r="Q25" s="71">
        <v>0</v>
      </c>
      <c r="R25" s="62">
        <v>0</v>
      </c>
      <c r="S25" s="71">
        <v>0</v>
      </c>
      <c r="T25" s="62">
        <v>0</v>
      </c>
      <c r="U25" s="71">
        <v>0</v>
      </c>
      <c r="V25" s="62">
        <v>0</v>
      </c>
      <c r="W25" s="71">
        <v>0</v>
      </c>
      <c r="X25" s="62">
        <v>0</v>
      </c>
      <c r="Y25" s="71">
        <v>0</v>
      </c>
      <c r="Z25" s="62">
        <v>0</v>
      </c>
      <c r="AA25" s="71">
        <v>0</v>
      </c>
      <c r="AB25" s="62">
        <v>0</v>
      </c>
      <c r="AC25" s="71">
        <v>0</v>
      </c>
      <c r="AD25" s="62">
        <v>0</v>
      </c>
    </row>
    <row r="26" spans="1:30" ht="15" customHeight="1" x14ac:dyDescent="0.25">
      <c r="A26" s="410" t="s">
        <v>25</v>
      </c>
      <c r="B26" s="411"/>
      <c r="C26" s="72" t="s">
        <v>30</v>
      </c>
      <c r="D26" s="73">
        <f t="shared" si="2"/>
        <v>53</v>
      </c>
      <c r="E26" s="52">
        <f t="shared" si="3"/>
        <v>20</v>
      </c>
      <c r="F26" s="53">
        <f t="shared" si="3"/>
        <v>33</v>
      </c>
      <c r="G26" s="74">
        <v>0</v>
      </c>
      <c r="H26" s="75">
        <v>0</v>
      </c>
      <c r="I26" s="74">
        <v>2</v>
      </c>
      <c r="J26" s="75">
        <v>1</v>
      </c>
      <c r="K26" s="76">
        <v>1</v>
      </c>
      <c r="L26" s="77">
        <v>8</v>
      </c>
      <c r="M26" s="74">
        <v>1</v>
      </c>
      <c r="N26" s="75">
        <v>1</v>
      </c>
      <c r="O26" s="74">
        <v>6</v>
      </c>
      <c r="P26" s="75">
        <v>0</v>
      </c>
      <c r="Q26" s="74">
        <v>1</v>
      </c>
      <c r="R26" s="75">
        <v>10</v>
      </c>
      <c r="S26" s="74">
        <v>3</v>
      </c>
      <c r="T26" s="75">
        <v>6</v>
      </c>
      <c r="U26" s="74">
        <v>2</v>
      </c>
      <c r="V26" s="75">
        <v>5</v>
      </c>
      <c r="W26" s="74">
        <v>1</v>
      </c>
      <c r="X26" s="75">
        <v>0</v>
      </c>
      <c r="Y26" s="74">
        <v>1</v>
      </c>
      <c r="Z26" s="75">
        <v>2</v>
      </c>
      <c r="AA26" s="74">
        <v>2</v>
      </c>
      <c r="AB26" s="75">
        <v>0</v>
      </c>
      <c r="AC26" s="74">
        <v>0</v>
      </c>
      <c r="AD26" s="75">
        <v>0</v>
      </c>
    </row>
    <row r="27" spans="1:30" ht="15" customHeight="1" x14ac:dyDescent="0.25">
      <c r="A27" s="412"/>
      <c r="B27" s="413"/>
      <c r="C27" s="78" t="s">
        <v>31</v>
      </c>
      <c r="D27" s="58">
        <f t="shared" si="2"/>
        <v>1</v>
      </c>
      <c r="E27" s="59">
        <f t="shared" si="3"/>
        <v>0</v>
      </c>
      <c r="F27" s="60">
        <f t="shared" si="3"/>
        <v>1</v>
      </c>
      <c r="G27" s="71">
        <v>0</v>
      </c>
      <c r="H27" s="62">
        <v>0</v>
      </c>
      <c r="I27" s="71">
        <v>0</v>
      </c>
      <c r="J27" s="62">
        <v>0</v>
      </c>
      <c r="K27" s="61">
        <v>0</v>
      </c>
      <c r="L27" s="70">
        <v>0</v>
      </c>
      <c r="M27" s="71">
        <v>0</v>
      </c>
      <c r="N27" s="62">
        <v>1</v>
      </c>
      <c r="O27" s="71">
        <v>0</v>
      </c>
      <c r="P27" s="62">
        <v>0</v>
      </c>
      <c r="Q27" s="71">
        <v>0</v>
      </c>
      <c r="R27" s="62">
        <v>0</v>
      </c>
      <c r="S27" s="71">
        <v>0</v>
      </c>
      <c r="T27" s="62">
        <v>0</v>
      </c>
      <c r="U27" s="71">
        <v>0</v>
      </c>
      <c r="V27" s="62">
        <v>0</v>
      </c>
      <c r="W27" s="71">
        <v>0</v>
      </c>
      <c r="X27" s="62">
        <v>0</v>
      </c>
      <c r="Y27" s="71">
        <v>0</v>
      </c>
      <c r="Z27" s="62">
        <v>0</v>
      </c>
      <c r="AA27" s="71">
        <v>0</v>
      </c>
      <c r="AB27" s="62">
        <v>0</v>
      </c>
      <c r="AC27" s="71">
        <v>0</v>
      </c>
      <c r="AD27" s="62">
        <v>0</v>
      </c>
    </row>
    <row r="28" spans="1:30" ht="15" customHeight="1" x14ac:dyDescent="0.25">
      <c r="A28" s="414" t="s">
        <v>5</v>
      </c>
      <c r="B28" s="415"/>
      <c r="C28" s="416"/>
      <c r="D28" s="79">
        <f t="shared" ref="D28:AD28" si="4">SUM(D22:D27)</f>
        <v>64</v>
      </c>
      <c r="E28" s="80">
        <f t="shared" si="4"/>
        <v>22</v>
      </c>
      <c r="F28" s="81">
        <f t="shared" si="4"/>
        <v>42</v>
      </c>
      <c r="G28" s="82">
        <f t="shared" si="4"/>
        <v>0</v>
      </c>
      <c r="H28" s="83">
        <f t="shared" si="4"/>
        <v>0</v>
      </c>
      <c r="I28" s="82">
        <f t="shared" si="4"/>
        <v>2</v>
      </c>
      <c r="J28" s="83">
        <f t="shared" si="4"/>
        <v>2</v>
      </c>
      <c r="K28" s="84">
        <f t="shared" si="4"/>
        <v>1</v>
      </c>
      <c r="L28" s="85">
        <f t="shared" si="4"/>
        <v>12</v>
      </c>
      <c r="M28" s="82">
        <f t="shared" si="4"/>
        <v>2</v>
      </c>
      <c r="N28" s="83">
        <f t="shared" si="4"/>
        <v>3</v>
      </c>
      <c r="O28" s="82">
        <f t="shared" si="4"/>
        <v>6</v>
      </c>
      <c r="P28" s="83">
        <f t="shared" si="4"/>
        <v>0</v>
      </c>
      <c r="Q28" s="82">
        <f t="shared" si="4"/>
        <v>1</v>
      </c>
      <c r="R28" s="83">
        <f t="shared" si="4"/>
        <v>12</v>
      </c>
      <c r="S28" s="82">
        <f t="shared" si="4"/>
        <v>3</v>
      </c>
      <c r="T28" s="83">
        <f t="shared" si="4"/>
        <v>6</v>
      </c>
      <c r="U28" s="82">
        <f t="shared" si="4"/>
        <v>2</v>
      </c>
      <c r="V28" s="83">
        <f t="shared" si="4"/>
        <v>5</v>
      </c>
      <c r="W28" s="82">
        <f t="shared" si="4"/>
        <v>2</v>
      </c>
      <c r="X28" s="83">
        <f t="shared" si="4"/>
        <v>0</v>
      </c>
      <c r="Y28" s="82">
        <f t="shared" si="4"/>
        <v>1</v>
      </c>
      <c r="Z28" s="83">
        <f t="shared" si="4"/>
        <v>2</v>
      </c>
      <c r="AA28" s="82">
        <f t="shared" si="4"/>
        <v>2</v>
      </c>
      <c r="AB28" s="83">
        <f t="shared" si="4"/>
        <v>0</v>
      </c>
      <c r="AC28" s="82">
        <f t="shared" si="4"/>
        <v>0</v>
      </c>
      <c r="AD28" s="83">
        <f t="shared" si="4"/>
        <v>0</v>
      </c>
    </row>
    <row r="29" spans="1:30" s="2" customFormat="1" ht="18" customHeight="1" x14ac:dyDescent="0.2">
      <c r="A29" s="398" t="s">
        <v>32</v>
      </c>
      <c r="B29" s="398"/>
      <c r="C29" s="398"/>
      <c r="D29" s="398"/>
      <c r="E29" s="398"/>
      <c r="F29" s="398"/>
    </row>
    <row r="30" spans="1:30" ht="15" customHeight="1" x14ac:dyDescent="0.25">
      <c r="A30" s="86" t="s">
        <v>33</v>
      </c>
      <c r="B30" s="86" t="s">
        <v>34</v>
      </c>
      <c r="C30" s="399" t="s">
        <v>35</v>
      </c>
      <c r="D30" s="400"/>
      <c r="E30" s="87" t="s">
        <v>5</v>
      </c>
      <c r="F30" s="88" t="s">
        <v>36</v>
      </c>
      <c r="G30" s="89" t="s">
        <v>25</v>
      </c>
    </row>
    <row r="31" spans="1:30" ht="15" customHeight="1" x14ac:dyDescent="0.25">
      <c r="A31" s="369" t="s">
        <v>37</v>
      </c>
      <c r="B31" s="401" t="s">
        <v>38</v>
      </c>
      <c r="C31" s="402" t="s">
        <v>39</v>
      </c>
      <c r="D31" s="403"/>
      <c r="E31" s="90">
        <f t="shared" ref="E31:E61" si="5">SUM(F31:G31)</f>
        <v>0</v>
      </c>
      <c r="F31" s="91"/>
      <c r="G31" s="92"/>
    </row>
    <row r="32" spans="1:30" ht="15" customHeight="1" x14ac:dyDescent="0.25">
      <c r="A32" s="370"/>
      <c r="B32" s="401"/>
      <c r="C32" s="404" t="s">
        <v>40</v>
      </c>
      <c r="D32" s="405"/>
      <c r="E32" s="93">
        <f t="shared" si="5"/>
        <v>0</v>
      </c>
      <c r="F32" s="94"/>
      <c r="G32" s="95"/>
    </row>
    <row r="33" spans="1:7" ht="15" customHeight="1" x14ac:dyDescent="0.25">
      <c r="A33" s="370"/>
      <c r="B33" s="401"/>
      <c r="C33" s="406" t="s">
        <v>41</v>
      </c>
      <c r="D33" s="407"/>
      <c r="E33" s="96">
        <f t="shared" si="5"/>
        <v>0</v>
      </c>
      <c r="F33" s="97"/>
      <c r="G33" s="98"/>
    </row>
    <row r="34" spans="1:7" ht="15" customHeight="1" x14ac:dyDescent="0.25">
      <c r="A34" s="370"/>
      <c r="B34" s="369" t="s">
        <v>42</v>
      </c>
      <c r="C34" s="389" t="s">
        <v>43</v>
      </c>
      <c r="D34" s="390"/>
      <c r="E34" s="99">
        <f t="shared" si="5"/>
        <v>0</v>
      </c>
      <c r="F34" s="100"/>
      <c r="G34" s="101"/>
    </row>
    <row r="35" spans="1:7" ht="15" customHeight="1" x14ac:dyDescent="0.25">
      <c r="A35" s="370"/>
      <c r="B35" s="371"/>
      <c r="C35" s="406" t="s">
        <v>44</v>
      </c>
      <c r="D35" s="407"/>
      <c r="E35" s="96">
        <f t="shared" si="5"/>
        <v>0</v>
      </c>
      <c r="F35" s="97"/>
      <c r="G35" s="98"/>
    </row>
    <row r="36" spans="1:7" ht="15" customHeight="1" x14ac:dyDescent="0.25">
      <c r="A36" s="370"/>
      <c r="B36" s="387" t="s">
        <v>45</v>
      </c>
      <c r="C36" s="389" t="s">
        <v>46</v>
      </c>
      <c r="D36" s="390"/>
      <c r="E36" s="99">
        <f t="shared" si="5"/>
        <v>0</v>
      </c>
      <c r="F36" s="100"/>
      <c r="G36" s="101"/>
    </row>
    <row r="37" spans="1:7" ht="15" customHeight="1" x14ac:dyDescent="0.25">
      <c r="A37" s="370"/>
      <c r="B37" s="388"/>
      <c r="C37" s="391" t="s">
        <v>47</v>
      </c>
      <c r="D37" s="392"/>
      <c r="E37" s="96">
        <f t="shared" si="5"/>
        <v>0</v>
      </c>
      <c r="F37" s="97"/>
      <c r="G37" s="98"/>
    </row>
    <row r="38" spans="1:7" ht="15" customHeight="1" x14ac:dyDescent="0.25">
      <c r="A38" s="370"/>
      <c r="B38" s="387" t="s">
        <v>48</v>
      </c>
      <c r="C38" s="394" t="s">
        <v>49</v>
      </c>
      <c r="D38" s="395"/>
      <c r="E38" s="99">
        <f t="shared" si="5"/>
        <v>0</v>
      </c>
      <c r="F38" s="100"/>
      <c r="G38" s="101"/>
    </row>
    <row r="39" spans="1:7" ht="15" customHeight="1" x14ac:dyDescent="0.25">
      <c r="A39" s="370"/>
      <c r="B39" s="393"/>
      <c r="C39" s="396" t="s">
        <v>50</v>
      </c>
      <c r="D39" s="397"/>
      <c r="E39" s="93">
        <f t="shared" si="5"/>
        <v>0</v>
      </c>
      <c r="F39" s="94"/>
      <c r="G39" s="95"/>
    </row>
    <row r="40" spans="1:7" ht="15" customHeight="1" x14ac:dyDescent="0.25">
      <c r="A40" s="370"/>
      <c r="B40" s="393"/>
      <c r="C40" s="396" t="s">
        <v>51</v>
      </c>
      <c r="D40" s="397"/>
      <c r="E40" s="93">
        <f t="shared" si="5"/>
        <v>0</v>
      </c>
      <c r="F40" s="94"/>
      <c r="G40" s="95"/>
    </row>
    <row r="41" spans="1:7" ht="15" customHeight="1" x14ac:dyDescent="0.25">
      <c r="A41" s="371"/>
      <c r="B41" s="388"/>
      <c r="C41" s="391" t="s">
        <v>52</v>
      </c>
      <c r="D41" s="392"/>
      <c r="E41" s="96">
        <f t="shared" si="5"/>
        <v>0</v>
      </c>
      <c r="F41" s="97"/>
      <c r="G41" s="98"/>
    </row>
    <row r="42" spans="1:7" ht="15" customHeight="1" x14ac:dyDescent="0.25">
      <c r="A42" s="369" t="s">
        <v>53</v>
      </c>
      <c r="B42" s="369" t="s">
        <v>54</v>
      </c>
      <c r="C42" s="378" t="s">
        <v>55</v>
      </c>
      <c r="D42" s="380"/>
      <c r="E42" s="102">
        <f t="shared" si="5"/>
        <v>8</v>
      </c>
      <c r="F42" s="103">
        <v>4</v>
      </c>
      <c r="G42" s="104">
        <v>4</v>
      </c>
    </row>
    <row r="43" spans="1:7" ht="21" x14ac:dyDescent="0.25">
      <c r="A43" s="370"/>
      <c r="B43" s="370"/>
      <c r="C43" s="369" t="s">
        <v>56</v>
      </c>
      <c r="D43" s="105" t="s">
        <v>57</v>
      </c>
      <c r="E43" s="106">
        <f t="shared" si="5"/>
        <v>0</v>
      </c>
      <c r="F43" s="107"/>
      <c r="G43" s="108"/>
    </row>
    <row r="44" spans="1:7" ht="31.5" x14ac:dyDescent="0.25">
      <c r="A44" s="370"/>
      <c r="B44" s="370"/>
      <c r="C44" s="371"/>
      <c r="D44" s="109" t="s">
        <v>58</v>
      </c>
      <c r="E44" s="106">
        <f t="shared" si="5"/>
        <v>0</v>
      </c>
      <c r="F44" s="107"/>
      <c r="G44" s="108"/>
    </row>
    <row r="45" spans="1:7" ht="15" customHeight="1" x14ac:dyDescent="0.25">
      <c r="A45" s="370"/>
      <c r="B45" s="370"/>
      <c r="C45" s="372" t="s">
        <v>59</v>
      </c>
      <c r="D45" s="374"/>
      <c r="E45" s="99">
        <f t="shared" si="5"/>
        <v>0</v>
      </c>
      <c r="F45" s="100"/>
      <c r="G45" s="101"/>
    </row>
    <row r="46" spans="1:7" ht="15" customHeight="1" x14ac:dyDescent="0.25">
      <c r="A46" s="370"/>
      <c r="B46" s="370"/>
      <c r="C46" s="375" t="s">
        <v>60</v>
      </c>
      <c r="D46" s="377"/>
      <c r="E46" s="93">
        <f t="shared" si="5"/>
        <v>8</v>
      </c>
      <c r="F46" s="94">
        <v>4</v>
      </c>
      <c r="G46" s="95">
        <v>4</v>
      </c>
    </row>
    <row r="47" spans="1:7" ht="15" customHeight="1" x14ac:dyDescent="0.25">
      <c r="A47" s="370"/>
      <c r="B47" s="370"/>
      <c r="C47" s="375" t="s">
        <v>61</v>
      </c>
      <c r="D47" s="377"/>
      <c r="E47" s="93">
        <f t="shared" si="5"/>
        <v>7</v>
      </c>
      <c r="F47" s="94">
        <v>4</v>
      </c>
      <c r="G47" s="95">
        <v>3</v>
      </c>
    </row>
    <row r="48" spans="1:7" ht="15" customHeight="1" x14ac:dyDescent="0.25">
      <c r="A48" s="371"/>
      <c r="B48" s="371"/>
      <c r="C48" s="378" t="s">
        <v>62</v>
      </c>
      <c r="D48" s="380"/>
      <c r="E48" s="96">
        <f t="shared" si="5"/>
        <v>1</v>
      </c>
      <c r="F48" s="97"/>
      <c r="G48" s="98">
        <v>1</v>
      </c>
    </row>
    <row r="49" spans="1:8" ht="15" customHeight="1" x14ac:dyDescent="0.25">
      <c r="A49" s="369" t="s">
        <v>63</v>
      </c>
      <c r="B49" s="372" t="s">
        <v>64</v>
      </c>
      <c r="C49" s="373"/>
      <c r="D49" s="374"/>
      <c r="E49" s="90">
        <f t="shared" si="5"/>
        <v>0</v>
      </c>
      <c r="F49" s="91"/>
      <c r="G49" s="92"/>
    </row>
    <row r="50" spans="1:8" ht="15" customHeight="1" x14ac:dyDescent="0.25">
      <c r="A50" s="370"/>
      <c r="B50" s="375" t="s">
        <v>65</v>
      </c>
      <c r="C50" s="376"/>
      <c r="D50" s="377"/>
      <c r="E50" s="93">
        <f t="shared" si="5"/>
        <v>0</v>
      </c>
      <c r="F50" s="94"/>
      <c r="G50" s="95"/>
    </row>
    <row r="51" spans="1:8" ht="15" customHeight="1" x14ac:dyDescent="0.25">
      <c r="A51" s="370"/>
      <c r="B51" s="375" t="s">
        <v>66</v>
      </c>
      <c r="C51" s="376"/>
      <c r="D51" s="377"/>
      <c r="E51" s="93">
        <f t="shared" si="5"/>
        <v>0</v>
      </c>
      <c r="F51" s="94"/>
      <c r="G51" s="95"/>
    </row>
    <row r="52" spans="1:8" ht="15" customHeight="1" x14ac:dyDescent="0.25">
      <c r="A52" s="371"/>
      <c r="B52" s="381" t="s">
        <v>67</v>
      </c>
      <c r="C52" s="382"/>
      <c r="D52" s="383"/>
      <c r="E52" s="96">
        <f t="shared" si="5"/>
        <v>0</v>
      </c>
      <c r="F52" s="97"/>
      <c r="G52" s="98"/>
    </row>
    <row r="53" spans="1:8" ht="15" customHeight="1" x14ac:dyDescent="0.25">
      <c r="A53" s="370" t="s">
        <v>68</v>
      </c>
      <c r="B53" s="384" t="s">
        <v>69</v>
      </c>
      <c r="C53" s="385"/>
      <c r="D53" s="386"/>
      <c r="E53" s="99">
        <f t="shared" si="5"/>
        <v>0</v>
      </c>
      <c r="F53" s="100"/>
      <c r="G53" s="101"/>
    </row>
    <row r="54" spans="1:8" ht="15" customHeight="1" x14ac:dyDescent="0.25">
      <c r="A54" s="371"/>
      <c r="B54" s="381" t="s">
        <v>70</v>
      </c>
      <c r="C54" s="382"/>
      <c r="D54" s="383"/>
      <c r="E54" s="96">
        <f t="shared" si="5"/>
        <v>0</v>
      </c>
      <c r="F54" s="97"/>
      <c r="G54" s="98"/>
    </row>
    <row r="55" spans="1:8" ht="15" customHeight="1" x14ac:dyDescent="0.25">
      <c r="A55" s="369" t="s">
        <v>71</v>
      </c>
      <c r="B55" s="372" t="s">
        <v>72</v>
      </c>
      <c r="C55" s="373"/>
      <c r="D55" s="374"/>
      <c r="E55" s="99">
        <f t="shared" si="5"/>
        <v>0</v>
      </c>
      <c r="F55" s="100"/>
      <c r="G55" s="101"/>
    </row>
    <row r="56" spans="1:8" ht="15" customHeight="1" x14ac:dyDescent="0.25">
      <c r="A56" s="370"/>
      <c r="B56" s="375" t="s">
        <v>73</v>
      </c>
      <c r="C56" s="376"/>
      <c r="D56" s="377"/>
      <c r="E56" s="93">
        <f t="shared" si="5"/>
        <v>0</v>
      </c>
      <c r="F56" s="94"/>
      <c r="G56" s="95"/>
    </row>
    <row r="57" spans="1:8" ht="15" customHeight="1" x14ac:dyDescent="0.25">
      <c r="A57" s="370"/>
      <c r="B57" s="375" t="s">
        <v>74</v>
      </c>
      <c r="C57" s="376"/>
      <c r="D57" s="377"/>
      <c r="E57" s="93">
        <f t="shared" si="5"/>
        <v>0</v>
      </c>
      <c r="F57" s="94"/>
      <c r="G57" s="95"/>
    </row>
    <row r="58" spans="1:8" ht="15" customHeight="1" x14ac:dyDescent="0.25">
      <c r="A58" s="370"/>
      <c r="B58" s="375" t="s">
        <v>75</v>
      </c>
      <c r="C58" s="376"/>
      <c r="D58" s="377"/>
      <c r="E58" s="93">
        <f t="shared" si="5"/>
        <v>0</v>
      </c>
      <c r="F58" s="94"/>
      <c r="G58" s="95"/>
    </row>
    <row r="59" spans="1:8" ht="15" customHeight="1" x14ac:dyDescent="0.25">
      <c r="A59" s="370"/>
      <c r="B59" s="375" t="s">
        <v>76</v>
      </c>
      <c r="C59" s="376"/>
      <c r="D59" s="377"/>
      <c r="E59" s="93">
        <f t="shared" si="5"/>
        <v>0</v>
      </c>
      <c r="F59" s="94"/>
      <c r="G59" s="95"/>
    </row>
    <row r="60" spans="1:8" ht="15" customHeight="1" x14ac:dyDescent="0.25">
      <c r="A60" s="371"/>
      <c r="B60" s="378" t="s">
        <v>77</v>
      </c>
      <c r="C60" s="379"/>
      <c r="D60" s="380"/>
      <c r="E60" s="96">
        <f t="shared" si="5"/>
        <v>0</v>
      </c>
      <c r="F60" s="97"/>
      <c r="G60" s="98"/>
    </row>
    <row r="61" spans="1:8" ht="15" customHeight="1" x14ac:dyDescent="0.25">
      <c r="A61" s="110" t="s">
        <v>78</v>
      </c>
      <c r="B61" s="365" t="s">
        <v>79</v>
      </c>
      <c r="C61" s="366"/>
      <c r="D61" s="367"/>
      <c r="E61" s="102">
        <f t="shared" si="5"/>
        <v>0</v>
      </c>
      <c r="F61" s="103"/>
      <c r="G61" s="104"/>
    </row>
    <row r="62" spans="1:8" s="2" customFormat="1" ht="18" customHeight="1" x14ac:dyDescent="0.2">
      <c r="A62" s="368" t="s">
        <v>80</v>
      </c>
      <c r="B62" s="368"/>
      <c r="C62" s="368"/>
      <c r="D62" s="368"/>
      <c r="E62" s="111"/>
      <c r="F62" s="111"/>
      <c r="G62" s="111"/>
      <c r="H62" s="111"/>
    </row>
    <row r="63" spans="1:8" ht="15" customHeight="1" x14ac:dyDescent="0.25">
      <c r="A63" s="112" t="s">
        <v>81</v>
      </c>
      <c r="B63" s="113" t="s">
        <v>5</v>
      </c>
    </row>
    <row r="64" spans="1:8" ht="15" customHeight="1" x14ac:dyDescent="0.25">
      <c r="A64" s="11" t="s">
        <v>82</v>
      </c>
      <c r="B64" s="114"/>
    </row>
    <row r="65" spans="1:3" ht="15" customHeight="1" x14ac:dyDescent="0.25">
      <c r="A65" s="115" t="s">
        <v>83</v>
      </c>
      <c r="B65" s="116"/>
    </row>
    <row r="66" spans="1:3" ht="15" customHeight="1" x14ac:dyDescent="0.25">
      <c r="A66" s="117" t="s">
        <v>5</v>
      </c>
      <c r="B66" s="118">
        <f>SUM(B64+B65)</f>
        <v>0</v>
      </c>
    </row>
    <row r="67" spans="1:3" s="2" customFormat="1" ht="18" customHeight="1" x14ac:dyDescent="0.2">
      <c r="A67" s="318" t="s">
        <v>84</v>
      </c>
      <c r="B67" s="318"/>
      <c r="C67" s="318"/>
    </row>
    <row r="68" spans="1:3" s="3" customFormat="1" ht="15" customHeight="1" x14ac:dyDescent="0.15">
      <c r="A68" s="119" t="s">
        <v>85</v>
      </c>
      <c r="B68" s="120" t="s">
        <v>4</v>
      </c>
      <c r="C68" s="119" t="s">
        <v>5</v>
      </c>
    </row>
    <row r="69" spans="1:3" s="3" customFormat="1" ht="15" customHeight="1" x14ac:dyDescent="0.15">
      <c r="A69" s="315" t="s">
        <v>86</v>
      </c>
      <c r="B69" s="11" t="s">
        <v>87</v>
      </c>
      <c r="C69" s="114"/>
    </row>
    <row r="70" spans="1:3" s="3" customFormat="1" ht="15" customHeight="1" x14ac:dyDescent="0.15">
      <c r="A70" s="322"/>
      <c r="B70" s="121" t="s">
        <v>88</v>
      </c>
      <c r="C70" s="122"/>
    </row>
    <row r="71" spans="1:3" s="3" customFormat="1" ht="15" customHeight="1" x14ac:dyDescent="0.15">
      <c r="A71" s="322"/>
      <c r="B71" s="123" t="s">
        <v>89</v>
      </c>
      <c r="C71" s="124"/>
    </row>
    <row r="72" spans="1:3" s="3" customFormat="1" ht="15" customHeight="1" x14ac:dyDescent="0.15">
      <c r="A72" s="322"/>
      <c r="B72" s="123" t="s">
        <v>90</v>
      </c>
      <c r="C72" s="124"/>
    </row>
    <row r="73" spans="1:3" s="3" customFormat="1" ht="15" customHeight="1" x14ac:dyDescent="0.15">
      <c r="A73" s="315" t="s">
        <v>91</v>
      </c>
      <c r="B73" s="11" t="s">
        <v>92</v>
      </c>
      <c r="C73" s="114"/>
    </row>
    <row r="74" spans="1:3" s="3" customFormat="1" ht="15" customHeight="1" x14ac:dyDescent="0.15">
      <c r="A74" s="322"/>
      <c r="B74" s="121" t="s">
        <v>93</v>
      </c>
      <c r="C74" s="122"/>
    </row>
    <row r="75" spans="1:3" s="3" customFormat="1" ht="15" customHeight="1" x14ac:dyDescent="0.15">
      <c r="A75" s="322"/>
      <c r="B75" s="123" t="s">
        <v>94</v>
      </c>
      <c r="C75" s="122"/>
    </row>
    <row r="76" spans="1:3" s="3" customFormat="1" ht="15" customHeight="1" x14ac:dyDescent="0.15">
      <c r="A76" s="322"/>
      <c r="B76" s="123" t="s">
        <v>90</v>
      </c>
      <c r="C76" s="124"/>
    </row>
    <row r="77" spans="1:3" s="3" customFormat="1" ht="15" customHeight="1" x14ac:dyDescent="0.15">
      <c r="A77" s="316"/>
      <c r="B77" s="123" t="s">
        <v>89</v>
      </c>
      <c r="C77" s="124"/>
    </row>
    <row r="78" spans="1:3" ht="31.5" x14ac:dyDescent="0.25">
      <c r="A78" s="315" t="s">
        <v>95</v>
      </c>
      <c r="B78" s="125" t="s">
        <v>96</v>
      </c>
      <c r="C78" s="114"/>
    </row>
    <row r="79" spans="1:3" ht="21" x14ac:dyDescent="0.25">
      <c r="A79" s="322"/>
      <c r="B79" s="123" t="s">
        <v>97</v>
      </c>
      <c r="C79" s="122"/>
    </row>
    <row r="80" spans="1:3" s="3" customFormat="1" ht="15" customHeight="1" x14ac:dyDescent="0.15">
      <c r="A80" s="316"/>
      <c r="B80" s="126" t="s">
        <v>90</v>
      </c>
      <c r="C80" s="127"/>
    </row>
    <row r="81" spans="1:12" s="3" customFormat="1" ht="15" customHeight="1" x14ac:dyDescent="0.15">
      <c r="A81" s="363" t="s">
        <v>98</v>
      </c>
      <c r="B81" s="364"/>
      <c r="C81" s="127"/>
    </row>
    <row r="82" spans="1:12" s="2" customFormat="1" ht="18" customHeight="1" x14ac:dyDescent="0.2">
      <c r="A82" s="346" t="s">
        <v>99</v>
      </c>
      <c r="B82" s="346"/>
      <c r="C82" s="346"/>
      <c r="D82" s="346"/>
      <c r="E82" s="346"/>
      <c r="F82" s="346"/>
      <c r="G82" s="346"/>
      <c r="H82" s="346"/>
      <c r="I82" s="111"/>
    </row>
    <row r="83" spans="1:12" ht="15" customHeight="1" x14ac:dyDescent="0.25">
      <c r="A83" s="354" t="s">
        <v>100</v>
      </c>
      <c r="B83" s="354"/>
      <c r="C83" s="355" t="s">
        <v>101</v>
      </c>
      <c r="D83" s="357" t="s">
        <v>102</v>
      </c>
      <c r="E83" s="359" t="s">
        <v>91</v>
      </c>
      <c r="F83" s="360"/>
      <c r="G83" s="360"/>
      <c r="H83" s="360" t="s">
        <v>98</v>
      </c>
    </row>
    <row r="84" spans="1:12" ht="15" customHeight="1" x14ac:dyDescent="0.25">
      <c r="A84" s="354"/>
      <c r="B84" s="354"/>
      <c r="C84" s="356"/>
      <c r="D84" s="358"/>
      <c r="E84" s="128" t="s">
        <v>92</v>
      </c>
      <c r="F84" s="129" t="s">
        <v>103</v>
      </c>
      <c r="G84" s="130" t="s">
        <v>90</v>
      </c>
      <c r="H84" s="359"/>
    </row>
    <row r="85" spans="1:12" ht="15" customHeight="1" x14ac:dyDescent="0.25">
      <c r="A85" s="323" t="s">
        <v>104</v>
      </c>
      <c r="B85" s="324"/>
      <c r="C85" s="131"/>
      <c r="D85" s="132"/>
      <c r="E85" s="131"/>
      <c r="F85" s="133"/>
      <c r="G85" s="132"/>
      <c r="H85" s="132"/>
    </row>
    <row r="86" spans="1:12" ht="15" customHeight="1" x14ac:dyDescent="0.25">
      <c r="A86" s="347" t="s">
        <v>105</v>
      </c>
      <c r="B86" s="348"/>
      <c r="C86" s="134"/>
      <c r="D86" s="135"/>
      <c r="E86" s="134"/>
      <c r="F86" s="136"/>
      <c r="G86" s="135"/>
      <c r="H86" s="135"/>
    </row>
    <row r="87" spans="1:12" ht="15" customHeight="1" x14ac:dyDescent="0.25">
      <c r="A87" s="347" t="s">
        <v>106</v>
      </c>
      <c r="B87" s="348"/>
      <c r="C87" s="137"/>
      <c r="D87" s="138"/>
      <c r="E87" s="137"/>
      <c r="F87" s="139"/>
      <c r="G87" s="138"/>
      <c r="H87" s="138"/>
    </row>
    <row r="88" spans="1:12" ht="15" customHeight="1" x14ac:dyDescent="0.25">
      <c r="A88" s="347" t="s">
        <v>107</v>
      </c>
      <c r="B88" s="348"/>
      <c r="C88" s="137"/>
      <c r="D88" s="138"/>
      <c r="E88" s="137"/>
      <c r="F88" s="139"/>
      <c r="G88" s="138"/>
      <c r="H88" s="138"/>
    </row>
    <row r="89" spans="1:12" ht="15" customHeight="1" x14ac:dyDescent="0.25">
      <c r="A89" s="361" t="s">
        <v>108</v>
      </c>
      <c r="B89" s="362"/>
      <c r="C89" s="140"/>
      <c r="D89" s="141"/>
      <c r="E89" s="61"/>
      <c r="F89" s="142"/>
      <c r="G89" s="141"/>
      <c r="H89" s="141"/>
    </row>
    <row r="90" spans="1:12" ht="15" customHeight="1" x14ac:dyDescent="0.25">
      <c r="A90" s="353" t="s">
        <v>5</v>
      </c>
      <c r="B90" s="353"/>
      <c r="C90" s="34">
        <f t="shared" ref="C90:H90" si="6">SUM(C85:C89)</f>
        <v>0</v>
      </c>
      <c r="D90" s="143">
        <f t="shared" si="6"/>
        <v>0</v>
      </c>
      <c r="E90" s="34">
        <f t="shared" si="6"/>
        <v>0</v>
      </c>
      <c r="F90" s="144">
        <f t="shared" si="6"/>
        <v>0</v>
      </c>
      <c r="G90" s="143">
        <f t="shared" si="6"/>
        <v>0</v>
      </c>
      <c r="H90" s="145">
        <f t="shared" si="6"/>
        <v>0</v>
      </c>
    </row>
    <row r="91" spans="1:12" ht="15" customHeight="1" x14ac:dyDescent="0.25">
      <c r="A91" s="146" t="s">
        <v>109</v>
      </c>
    </row>
    <row r="92" spans="1:12" s="2" customFormat="1" ht="18" customHeight="1" x14ac:dyDescent="0.2">
      <c r="A92" s="346" t="s">
        <v>110</v>
      </c>
      <c r="B92" s="346"/>
      <c r="C92" s="346"/>
      <c r="D92" s="346"/>
      <c r="E92" s="346"/>
      <c r="F92" s="346"/>
      <c r="G92" s="346"/>
      <c r="H92" s="346"/>
      <c r="I92" s="111"/>
      <c r="J92" s="111"/>
      <c r="K92" s="111"/>
      <c r="L92" s="111"/>
    </row>
    <row r="93" spans="1:12" ht="15" customHeight="1" x14ac:dyDescent="0.25">
      <c r="A93" s="354" t="s">
        <v>100</v>
      </c>
      <c r="B93" s="354"/>
      <c r="C93" s="355" t="s">
        <v>101</v>
      </c>
      <c r="D93" s="357" t="s">
        <v>102</v>
      </c>
      <c r="E93" s="359" t="s">
        <v>91</v>
      </c>
      <c r="F93" s="360"/>
      <c r="G93" s="360"/>
      <c r="H93" s="360" t="s">
        <v>98</v>
      </c>
    </row>
    <row r="94" spans="1:12" ht="15" customHeight="1" x14ac:dyDescent="0.25">
      <c r="A94" s="354"/>
      <c r="B94" s="354"/>
      <c r="C94" s="356"/>
      <c r="D94" s="358"/>
      <c r="E94" s="128" t="s">
        <v>92</v>
      </c>
      <c r="F94" s="129" t="s">
        <v>103</v>
      </c>
      <c r="G94" s="130" t="s">
        <v>90</v>
      </c>
      <c r="H94" s="359"/>
    </row>
    <row r="95" spans="1:12" ht="15" customHeight="1" x14ac:dyDescent="0.25">
      <c r="A95" s="323" t="s">
        <v>105</v>
      </c>
      <c r="B95" s="324"/>
      <c r="C95" s="131">
        <v>22</v>
      </c>
      <c r="D95" s="132">
        <v>1</v>
      </c>
      <c r="E95" s="147">
        <v>88</v>
      </c>
      <c r="F95" s="133">
        <v>0</v>
      </c>
      <c r="G95" s="148">
        <v>0</v>
      </c>
      <c r="H95" s="132">
        <v>0</v>
      </c>
    </row>
    <row r="96" spans="1:12" ht="15" customHeight="1" x14ac:dyDescent="0.25">
      <c r="A96" s="347" t="s">
        <v>111</v>
      </c>
      <c r="B96" s="348"/>
      <c r="C96" s="66">
        <v>0</v>
      </c>
      <c r="D96" s="68">
        <v>0</v>
      </c>
      <c r="E96" s="149">
        <v>0</v>
      </c>
      <c r="F96" s="150">
        <v>0</v>
      </c>
      <c r="G96" s="67">
        <v>0</v>
      </c>
      <c r="H96" s="68">
        <v>0</v>
      </c>
    </row>
    <row r="97" spans="1:9" ht="15" customHeight="1" x14ac:dyDescent="0.25">
      <c r="A97" s="349" t="s">
        <v>112</v>
      </c>
      <c r="B97" s="350"/>
      <c r="C97" s="66">
        <v>0</v>
      </c>
      <c r="D97" s="68">
        <v>0</v>
      </c>
      <c r="E97" s="149">
        <v>0</v>
      </c>
      <c r="F97" s="150">
        <v>0</v>
      </c>
      <c r="G97" s="67">
        <v>0</v>
      </c>
      <c r="H97" s="68">
        <v>0</v>
      </c>
    </row>
    <row r="98" spans="1:9" ht="15" customHeight="1" x14ac:dyDescent="0.25">
      <c r="A98" s="347" t="s">
        <v>113</v>
      </c>
      <c r="B98" s="348"/>
      <c r="C98" s="66">
        <v>0</v>
      </c>
      <c r="D98" s="68">
        <v>2</v>
      </c>
      <c r="E98" s="149">
        <v>0</v>
      </c>
      <c r="F98" s="150">
        <v>0</v>
      </c>
      <c r="G98" s="67">
        <v>0</v>
      </c>
      <c r="H98" s="68">
        <v>0</v>
      </c>
    </row>
    <row r="99" spans="1:9" ht="15" customHeight="1" x14ac:dyDescent="0.25">
      <c r="A99" s="351" t="s">
        <v>108</v>
      </c>
      <c r="B99" s="352"/>
      <c r="C99" s="140">
        <v>5</v>
      </c>
      <c r="D99" s="70">
        <v>0</v>
      </c>
      <c r="E99" s="151">
        <v>10</v>
      </c>
      <c r="F99" s="142">
        <v>0</v>
      </c>
      <c r="G99" s="62">
        <v>0</v>
      </c>
      <c r="H99" s="141">
        <v>0</v>
      </c>
    </row>
    <row r="100" spans="1:9" ht="15" customHeight="1" x14ac:dyDescent="0.25">
      <c r="A100" s="353" t="s">
        <v>5</v>
      </c>
      <c r="B100" s="353"/>
      <c r="C100" s="34">
        <f t="shared" ref="C100:H100" si="7">SUM(C95:C99)</f>
        <v>27</v>
      </c>
      <c r="D100" s="37">
        <f t="shared" si="7"/>
        <v>3</v>
      </c>
      <c r="E100" s="34">
        <f t="shared" si="7"/>
        <v>98</v>
      </c>
      <c r="F100" s="36">
        <f t="shared" si="7"/>
        <v>0</v>
      </c>
      <c r="G100" s="37">
        <f t="shared" si="7"/>
        <v>0</v>
      </c>
      <c r="H100" s="37">
        <f t="shared" si="7"/>
        <v>0</v>
      </c>
    </row>
    <row r="101" spans="1:9" ht="15" customHeight="1" x14ac:dyDescent="0.25">
      <c r="A101" s="146" t="s">
        <v>109</v>
      </c>
    </row>
    <row r="102" spans="1:9" ht="18" customHeight="1" x14ac:dyDescent="0.25">
      <c r="A102" s="346" t="s">
        <v>114</v>
      </c>
      <c r="B102" s="346"/>
      <c r="C102" s="346"/>
      <c r="D102" s="346"/>
      <c r="E102" s="346"/>
      <c r="F102" s="346"/>
      <c r="G102" s="346"/>
      <c r="H102" s="346"/>
      <c r="I102" s="346"/>
    </row>
    <row r="103" spans="1:9" ht="42" x14ac:dyDescent="0.25">
      <c r="A103" s="343" t="s">
        <v>115</v>
      </c>
      <c r="B103" s="344"/>
      <c r="C103" s="152" t="s">
        <v>5</v>
      </c>
      <c r="D103" s="128" t="s">
        <v>116</v>
      </c>
      <c r="E103" s="129" t="s">
        <v>117</v>
      </c>
      <c r="F103" s="129" t="s">
        <v>118</v>
      </c>
      <c r="G103" s="129" t="s">
        <v>119</v>
      </c>
      <c r="H103" s="153" t="s">
        <v>120</v>
      </c>
      <c r="I103" s="89" t="s">
        <v>121</v>
      </c>
    </row>
    <row r="104" spans="1:9" s="3" customFormat="1" ht="15" customHeight="1" x14ac:dyDescent="0.15">
      <c r="A104" s="339" t="s">
        <v>122</v>
      </c>
      <c r="B104" s="340"/>
      <c r="C104" s="154">
        <f>SUM(D104:I104)</f>
        <v>1</v>
      </c>
      <c r="D104" s="155">
        <v>1</v>
      </c>
      <c r="E104" s="156">
        <v>0</v>
      </c>
      <c r="F104" s="156">
        <v>0</v>
      </c>
      <c r="G104" s="156">
        <v>0</v>
      </c>
      <c r="H104" s="156">
        <v>0</v>
      </c>
      <c r="I104" s="157">
        <v>0</v>
      </c>
    </row>
    <row r="105" spans="1:9" s="3" customFormat="1" ht="15" customHeight="1" x14ac:dyDescent="0.15">
      <c r="A105" s="315" t="s">
        <v>91</v>
      </c>
      <c r="B105" s="158" t="s">
        <v>92</v>
      </c>
      <c r="C105" s="159">
        <f>SUM(D105:I105)</f>
        <v>0</v>
      </c>
      <c r="D105" s="160">
        <v>0</v>
      </c>
      <c r="E105" s="161">
        <v>0</v>
      </c>
      <c r="F105" s="161">
        <v>0</v>
      </c>
      <c r="G105" s="161">
        <v>0</v>
      </c>
      <c r="H105" s="161">
        <v>0</v>
      </c>
      <c r="I105" s="162">
        <v>0</v>
      </c>
    </row>
    <row r="106" spans="1:9" s="3" customFormat="1" ht="15" customHeight="1" x14ac:dyDescent="0.15">
      <c r="A106" s="322"/>
      <c r="B106" s="163" t="s">
        <v>103</v>
      </c>
      <c r="C106" s="164">
        <f>SUM(D106:I106)</f>
        <v>0</v>
      </c>
      <c r="D106" s="134">
        <v>0</v>
      </c>
      <c r="E106" s="136">
        <v>0</v>
      </c>
      <c r="F106" s="136">
        <v>0</v>
      </c>
      <c r="G106" s="136">
        <v>0</v>
      </c>
      <c r="H106" s="136">
        <v>0</v>
      </c>
      <c r="I106" s="162">
        <v>0</v>
      </c>
    </row>
    <row r="107" spans="1:9" s="3" customFormat="1" ht="15" customHeight="1" x14ac:dyDescent="0.15">
      <c r="A107" s="316"/>
      <c r="B107" s="165" t="s">
        <v>90</v>
      </c>
      <c r="C107" s="166">
        <f>SUM(D107:I107)</f>
        <v>0</v>
      </c>
      <c r="D107" s="167">
        <v>0</v>
      </c>
      <c r="E107" s="168">
        <v>0</v>
      </c>
      <c r="F107" s="168">
        <v>0</v>
      </c>
      <c r="G107" s="168">
        <v>0</v>
      </c>
      <c r="H107" s="168">
        <v>0</v>
      </c>
      <c r="I107" s="169">
        <v>0</v>
      </c>
    </row>
    <row r="108" spans="1:9" s="3" customFormat="1" ht="15" customHeight="1" x14ac:dyDescent="0.15">
      <c r="A108" s="323" t="s">
        <v>102</v>
      </c>
      <c r="B108" s="324"/>
      <c r="C108" s="159">
        <f>SUM(D108:H108)</f>
        <v>0</v>
      </c>
      <c r="D108" s="160">
        <v>0</v>
      </c>
      <c r="E108" s="161">
        <v>0</v>
      </c>
      <c r="F108" s="161">
        <v>0</v>
      </c>
      <c r="G108" s="161">
        <v>0</v>
      </c>
      <c r="H108" s="161">
        <v>0</v>
      </c>
      <c r="I108" s="170"/>
    </row>
    <row r="109" spans="1:9" s="3" customFormat="1" ht="15" customHeight="1" x14ac:dyDescent="0.15">
      <c r="A109" s="325" t="s">
        <v>98</v>
      </c>
      <c r="B109" s="326"/>
      <c r="C109" s="171">
        <f>SUM(D109:H109)</f>
        <v>0</v>
      </c>
      <c r="D109" s="61">
        <v>0</v>
      </c>
      <c r="E109" s="142">
        <v>0</v>
      </c>
      <c r="F109" s="142">
        <v>0</v>
      </c>
      <c r="G109" s="142">
        <v>0</v>
      </c>
      <c r="H109" s="142">
        <v>0</v>
      </c>
      <c r="I109" s="172"/>
    </row>
    <row r="110" spans="1:9" ht="15" customHeight="1" x14ac:dyDescent="0.25">
      <c r="A110" s="146" t="s">
        <v>109</v>
      </c>
    </row>
    <row r="111" spans="1:9" s="2" customFormat="1" ht="18" customHeight="1" x14ac:dyDescent="0.2">
      <c r="A111" s="345" t="s">
        <v>123</v>
      </c>
      <c r="B111" s="345"/>
      <c r="C111" s="345"/>
      <c r="D111" s="345"/>
      <c r="E111" s="345"/>
      <c r="F111" s="345"/>
      <c r="G111" s="345"/>
      <c r="H111" s="345"/>
      <c r="I111" s="345"/>
    </row>
    <row r="112" spans="1:9" ht="42" x14ac:dyDescent="0.25">
      <c r="A112" s="343" t="s">
        <v>115</v>
      </c>
      <c r="B112" s="344"/>
      <c r="C112" s="152" t="s">
        <v>5</v>
      </c>
      <c r="D112" s="128" t="s">
        <v>116</v>
      </c>
      <c r="E112" s="129" t="s">
        <v>117</v>
      </c>
      <c r="F112" s="129" t="s">
        <v>118</v>
      </c>
      <c r="G112" s="129" t="s">
        <v>119</v>
      </c>
      <c r="H112" s="153" t="s">
        <v>120</v>
      </c>
      <c r="I112" s="89" t="s">
        <v>124</v>
      </c>
    </row>
    <row r="113" spans="1:9" ht="15" customHeight="1" x14ac:dyDescent="0.25">
      <c r="A113" s="339" t="s">
        <v>122</v>
      </c>
      <c r="B113" s="340"/>
      <c r="C113" s="154">
        <f t="shared" ref="C113:C118" si="8">SUM(D113:I113)</f>
        <v>0</v>
      </c>
      <c r="D113" s="155"/>
      <c r="E113" s="156"/>
      <c r="F113" s="156"/>
      <c r="G113" s="156"/>
      <c r="H113" s="156"/>
      <c r="I113" s="173"/>
    </row>
    <row r="114" spans="1:9" ht="15" customHeight="1" x14ac:dyDescent="0.25">
      <c r="A114" s="315" t="s">
        <v>91</v>
      </c>
      <c r="B114" s="158" t="s">
        <v>92</v>
      </c>
      <c r="C114" s="159">
        <f t="shared" si="8"/>
        <v>0</v>
      </c>
      <c r="D114" s="160"/>
      <c r="E114" s="161"/>
      <c r="F114" s="161"/>
      <c r="G114" s="161"/>
      <c r="H114" s="161"/>
      <c r="I114" s="162"/>
    </row>
    <row r="115" spans="1:9" ht="15" customHeight="1" x14ac:dyDescent="0.25">
      <c r="A115" s="322"/>
      <c r="B115" s="163" t="s">
        <v>103</v>
      </c>
      <c r="C115" s="164">
        <f t="shared" si="8"/>
        <v>0</v>
      </c>
      <c r="D115" s="160"/>
      <c r="E115" s="161"/>
      <c r="F115" s="161"/>
      <c r="G115" s="161"/>
      <c r="H115" s="161"/>
      <c r="I115" s="162"/>
    </row>
    <row r="116" spans="1:9" ht="15" customHeight="1" x14ac:dyDescent="0.25">
      <c r="A116" s="316"/>
      <c r="B116" s="165" t="s">
        <v>90</v>
      </c>
      <c r="C116" s="166">
        <f t="shared" si="8"/>
        <v>0</v>
      </c>
      <c r="D116" s="167"/>
      <c r="E116" s="168"/>
      <c r="F116" s="168"/>
      <c r="G116" s="168"/>
      <c r="H116" s="168"/>
      <c r="I116" s="169"/>
    </row>
    <row r="117" spans="1:9" ht="15" customHeight="1" x14ac:dyDescent="0.25">
      <c r="A117" s="323" t="s">
        <v>102</v>
      </c>
      <c r="B117" s="324"/>
      <c r="C117" s="159">
        <f t="shared" si="8"/>
        <v>0</v>
      </c>
      <c r="D117" s="160"/>
      <c r="E117" s="161"/>
      <c r="F117" s="161"/>
      <c r="G117" s="161"/>
      <c r="H117" s="161"/>
      <c r="I117" s="162"/>
    </row>
    <row r="118" spans="1:9" ht="15" customHeight="1" x14ac:dyDescent="0.25">
      <c r="A118" s="325" t="s">
        <v>98</v>
      </c>
      <c r="B118" s="326"/>
      <c r="C118" s="171">
        <f t="shared" si="8"/>
        <v>0</v>
      </c>
      <c r="D118" s="167"/>
      <c r="E118" s="168"/>
      <c r="F118" s="168"/>
      <c r="G118" s="168"/>
      <c r="H118" s="168"/>
      <c r="I118" s="169"/>
    </row>
    <row r="119" spans="1:9" ht="15" customHeight="1" x14ac:dyDescent="0.25">
      <c r="A119" s="146" t="s">
        <v>109</v>
      </c>
    </row>
    <row r="120" spans="1:9" s="2" customFormat="1" ht="18" customHeight="1" x14ac:dyDescent="0.2">
      <c r="A120" s="341" t="s">
        <v>125</v>
      </c>
      <c r="B120" s="341"/>
      <c r="C120" s="174"/>
      <c r="D120" s="174"/>
      <c r="E120" s="174"/>
    </row>
    <row r="121" spans="1:9" ht="21" x14ac:dyDescent="0.25">
      <c r="A121" s="175" t="s">
        <v>126</v>
      </c>
      <c r="B121" s="175" t="s">
        <v>127</v>
      </c>
    </row>
    <row r="122" spans="1:9" ht="15" customHeight="1" x14ac:dyDescent="0.25">
      <c r="A122" s="163" t="s">
        <v>128</v>
      </c>
      <c r="B122" s="176"/>
    </row>
    <row r="123" spans="1:9" ht="15" customHeight="1" x14ac:dyDescent="0.25">
      <c r="A123" s="163" t="s">
        <v>129</v>
      </c>
      <c r="B123" s="177"/>
    </row>
    <row r="124" spans="1:9" ht="15" customHeight="1" x14ac:dyDescent="0.25">
      <c r="A124" s="163" t="s">
        <v>130</v>
      </c>
      <c r="B124" s="177"/>
    </row>
    <row r="125" spans="1:9" ht="15" customHeight="1" x14ac:dyDescent="0.25">
      <c r="A125" s="163" t="s">
        <v>131</v>
      </c>
      <c r="B125" s="177"/>
    </row>
    <row r="126" spans="1:9" ht="15" customHeight="1" x14ac:dyDescent="0.25">
      <c r="A126" s="165" t="s">
        <v>132</v>
      </c>
      <c r="B126" s="178"/>
    </row>
    <row r="127" spans="1:9" s="2" customFormat="1" ht="18" customHeight="1" x14ac:dyDescent="0.2">
      <c r="A127" s="342" t="s">
        <v>133</v>
      </c>
      <c r="B127" s="342"/>
      <c r="C127" s="179"/>
      <c r="D127" s="179"/>
    </row>
    <row r="128" spans="1:9" ht="21" x14ac:dyDescent="0.25">
      <c r="A128" s="175" t="s">
        <v>126</v>
      </c>
      <c r="B128" s="175" t="s">
        <v>134</v>
      </c>
    </row>
    <row r="129" spans="1:9" x14ac:dyDescent="0.25">
      <c r="A129" s="163" t="s">
        <v>128</v>
      </c>
      <c r="B129" s="176"/>
    </row>
    <row r="130" spans="1:9" x14ac:dyDescent="0.25">
      <c r="A130" s="163" t="s">
        <v>129</v>
      </c>
      <c r="B130" s="177"/>
    </row>
    <row r="131" spans="1:9" x14ac:dyDescent="0.25">
      <c r="A131" s="163" t="s">
        <v>130</v>
      </c>
      <c r="B131" s="177"/>
    </row>
    <row r="132" spans="1:9" x14ac:dyDescent="0.25">
      <c r="A132" s="163" t="s">
        <v>131</v>
      </c>
      <c r="B132" s="177"/>
    </row>
    <row r="133" spans="1:9" x14ac:dyDescent="0.25">
      <c r="A133" s="165" t="s">
        <v>132</v>
      </c>
      <c r="B133" s="178"/>
    </row>
    <row r="134" spans="1:9" s="2" customFormat="1" ht="18" customHeight="1" x14ac:dyDescent="0.2">
      <c r="A134" s="180" t="s">
        <v>135</v>
      </c>
    </row>
    <row r="135" spans="1:9" x14ac:dyDescent="0.25">
      <c r="A135" s="343" t="s">
        <v>4</v>
      </c>
      <c r="B135" s="344"/>
      <c r="C135" s="152" t="s">
        <v>5</v>
      </c>
      <c r="D135" s="128" t="s">
        <v>136</v>
      </c>
      <c r="E135" s="129" t="s">
        <v>137</v>
      </c>
      <c r="F135" s="130" t="s">
        <v>138</v>
      </c>
    </row>
    <row r="136" spans="1:9" x14ac:dyDescent="0.25">
      <c r="A136" s="339" t="s">
        <v>122</v>
      </c>
      <c r="B136" s="340"/>
      <c r="C136" s="181">
        <f t="shared" ref="C136:C141" si="9">SUM(D136:F136)</f>
        <v>104</v>
      </c>
      <c r="D136" s="182">
        <v>104</v>
      </c>
      <c r="E136" s="183">
        <v>0</v>
      </c>
      <c r="F136" s="184">
        <v>0</v>
      </c>
    </row>
    <row r="137" spans="1:9" x14ac:dyDescent="0.25">
      <c r="A137" s="315" t="s">
        <v>91</v>
      </c>
      <c r="B137" s="158" t="s">
        <v>92</v>
      </c>
      <c r="C137" s="185">
        <f t="shared" si="9"/>
        <v>28</v>
      </c>
      <c r="D137" s="131">
        <v>28</v>
      </c>
      <c r="E137" s="133">
        <v>0</v>
      </c>
      <c r="F137" s="132">
        <v>0</v>
      </c>
    </row>
    <row r="138" spans="1:9" x14ac:dyDescent="0.25">
      <c r="A138" s="322"/>
      <c r="B138" s="163" t="s">
        <v>103</v>
      </c>
      <c r="C138" s="186">
        <f t="shared" si="9"/>
        <v>0</v>
      </c>
      <c r="D138" s="66">
        <v>0</v>
      </c>
      <c r="E138" s="150">
        <v>0</v>
      </c>
      <c r="F138" s="68">
        <v>0</v>
      </c>
    </row>
    <row r="139" spans="1:9" x14ac:dyDescent="0.25">
      <c r="A139" s="316"/>
      <c r="B139" s="165" t="s">
        <v>90</v>
      </c>
      <c r="C139" s="187">
        <f t="shared" si="9"/>
        <v>0</v>
      </c>
      <c r="D139" s="61">
        <v>0</v>
      </c>
      <c r="E139" s="142">
        <v>0</v>
      </c>
      <c r="F139" s="70">
        <v>0</v>
      </c>
    </row>
    <row r="140" spans="1:9" x14ac:dyDescent="0.25">
      <c r="A140" s="323" t="s">
        <v>102</v>
      </c>
      <c r="B140" s="324"/>
      <c r="C140" s="188">
        <f t="shared" si="9"/>
        <v>21</v>
      </c>
      <c r="D140" s="25">
        <v>21</v>
      </c>
      <c r="E140" s="189">
        <v>0</v>
      </c>
      <c r="F140" s="26">
        <v>0</v>
      </c>
    </row>
    <row r="141" spans="1:9" x14ac:dyDescent="0.25">
      <c r="A141" s="325" t="s">
        <v>98</v>
      </c>
      <c r="B141" s="326"/>
      <c r="C141" s="187">
        <f t="shared" si="9"/>
        <v>0</v>
      </c>
      <c r="D141" s="61">
        <v>0</v>
      </c>
      <c r="E141" s="142">
        <v>0</v>
      </c>
      <c r="F141" s="70">
        <v>0</v>
      </c>
    </row>
    <row r="142" spans="1:9" x14ac:dyDescent="0.25">
      <c r="A142" s="146" t="s">
        <v>109</v>
      </c>
      <c r="B142" s="190"/>
      <c r="C142" s="191"/>
      <c r="D142" s="191"/>
      <c r="E142" s="192"/>
      <c r="F142" s="193"/>
    </row>
    <row r="143" spans="1:9" x14ac:dyDescent="0.25">
      <c r="A143" s="146" t="s">
        <v>139</v>
      </c>
      <c r="B143" s="194"/>
      <c r="C143" s="191"/>
      <c r="D143" s="191"/>
      <c r="E143" s="191"/>
      <c r="F143" s="191"/>
    </row>
    <row r="144" spans="1:9" s="2" customFormat="1" ht="18" customHeight="1" x14ac:dyDescent="0.2">
      <c r="A144" s="332" t="s">
        <v>140</v>
      </c>
      <c r="B144" s="332"/>
      <c r="C144" s="332"/>
      <c r="D144" s="332"/>
      <c r="E144" s="332"/>
      <c r="F144" s="332"/>
      <c r="G144" s="332"/>
      <c r="H144" s="332"/>
      <c r="I144" s="195"/>
    </row>
    <row r="145" spans="1:9" x14ac:dyDescent="0.25">
      <c r="A145" s="330" t="s">
        <v>141</v>
      </c>
      <c r="B145" s="333"/>
      <c r="C145" s="336" t="s">
        <v>142</v>
      </c>
      <c r="D145" s="337"/>
      <c r="E145" s="338"/>
      <c r="F145" s="336" t="s">
        <v>143</v>
      </c>
      <c r="G145" s="337"/>
      <c r="H145" s="338"/>
    </row>
    <row r="146" spans="1:9" x14ac:dyDescent="0.25">
      <c r="A146" s="334"/>
      <c r="B146" s="335"/>
      <c r="C146" s="4" t="s">
        <v>92</v>
      </c>
      <c r="D146" s="5" t="s">
        <v>144</v>
      </c>
      <c r="E146" s="6" t="s">
        <v>124</v>
      </c>
      <c r="F146" s="4" t="s">
        <v>92</v>
      </c>
      <c r="G146" s="5" t="s">
        <v>144</v>
      </c>
      <c r="H146" s="6" t="s">
        <v>124</v>
      </c>
    </row>
    <row r="147" spans="1:9" x14ac:dyDescent="0.25">
      <c r="A147" s="339" t="s">
        <v>86</v>
      </c>
      <c r="B147" s="340"/>
      <c r="C147" s="196"/>
      <c r="D147" s="197"/>
      <c r="E147" s="198">
        <v>1</v>
      </c>
      <c r="F147" s="196"/>
      <c r="G147" s="197"/>
      <c r="H147" s="198">
        <v>281</v>
      </c>
    </row>
    <row r="148" spans="1:9" x14ac:dyDescent="0.25">
      <c r="A148" s="315" t="s">
        <v>91</v>
      </c>
      <c r="B148" s="158" t="s">
        <v>92</v>
      </c>
      <c r="C148" s="196"/>
      <c r="D148" s="197"/>
      <c r="E148" s="198"/>
      <c r="F148" s="196">
        <v>106</v>
      </c>
      <c r="G148" s="197"/>
      <c r="H148" s="198"/>
    </row>
    <row r="149" spans="1:9" x14ac:dyDescent="0.25">
      <c r="A149" s="322"/>
      <c r="B149" s="163" t="s">
        <v>145</v>
      </c>
      <c r="C149" s="199"/>
      <c r="D149" s="200"/>
      <c r="E149" s="201"/>
      <c r="F149" s="199"/>
      <c r="G149" s="200"/>
      <c r="H149" s="201"/>
    </row>
    <row r="150" spans="1:9" x14ac:dyDescent="0.25">
      <c r="A150" s="316"/>
      <c r="B150" s="165" t="s">
        <v>90</v>
      </c>
      <c r="C150" s="202"/>
      <c r="D150" s="203"/>
      <c r="E150" s="204"/>
      <c r="F150" s="202"/>
      <c r="G150" s="203"/>
      <c r="H150" s="204"/>
    </row>
    <row r="151" spans="1:9" x14ac:dyDescent="0.25">
      <c r="A151" s="323" t="s">
        <v>95</v>
      </c>
      <c r="B151" s="324"/>
      <c r="C151" s="16"/>
      <c r="D151" s="205"/>
      <c r="E151" s="206"/>
      <c r="F151" s="16">
        <v>138</v>
      </c>
      <c r="G151" s="205"/>
      <c r="H151" s="206"/>
    </row>
    <row r="152" spans="1:9" x14ac:dyDescent="0.25">
      <c r="A152" s="325" t="s">
        <v>98</v>
      </c>
      <c r="B152" s="326"/>
      <c r="C152" s="23"/>
      <c r="D152" s="207"/>
      <c r="E152" s="208"/>
      <c r="F152" s="23">
        <v>0</v>
      </c>
      <c r="G152" s="207"/>
      <c r="H152" s="208"/>
    </row>
    <row r="153" spans="1:9" x14ac:dyDescent="0.25">
      <c r="A153" s="327" t="s">
        <v>5</v>
      </c>
      <c r="B153" s="328"/>
      <c r="C153" s="34">
        <f>SUM(C147:C152)</f>
        <v>0</v>
      </c>
      <c r="D153" s="144">
        <f>SUM(D147:D150)</f>
        <v>0</v>
      </c>
      <c r="E153" s="37">
        <f>SUM(E147:E150)</f>
        <v>1</v>
      </c>
      <c r="F153" s="28">
        <f>SUM(F147:F152)</f>
        <v>244</v>
      </c>
      <c r="G153" s="29">
        <f>SUM(G147:G150)</f>
        <v>0</v>
      </c>
      <c r="H153" s="33">
        <f>SUM(H147:H150)</f>
        <v>281</v>
      </c>
    </row>
    <row r="154" spans="1:9" s="2" customFormat="1" ht="18" customHeight="1" x14ac:dyDescent="0.2">
      <c r="A154" s="329" t="s">
        <v>146</v>
      </c>
      <c r="B154" s="329"/>
      <c r="C154" s="329"/>
    </row>
    <row r="155" spans="1:9" ht="15" customHeight="1" x14ac:dyDescent="0.25">
      <c r="A155" s="330" t="s">
        <v>34</v>
      </c>
      <c r="B155" s="331"/>
      <c r="C155" s="119" t="s">
        <v>5</v>
      </c>
    </row>
    <row r="156" spans="1:9" ht="15" customHeight="1" x14ac:dyDescent="0.25">
      <c r="A156" s="315" t="s">
        <v>147</v>
      </c>
      <c r="B156" s="209" t="s">
        <v>148</v>
      </c>
      <c r="C156" s="210">
        <v>394</v>
      </c>
    </row>
    <row r="157" spans="1:9" ht="15" customHeight="1" x14ac:dyDescent="0.25">
      <c r="A157" s="316"/>
      <c r="B157" s="211" t="s">
        <v>149</v>
      </c>
      <c r="C157" s="212">
        <v>282</v>
      </c>
    </row>
    <row r="158" spans="1:9" s="2" customFormat="1" ht="18" customHeight="1" x14ac:dyDescent="0.2">
      <c r="A158" s="317" t="s">
        <v>150</v>
      </c>
      <c r="B158" s="317"/>
      <c r="C158" s="317"/>
      <c r="D158" s="317"/>
      <c r="E158" s="317"/>
      <c r="F158" s="317"/>
      <c r="G158" s="318"/>
      <c r="H158" s="318"/>
      <c r="I158" s="318"/>
    </row>
    <row r="159" spans="1:9" ht="21" customHeight="1" x14ac:dyDescent="0.25">
      <c r="A159" s="213" t="s">
        <v>151</v>
      </c>
      <c r="B159" s="213" t="s">
        <v>152</v>
      </c>
      <c r="C159" s="319" t="s">
        <v>34</v>
      </c>
      <c r="D159" s="320"/>
      <c r="E159" s="321"/>
      <c r="F159" s="214" t="s">
        <v>5</v>
      </c>
      <c r="G159" s="215" t="s">
        <v>86</v>
      </c>
      <c r="H159" s="216" t="s">
        <v>153</v>
      </c>
      <c r="I159" s="217" t="s">
        <v>91</v>
      </c>
    </row>
    <row r="160" spans="1:9" x14ac:dyDescent="0.25">
      <c r="A160" s="304" t="s">
        <v>154</v>
      </c>
      <c r="B160" s="304" t="s">
        <v>155</v>
      </c>
      <c r="C160" s="306" t="s">
        <v>156</v>
      </c>
      <c r="D160" s="307"/>
      <c r="E160" s="308"/>
      <c r="F160" s="218">
        <f t="shared" ref="F160:F184" si="10">SUM(G160:I160)</f>
        <v>0</v>
      </c>
      <c r="G160" s="219"/>
      <c r="H160" s="220"/>
      <c r="I160" s="221"/>
    </row>
    <row r="161" spans="1:9" x14ac:dyDescent="0.25">
      <c r="A161" s="304"/>
      <c r="B161" s="304"/>
      <c r="C161" s="301" t="s">
        <v>157</v>
      </c>
      <c r="D161" s="302"/>
      <c r="E161" s="303"/>
      <c r="F161" s="222">
        <f t="shared" si="10"/>
        <v>0</v>
      </c>
      <c r="G161" s="199"/>
      <c r="H161" s="200"/>
      <c r="I161" s="201"/>
    </row>
    <row r="162" spans="1:9" x14ac:dyDescent="0.25">
      <c r="A162" s="304"/>
      <c r="B162" s="304"/>
      <c r="C162" s="301" t="s">
        <v>68</v>
      </c>
      <c r="D162" s="302"/>
      <c r="E162" s="303"/>
      <c r="F162" s="222">
        <f t="shared" si="10"/>
        <v>1</v>
      </c>
      <c r="G162" s="199"/>
      <c r="H162" s="200"/>
      <c r="I162" s="201">
        <v>1</v>
      </c>
    </row>
    <row r="163" spans="1:9" x14ac:dyDescent="0.25">
      <c r="A163" s="304"/>
      <c r="B163" s="304"/>
      <c r="C163" s="301" t="s">
        <v>158</v>
      </c>
      <c r="D163" s="302"/>
      <c r="E163" s="303"/>
      <c r="F163" s="222">
        <f t="shared" si="10"/>
        <v>0</v>
      </c>
      <c r="G163" s="199"/>
      <c r="H163" s="200"/>
      <c r="I163" s="201"/>
    </row>
    <row r="164" spans="1:9" x14ac:dyDescent="0.25">
      <c r="A164" s="304"/>
      <c r="B164" s="304"/>
      <c r="C164" s="301" t="s">
        <v>159</v>
      </c>
      <c r="D164" s="302"/>
      <c r="E164" s="303"/>
      <c r="F164" s="222">
        <f t="shared" si="10"/>
        <v>0</v>
      </c>
      <c r="G164" s="199"/>
      <c r="H164" s="200"/>
      <c r="I164" s="201"/>
    </row>
    <row r="165" spans="1:9" x14ac:dyDescent="0.25">
      <c r="A165" s="304"/>
      <c r="B165" s="304"/>
      <c r="C165" s="301" t="s">
        <v>160</v>
      </c>
      <c r="D165" s="302"/>
      <c r="E165" s="303"/>
      <c r="F165" s="222">
        <f t="shared" si="10"/>
        <v>0</v>
      </c>
      <c r="G165" s="199"/>
      <c r="H165" s="200"/>
      <c r="I165" s="201"/>
    </row>
    <row r="166" spans="1:9" x14ac:dyDescent="0.25">
      <c r="A166" s="304"/>
      <c r="B166" s="304"/>
      <c r="C166" s="301" t="s">
        <v>161</v>
      </c>
      <c r="D166" s="302"/>
      <c r="E166" s="303"/>
      <c r="F166" s="222">
        <f t="shared" si="10"/>
        <v>0</v>
      </c>
      <c r="G166" s="199"/>
      <c r="H166" s="200"/>
      <c r="I166" s="201"/>
    </row>
    <row r="167" spans="1:9" x14ac:dyDescent="0.25">
      <c r="A167" s="304"/>
      <c r="B167" s="304"/>
      <c r="C167" s="312" t="s">
        <v>162</v>
      </c>
      <c r="D167" s="313"/>
      <c r="E167" s="314"/>
      <c r="F167" s="223">
        <f t="shared" si="10"/>
        <v>0</v>
      </c>
      <c r="G167" s="202"/>
      <c r="H167" s="203"/>
      <c r="I167" s="204"/>
    </row>
    <row r="168" spans="1:9" x14ac:dyDescent="0.25">
      <c r="A168" s="304"/>
      <c r="B168" s="305" t="s">
        <v>163</v>
      </c>
      <c r="C168" s="306" t="s">
        <v>164</v>
      </c>
      <c r="D168" s="307"/>
      <c r="E168" s="308"/>
      <c r="F168" s="218">
        <f t="shared" si="10"/>
        <v>0</v>
      </c>
      <c r="G168" s="219"/>
      <c r="H168" s="220"/>
      <c r="I168" s="221"/>
    </row>
    <row r="169" spans="1:9" x14ac:dyDescent="0.25">
      <c r="A169" s="304"/>
      <c r="B169" s="305"/>
      <c r="C169" s="301" t="s">
        <v>165</v>
      </c>
      <c r="D169" s="302"/>
      <c r="E169" s="303"/>
      <c r="F169" s="218">
        <f t="shared" si="10"/>
        <v>0</v>
      </c>
      <c r="G169" s="199"/>
      <c r="H169" s="200"/>
      <c r="I169" s="201"/>
    </row>
    <row r="170" spans="1:9" x14ac:dyDescent="0.25">
      <c r="A170" s="304"/>
      <c r="B170" s="305"/>
      <c r="C170" s="312" t="s">
        <v>166</v>
      </c>
      <c r="D170" s="313"/>
      <c r="E170" s="314"/>
      <c r="F170" s="224">
        <f t="shared" si="10"/>
        <v>0</v>
      </c>
      <c r="G170" s="202"/>
      <c r="H170" s="203"/>
      <c r="I170" s="204"/>
    </row>
    <row r="171" spans="1:9" x14ac:dyDescent="0.25">
      <c r="A171" s="304" t="s">
        <v>167</v>
      </c>
      <c r="B171" s="305" t="s">
        <v>155</v>
      </c>
      <c r="C171" s="306" t="s">
        <v>168</v>
      </c>
      <c r="D171" s="307"/>
      <c r="E171" s="308"/>
      <c r="F171" s="225">
        <f t="shared" si="10"/>
        <v>0</v>
      </c>
      <c r="G171" s="219"/>
      <c r="H171" s="220"/>
      <c r="I171" s="221"/>
    </row>
    <row r="172" spans="1:9" x14ac:dyDescent="0.25">
      <c r="A172" s="304"/>
      <c r="B172" s="305"/>
      <c r="C172" s="301" t="s">
        <v>169</v>
      </c>
      <c r="D172" s="302"/>
      <c r="E172" s="303"/>
      <c r="F172" s="218">
        <f t="shared" si="10"/>
        <v>0</v>
      </c>
      <c r="G172" s="199"/>
      <c r="H172" s="200"/>
      <c r="I172" s="201"/>
    </row>
    <row r="173" spans="1:9" x14ac:dyDescent="0.25">
      <c r="A173" s="304"/>
      <c r="B173" s="305"/>
      <c r="C173" s="301" t="s">
        <v>170</v>
      </c>
      <c r="D173" s="302"/>
      <c r="E173" s="303"/>
      <c r="F173" s="218">
        <f t="shared" si="10"/>
        <v>0</v>
      </c>
      <c r="G173" s="199"/>
      <c r="H173" s="200"/>
      <c r="I173" s="201"/>
    </row>
    <row r="174" spans="1:9" x14ac:dyDescent="0.25">
      <c r="A174" s="304"/>
      <c r="B174" s="305"/>
      <c r="C174" s="297" t="s">
        <v>171</v>
      </c>
      <c r="D174" s="298"/>
      <c r="E174" s="299"/>
      <c r="F174" s="226">
        <f t="shared" si="10"/>
        <v>0</v>
      </c>
      <c r="G174" s="202"/>
      <c r="H174" s="203"/>
      <c r="I174" s="204"/>
    </row>
    <row r="175" spans="1:9" x14ac:dyDescent="0.25">
      <c r="A175" s="304"/>
      <c r="B175" s="305" t="s">
        <v>163</v>
      </c>
      <c r="C175" s="309" t="s">
        <v>172</v>
      </c>
      <c r="D175" s="310"/>
      <c r="E175" s="311"/>
      <c r="F175" s="218">
        <f t="shared" si="10"/>
        <v>0</v>
      </c>
      <c r="G175" s="219"/>
      <c r="H175" s="220"/>
      <c r="I175" s="221"/>
    </row>
    <row r="176" spans="1:9" x14ac:dyDescent="0.25">
      <c r="A176" s="304"/>
      <c r="B176" s="305"/>
      <c r="C176" s="301" t="s">
        <v>173</v>
      </c>
      <c r="D176" s="302"/>
      <c r="E176" s="303"/>
      <c r="F176" s="218">
        <f t="shared" si="10"/>
        <v>0</v>
      </c>
      <c r="G176" s="199"/>
      <c r="H176" s="200"/>
      <c r="I176" s="201"/>
    </row>
    <row r="177" spans="1:9" x14ac:dyDescent="0.25">
      <c r="A177" s="304"/>
      <c r="B177" s="305"/>
      <c r="C177" s="301" t="s">
        <v>174</v>
      </c>
      <c r="D177" s="302"/>
      <c r="E177" s="303"/>
      <c r="F177" s="218">
        <f t="shared" si="10"/>
        <v>0</v>
      </c>
      <c r="G177" s="199"/>
      <c r="H177" s="200"/>
      <c r="I177" s="201"/>
    </row>
    <row r="178" spans="1:9" x14ac:dyDescent="0.25">
      <c r="A178" s="304"/>
      <c r="B178" s="305"/>
      <c r="C178" s="301" t="s">
        <v>175</v>
      </c>
      <c r="D178" s="302"/>
      <c r="E178" s="303"/>
      <c r="F178" s="218">
        <f t="shared" si="10"/>
        <v>0</v>
      </c>
      <c r="G178" s="199"/>
      <c r="H178" s="200"/>
      <c r="I178" s="201"/>
    </row>
    <row r="179" spans="1:9" x14ac:dyDescent="0.25">
      <c r="A179" s="304"/>
      <c r="B179" s="305"/>
      <c r="C179" s="301" t="s">
        <v>176</v>
      </c>
      <c r="D179" s="302"/>
      <c r="E179" s="303"/>
      <c r="F179" s="218">
        <f t="shared" si="10"/>
        <v>0</v>
      </c>
      <c r="G179" s="199"/>
      <c r="H179" s="200"/>
      <c r="I179" s="201"/>
    </row>
    <row r="180" spans="1:9" x14ac:dyDescent="0.25">
      <c r="A180" s="304"/>
      <c r="B180" s="305"/>
      <c r="C180" s="301" t="s">
        <v>177</v>
      </c>
      <c r="D180" s="302"/>
      <c r="E180" s="303"/>
      <c r="F180" s="218">
        <f t="shared" si="10"/>
        <v>0</v>
      </c>
      <c r="G180" s="199"/>
      <c r="H180" s="200"/>
      <c r="I180" s="201"/>
    </row>
    <row r="181" spans="1:9" x14ac:dyDescent="0.25">
      <c r="A181" s="304"/>
      <c r="B181" s="305"/>
      <c r="C181" s="301" t="s">
        <v>178</v>
      </c>
      <c r="D181" s="302"/>
      <c r="E181" s="303"/>
      <c r="F181" s="218">
        <f t="shared" si="10"/>
        <v>0</v>
      </c>
      <c r="G181" s="199"/>
      <c r="H181" s="200"/>
      <c r="I181" s="201"/>
    </row>
    <row r="182" spans="1:9" x14ac:dyDescent="0.25">
      <c r="A182" s="304"/>
      <c r="B182" s="305"/>
      <c r="C182" s="301" t="s">
        <v>179</v>
      </c>
      <c r="D182" s="302"/>
      <c r="E182" s="303"/>
      <c r="F182" s="218">
        <f t="shared" si="10"/>
        <v>0</v>
      </c>
      <c r="G182" s="199"/>
      <c r="H182" s="200"/>
      <c r="I182" s="201"/>
    </row>
    <row r="183" spans="1:9" x14ac:dyDescent="0.25">
      <c r="A183" s="304"/>
      <c r="B183" s="305"/>
      <c r="C183" s="301" t="s">
        <v>180</v>
      </c>
      <c r="D183" s="302"/>
      <c r="E183" s="303"/>
      <c r="F183" s="218">
        <f t="shared" si="10"/>
        <v>0</v>
      </c>
      <c r="G183" s="199"/>
      <c r="H183" s="200"/>
      <c r="I183" s="201"/>
    </row>
    <row r="184" spans="1:9" x14ac:dyDescent="0.25">
      <c r="A184" s="304"/>
      <c r="B184" s="305"/>
      <c r="C184" s="297" t="s">
        <v>181</v>
      </c>
      <c r="D184" s="298"/>
      <c r="E184" s="299"/>
      <c r="F184" s="218">
        <f t="shared" si="10"/>
        <v>0</v>
      </c>
      <c r="G184" s="199"/>
      <c r="H184" s="200"/>
      <c r="I184" s="201"/>
    </row>
    <row r="185" spans="1:9" x14ac:dyDescent="0.25">
      <c r="A185" s="227"/>
      <c r="B185" s="228"/>
      <c r="C185" s="229" t="s">
        <v>5</v>
      </c>
      <c r="D185" s="230"/>
      <c r="E185" s="231"/>
      <c r="F185" s="232">
        <f>+SUM(F160:F184)</f>
        <v>1</v>
      </c>
      <c r="G185" s="233">
        <f>+SUM(G160:G184)</f>
        <v>0</v>
      </c>
      <c r="H185" s="234">
        <f>+SUM(H160:H184)</f>
        <v>0</v>
      </c>
      <c r="I185" s="235">
        <f>+SUM(I160:I184)</f>
        <v>1</v>
      </c>
    </row>
    <row r="186" spans="1:9" x14ac:dyDescent="0.25">
      <c r="A186" s="1" t="s">
        <v>182</v>
      </c>
      <c r="B186" s="1"/>
      <c r="C186" s="193"/>
      <c r="D186" s="193"/>
      <c r="E186" s="193"/>
      <c r="F186" s="193"/>
      <c r="G186" s="193"/>
      <c r="H186" s="193"/>
      <c r="I186" s="193"/>
    </row>
    <row r="187" spans="1:9" s="2" customFormat="1" ht="18" customHeight="1" x14ac:dyDescent="0.2">
      <c r="A187" s="236" t="s">
        <v>183</v>
      </c>
    </row>
    <row r="188" spans="1:9" s="2" customFormat="1" ht="18" customHeight="1" x14ac:dyDescent="0.2">
      <c r="A188" s="281" t="s">
        <v>184</v>
      </c>
      <c r="B188" s="281"/>
      <c r="C188" s="300"/>
      <c r="D188" s="300"/>
    </row>
    <row r="189" spans="1:9" ht="15" customHeight="1" x14ac:dyDescent="0.25">
      <c r="A189" s="237" t="s">
        <v>185</v>
      </c>
      <c r="B189" s="238" t="s">
        <v>5</v>
      </c>
      <c r="C189" s="239" t="s">
        <v>186</v>
      </c>
      <c r="D189" s="240" t="s">
        <v>187</v>
      </c>
    </row>
    <row r="190" spans="1:9" ht="15" customHeight="1" x14ac:dyDescent="0.25">
      <c r="A190" s="241" t="s">
        <v>188</v>
      </c>
      <c r="B190" s="222">
        <f t="shared" ref="B190:B199" si="11">SUM(C190:D190)</f>
        <v>435</v>
      </c>
      <c r="C190" s="219"/>
      <c r="D190" s="221">
        <v>435</v>
      </c>
    </row>
    <row r="191" spans="1:9" ht="15" customHeight="1" x14ac:dyDescent="0.25">
      <c r="A191" s="242" t="s">
        <v>189</v>
      </c>
      <c r="B191" s="222">
        <f t="shared" si="11"/>
        <v>21</v>
      </c>
      <c r="C191" s="199"/>
      <c r="D191" s="201">
        <v>21</v>
      </c>
    </row>
    <row r="192" spans="1:9" ht="15" customHeight="1" x14ac:dyDescent="0.25">
      <c r="A192" s="242" t="s">
        <v>190</v>
      </c>
      <c r="B192" s="222">
        <f t="shared" si="11"/>
        <v>165</v>
      </c>
      <c r="C192" s="199"/>
      <c r="D192" s="201">
        <v>165</v>
      </c>
    </row>
    <row r="193" spans="1:5" ht="15" customHeight="1" x14ac:dyDescent="0.25">
      <c r="A193" s="242" t="s">
        <v>191</v>
      </c>
      <c r="B193" s="222">
        <f t="shared" si="11"/>
        <v>8</v>
      </c>
      <c r="C193" s="199"/>
      <c r="D193" s="201">
        <v>8</v>
      </c>
    </row>
    <row r="194" spans="1:5" ht="15" customHeight="1" x14ac:dyDescent="0.25">
      <c r="A194" s="242" t="s">
        <v>192</v>
      </c>
      <c r="B194" s="222">
        <f t="shared" si="11"/>
        <v>47</v>
      </c>
      <c r="C194" s="199"/>
      <c r="D194" s="201">
        <v>47</v>
      </c>
    </row>
    <row r="195" spans="1:5" ht="15" customHeight="1" x14ac:dyDescent="0.25">
      <c r="A195" s="242" t="s">
        <v>193</v>
      </c>
      <c r="B195" s="222">
        <f t="shared" si="11"/>
        <v>2</v>
      </c>
      <c r="C195" s="199"/>
      <c r="D195" s="201">
        <v>2</v>
      </c>
    </row>
    <row r="196" spans="1:5" ht="15" customHeight="1" x14ac:dyDescent="0.25">
      <c r="A196" s="242" t="s">
        <v>194</v>
      </c>
      <c r="B196" s="222">
        <f t="shared" si="11"/>
        <v>5</v>
      </c>
      <c r="C196" s="199"/>
      <c r="D196" s="201">
        <v>5</v>
      </c>
    </row>
    <row r="197" spans="1:5" ht="15" customHeight="1" x14ac:dyDescent="0.25">
      <c r="A197" s="242" t="s">
        <v>195</v>
      </c>
      <c r="B197" s="222">
        <f t="shared" si="11"/>
        <v>1</v>
      </c>
      <c r="C197" s="199"/>
      <c r="D197" s="201">
        <v>1</v>
      </c>
    </row>
    <row r="198" spans="1:5" ht="15" customHeight="1" x14ac:dyDescent="0.25">
      <c r="A198" s="242" t="s">
        <v>196</v>
      </c>
      <c r="B198" s="222">
        <f t="shared" si="11"/>
        <v>0</v>
      </c>
      <c r="C198" s="199"/>
      <c r="D198" s="201">
        <v>0</v>
      </c>
    </row>
    <row r="199" spans="1:5" ht="15" customHeight="1" x14ac:dyDescent="0.25">
      <c r="A199" s="243" t="s">
        <v>197</v>
      </c>
      <c r="B199" s="222">
        <f t="shared" si="11"/>
        <v>0</v>
      </c>
      <c r="C199" s="199"/>
      <c r="D199" s="201">
        <v>0</v>
      </c>
    </row>
    <row r="200" spans="1:5" ht="15" customHeight="1" x14ac:dyDescent="0.25">
      <c r="A200" s="244" t="s">
        <v>5</v>
      </c>
      <c r="B200" s="145">
        <f>+SUM(B190:B199)</f>
        <v>684</v>
      </c>
      <c r="C200" s="34">
        <f>+SUM(C190:C199)</f>
        <v>0</v>
      </c>
      <c r="D200" s="37">
        <f>+SUM(D190:D199)</f>
        <v>684</v>
      </c>
    </row>
    <row r="201" spans="1:5" s="2" customFormat="1" ht="18" customHeight="1" x14ac:dyDescent="0.2">
      <c r="A201" s="236" t="s">
        <v>198</v>
      </c>
    </row>
    <row r="202" spans="1:5" ht="15" customHeight="1" x14ac:dyDescent="0.25">
      <c r="A202" s="237" t="s">
        <v>199</v>
      </c>
      <c r="B202" s="239" t="s">
        <v>186</v>
      </c>
      <c r="C202" s="245" t="s">
        <v>187</v>
      </c>
      <c r="D202" s="240" t="s">
        <v>200</v>
      </c>
    </row>
    <row r="203" spans="1:5" ht="15" customHeight="1" x14ac:dyDescent="0.25">
      <c r="A203" s="246" t="s">
        <v>201</v>
      </c>
      <c r="B203" s="199"/>
      <c r="C203" s="200">
        <v>16</v>
      </c>
      <c r="D203" s="201">
        <v>3</v>
      </c>
    </row>
    <row r="204" spans="1:5" ht="15" customHeight="1" x14ac:dyDescent="0.25">
      <c r="A204" s="247" t="s">
        <v>202</v>
      </c>
      <c r="B204" s="199"/>
      <c r="C204" s="200">
        <v>483</v>
      </c>
      <c r="D204" s="201">
        <v>70</v>
      </c>
    </row>
    <row r="205" spans="1:5" ht="15" customHeight="1" x14ac:dyDescent="0.25">
      <c r="A205" s="248" t="s">
        <v>203</v>
      </c>
      <c r="B205" s="199"/>
      <c r="C205" s="200">
        <v>0</v>
      </c>
      <c r="D205" s="204">
        <v>0</v>
      </c>
    </row>
    <row r="206" spans="1:5" ht="15" customHeight="1" x14ac:dyDescent="0.25">
      <c r="A206" s="237" t="s">
        <v>5</v>
      </c>
      <c r="B206" s="34">
        <f>+SUM(B203:B205)</f>
        <v>0</v>
      </c>
      <c r="C206" s="144">
        <f>+SUM(C203:C205)</f>
        <v>499</v>
      </c>
      <c r="D206" s="37">
        <f>+SUM(D203:D205)</f>
        <v>73</v>
      </c>
    </row>
    <row r="207" spans="1:5" s="2" customFormat="1" ht="18" customHeight="1" x14ac:dyDescent="0.2">
      <c r="A207" s="281" t="s">
        <v>204</v>
      </c>
      <c r="B207" s="281"/>
      <c r="C207" s="281"/>
      <c r="D207" s="281"/>
      <c r="E207" s="281"/>
    </row>
    <row r="208" spans="1:5" s="3" customFormat="1" ht="15" customHeight="1" x14ac:dyDescent="0.15">
      <c r="A208" s="244" t="s">
        <v>205</v>
      </c>
      <c r="B208" s="244" t="s">
        <v>206</v>
      </c>
      <c r="C208" s="239" t="s">
        <v>186</v>
      </c>
      <c r="D208" s="245" t="s">
        <v>187</v>
      </c>
      <c r="E208" s="240" t="s">
        <v>200</v>
      </c>
    </row>
    <row r="209" spans="1:5" s="3" customFormat="1" ht="15" customHeight="1" x14ac:dyDescent="0.15">
      <c r="A209" s="287" t="s">
        <v>207</v>
      </c>
      <c r="B209" s="249" t="s">
        <v>208</v>
      </c>
      <c r="C209" s="199"/>
      <c r="D209" s="200"/>
      <c r="E209" s="198"/>
    </row>
    <row r="210" spans="1:5" s="3" customFormat="1" ht="15" customHeight="1" x14ac:dyDescent="0.15">
      <c r="A210" s="288"/>
      <c r="B210" s="250" t="s">
        <v>209</v>
      </c>
      <c r="C210" s="199"/>
      <c r="D210" s="200"/>
      <c r="E210" s="221"/>
    </row>
    <row r="211" spans="1:5" s="3" customFormat="1" ht="15" customHeight="1" x14ac:dyDescent="0.15">
      <c r="A211" s="288"/>
      <c r="B211" s="251" t="s">
        <v>210</v>
      </c>
      <c r="C211" s="219"/>
      <c r="D211" s="220"/>
      <c r="E211" s="201"/>
    </row>
    <row r="212" spans="1:5" s="3" customFormat="1" ht="15" customHeight="1" x14ac:dyDescent="0.15">
      <c r="A212" s="289"/>
      <c r="B212" s="252" t="s">
        <v>211</v>
      </c>
      <c r="C212" s="202"/>
      <c r="D212" s="203"/>
      <c r="E212" s="204"/>
    </row>
    <row r="213" spans="1:5" s="3" customFormat="1" ht="15" customHeight="1" x14ac:dyDescent="0.15">
      <c r="A213" s="253" t="s">
        <v>212</v>
      </c>
      <c r="B213" s="253" t="s">
        <v>213</v>
      </c>
      <c r="C213" s="254"/>
      <c r="D213" s="255"/>
      <c r="E213" s="256"/>
    </row>
    <row r="214" spans="1:5" s="3" customFormat="1" ht="15" customHeight="1" x14ac:dyDescent="0.15">
      <c r="A214" s="287" t="s">
        <v>214</v>
      </c>
      <c r="B214" s="249" t="s">
        <v>215</v>
      </c>
      <c r="C214" s="196"/>
      <c r="D214" s="197">
        <v>1</v>
      </c>
      <c r="E214" s="198"/>
    </row>
    <row r="215" spans="1:5" s="3" customFormat="1" ht="15" customHeight="1" x14ac:dyDescent="0.15">
      <c r="A215" s="288"/>
      <c r="B215" s="251" t="s">
        <v>216</v>
      </c>
      <c r="C215" s="219"/>
      <c r="D215" s="220"/>
      <c r="E215" s="221"/>
    </row>
    <row r="216" spans="1:5" s="3" customFormat="1" ht="15" customHeight="1" x14ac:dyDescent="0.15">
      <c r="A216" s="288"/>
      <c r="B216" s="250" t="s">
        <v>217</v>
      </c>
      <c r="C216" s="199"/>
      <c r="D216" s="200">
        <v>1</v>
      </c>
      <c r="E216" s="201"/>
    </row>
    <row r="217" spans="1:5" s="3" customFormat="1" ht="15" customHeight="1" x14ac:dyDescent="0.15">
      <c r="A217" s="288"/>
      <c r="B217" s="251" t="s">
        <v>218</v>
      </c>
      <c r="C217" s="219"/>
      <c r="D217" s="220"/>
      <c r="E217" s="221"/>
    </row>
    <row r="218" spans="1:5" s="3" customFormat="1" ht="15" customHeight="1" x14ac:dyDescent="0.15">
      <c r="A218" s="289"/>
      <c r="B218" s="252" t="s">
        <v>219</v>
      </c>
      <c r="C218" s="202"/>
      <c r="D218" s="203"/>
      <c r="E218" s="204"/>
    </row>
    <row r="219" spans="1:5" s="3" customFormat="1" ht="15" customHeight="1" x14ac:dyDescent="0.15">
      <c r="A219" s="287" t="s">
        <v>220</v>
      </c>
      <c r="B219" s="249" t="s">
        <v>221</v>
      </c>
      <c r="C219" s="219"/>
      <c r="D219" s="220"/>
      <c r="E219" s="221"/>
    </row>
    <row r="220" spans="1:5" s="3" customFormat="1" ht="15" customHeight="1" x14ac:dyDescent="0.15">
      <c r="A220" s="289"/>
      <c r="B220" s="252" t="s">
        <v>222</v>
      </c>
      <c r="C220" s="202"/>
      <c r="D220" s="203"/>
      <c r="E220" s="204"/>
    </row>
    <row r="221" spans="1:5" s="3" customFormat="1" ht="15" customHeight="1" x14ac:dyDescent="0.15">
      <c r="A221" s="287" t="s">
        <v>223</v>
      </c>
      <c r="B221" s="249" t="s">
        <v>224</v>
      </c>
      <c r="C221" s="196"/>
      <c r="D221" s="197">
        <v>3</v>
      </c>
      <c r="E221" s="198"/>
    </row>
    <row r="222" spans="1:5" s="3" customFormat="1" ht="15" customHeight="1" x14ac:dyDescent="0.15">
      <c r="A222" s="288"/>
      <c r="B222" s="250" t="s">
        <v>225</v>
      </c>
      <c r="C222" s="219"/>
      <c r="D222" s="220"/>
      <c r="E222" s="221"/>
    </row>
    <row r="223" spans="1:5" s="3" customFormat="1" ht="15" customHeight="1" x14ac:dyDescent="0.15">
      <c r="A223" s="289"/>
      <c r="B223" s="251" t="s">
        <v>226</v>
      </c>
      <c r="C223" s="257"/>
      <c r="D223" s="258"/>
      <c r="E223" s="256"/>
    </row>
    <row r="224" spans="1:5" s="3" customFormat="1" ht="15" customHeight="1" x14ac:dyDescent="0.15">
      <c r="A224" s="287" t="s">
        <v>227</v>
      </c>
      <c r="B224" s="249" t="s">
        <v>228</v>
      </c>
      <c r="C224" s="219"/>
      <c r="D224" s="220"/>
      <c r="E224" s="221">
        <v>1</v>
      </c>
    </row>
    <row r="225" spans="1:5" s="3" customFormat="1" ht="15" customHeight="1" x14ac:dyDescent="0.15">
      <c r="A225" s="289"/>
      <c r="B225" s="252" t="s">
        <v>229</v>
      </c>
      <c r="C225" s="202"/>
      <c r="D225" s="203"/>
      <c r="E225" s="204">
        <v>1</v>
      </c>
    </row>
    <row r="226" spans="1:5" s="3" customFormat="1" ht="15" customHeight="1" x14ac:dyDescent="0.15">
      <c r="A226" s="287" t="s">
        <v>230</v>
      </c>
      <c r="B226" s="249" t="s">
        <v>231</v>
      </c>
      <c r="C226" s="219"/>
      <c r="D226" s="220"/>
      <c r="E226" s="221"/>
    </row>
    <row r="227" spans="1:5" s="3" customFormat="1" ht="15" customHeight="1" x14ac:dyDescent="0.15">
      <c r="A227" s="289"/>
      <c r="B227" s="252" t="s">
        <v>232</v>
      </c>
      <c r="C227" s="202"/>
      <c r="D227" s="203"/>
      <c r="E227" s="204"/>
    </row>
    <row r="228" spans="1:5" s="3" customFormat="1" ht="15" customHeight="1" x14ac:dyDescent="0.15">
      <c r="A228" s="287" t="s">
        <v>233</v>
      </c>
      <c r="B228" s="249" t="s">
        <v>234</v>
      </c>
      <c r="C228" s="219"/>
      <c r="D228" s="220">
        <v>1</v>
      </c>
      <c r="E228" s="221"/>
    </row>
    <row r="229" spans="1:5" s="3" customFormat="1" ht="15" customHeight="1" x14ac:dyDescent="0.15">
      <c r="A229" s="289"/>
      <c r="B229" s="252" t="s">
        <v>235</v>
      </c>
      <c r="C229" s="202"/>
      <c r="D229" s="203"/>
      <c r="E229" s="204"/>
    </row>
    <row r="230" spans="1:5" s="3" customFormat="1" ht="15" customHeight="1" x14ac:dyDescent="0.15">
      <c r="A230" s="287" t="s">
        <v>236</v>
      </c>
      <c r="B230" s="249" t="s">
        <v>237</v>
      </c>
      <c r="C230" s="219"/>
      <c r="D230" s="220"/>
      <c r="E230" s="221"/>
    </row>
    <row r="231" spans="1:5" s="3" customFormat="1" ht="15" customHeight="1" x14ac:dyDescent="0.15">
      <c r="A231" s="289"/>
      <c r="B231" s="259" t="s">
        <v>238</v>
      </c>
      <c r="C231" s="202"/>
      <c r="D231" s="203"/>
      <c r="E231" s="204"/>
    </row>
    <row r="232" spans="1:5" s="3" customFormat="1" ht="15" customHeight="1" x14ac:dyDescent="0.15">
      <c r="A232" s="284" t="s">
        <v>239</v>
      </c>
      <c r="B232" s="296"/>
      <c r="C232" s="219"/>
      <c r="D232" s="220">
        <v>8</v>
      </c>
      <c r="E232" s="221">
        <v>1</v>
      </c>
    </row>
    <row r="233" spans="1:5" s="3" customFormat="1" ht="15" customHeight="1" x14ac:dyDescent="0.15">
      <c r="A233" s="291" t="s">
        <v>108</v>
      </c>
      <c r="B233" s="292"/>
      <c r="C233" s="199"/>
      <c r="D233" s="200"/>
      <c r="E233" s="201"/>
    </row>
    <row r="234" spans="1:5" s="3" customFormat="1" ht="15" customHeight="1" x14ac:dyDescent="0.15">
      <c r="A234" s="278" t="s">
        <v>5</v>
      </c>
      <c r="B234" s="279"/>
      <c r="C234" s="34">
        <f>+SUM(C209:C233)</f>
        <v>0</v>
      </c>
      <c r="D234" s="144">
        <f>+SUM(D209:D233)</f>
        <v>14</v>
      </c>
      <c r="E234" s="37">
        <f>+SUM(E209:E233)</f>
        <v>3</v>
      </c>
    </row>
    <row r="235" spans="1:5" s="2" customFormat="1" ht="18" customHeight="1" x14ac:dyDescent="0.2">
      <c r="A235" s="280" t="s">
        <v>240</v>
      </c>
      <c r="B235" s="280"/>
      <c r="C235" s="280"/>
      <c r="D235" s="280"/>
      <c r="E235" s="280"/>
    </row>
    <row r="236" spans="1:5" s="3" customFormat="1" ht="21" x14ac:dyDescent="0.15">
      <c r="A236" s="293" t="s">
        <v>241</v>
      </c>
      <c r="B236" s="293"/>
      <c r="C236" s="239" t="s">
        <v>5</v>
      </c>
      <c r="D236" s="216" t="s">
        <v>142</v>
      </c>
      <c r="E236" s="217" t="s">
        <v>242</v>
      </c>
    </row>
    <row r="237" spans="1:5" s="3" customFormat="1" ht="15" customHeight="1" x14ac:dyDescent="0.15">
      <c r="A237" s="294" t="s">
        <v>243</v>
      </c>
      <c r="B237" s="294"/>
      <c r="C237" s="260">
        <f>SUM(D237:E237)</f>
        <v>394</v>
      </c>
      <c r="D237" s="261">
        <v>1</v>
      </c>
      <c r="E237" s="201">
        <v>393</v>
      </c>
    </row>
    <row r="238" spans="1:5" s="3" customFormat="1" ht="15" customHeight="1" x14ac:dyDescent="0.15">
      <c r="A238" s="295" t="s">
        <v>244</v>
      </c>
      <c r="B238" s="295"/>
      <c r="C238" s="260">
        <f>SUM(D238:E238)</f>
        <v>16</v>
      </c>
      <c r="D238" s="261"/>
      <c r="E238" s="201">
        <v>16</v>
      </c>
    </row>
    <row r="239" spans="1:5" s="3" customFormat="1" ht="15" customHeight="1" x14ac:dyDescent="0.15">
      <c r="A239" s="286" t="s">
        <v>5</v>
      </c>
      <c r="B239" s="286"/>
      <c r="C239" s="34">
        <f>+SUM(C237:C238)</f>
        <v>410</v>
      </c>
      <c r="D239" s="36">
        <f>+SUM(D237:D238)</f>
        <v>1</v>
      </c>
      <c r="E239" s="37">
        <f>+SUM(E237:E238)</f>
        <v>409</v>
      </c>
    </row>
    <row r="240" spans="1:5" s="2" customFormat="1" ht="18" customHeight="1" x14ac:dyDescent="0.2">
      <c r="A240" s="280" t="s">
        <v>245</v>
      </c>
      <c r="B240" s="280"/>
      <c r="C240" s="280"/>
      <c r="D240" s="280"/>
    </row>
    <row r="241" spans="1:4" ht="15" customHeight="1" x14ac:dyDescent="0.25">
      <c r="A241" s="244" t="s">
        <v>205</v>
      </c>
      <c r="B241" s="244" t="s">
        <v>185</v>
      </c>
      <c r="C241" s="239" t="s">
        <v>186</v>
      </c>
      <c r="D241" s="240" t="s">
        <v>187</v>
      </c>
    </row>
    <row r="242" spans="1:4" ht="15" customHeight="1" x14ac:dyDescent="0.25">
      <c r="A242" s="287" t="s">
        <v>214</v>
      </c>
      <c r="B242" s="249" t="s">
        <v>246</v>
      </c>
      <c r="C242" s="199"/>
      <c r="D242" s="198">
        <v>5</v>
      </c>
    </row>
    <row r="243" spans="1:4" ht="15" customHeight="1" x14ac:dyDescent="0.25">
      <c r="A243" s="288"/>
      <c r="B243" s="250" t="s">
        <v>247</v>
      </c>
      <c r="C243" s="199"/>
      <c r="D243" s="201">
        <v>0</v>
      </c>
    </row>
    <row r="244" spans="1:4" ht="15" customHeight="1" x14ac:dyDescent="0.25">
      <c r="A244" s="288"/>
      <c r="B244" s="250" t="s">
        <v>248</v>
      </c>
      <c r="C244" s="199"/>
      <c r="D244" s="201">
        <v>1</v>
      </c>
    </row>
    <row r="245" spans="1:4" ht="15" customHeight="1" x14ac:dyDescent="0.25">
      <c r="A245" s="288"/>
      <c r="B245" s="250" t="s">
        <v>249</v>
      </c>
      <c r="C245" s="199"/>
      <c r="D245" s="201">
        <v>0</v>
      </c>
    </row>
    <row r="246" spans="1:4" ht="15" customHeight="1" x14ac:dyDescent="0.25">
      <c r="A246" s="288"/>
      <c r="B246" s="250" t="s">
        <v>250</v>
      </c>
      <c r="C246" s="199"/>
      <c r="D246" s="201">
        <v>0</v>
      </c>
    </row>
    <row r="247" spans="1:4" ht="15" customHeight="1" x14ac:dyDescent="0.25">
      <c r="A247" s="288"/>
      <c r="B247" s="250" t="s">
        <v>251</v>
      </c>
      <c r="C247" s="199"/>
      <c r="D247" s="201">
        <v>1</v>
      </c>
    </row>
    <row r="248" spans="1:4" ht="15" customHeight="1" x14ac:dyDescent="0.25">
      <c r="A248" s="288"/>
      <c r="B248" s="250" t="s">
        <v>252</v>
      </c>
      <c r="C248" s="199"/>
      <c r="D248" s="201">
        <v>0</v>
      </c>
    </row>
    <row r="249" spans="1:4" ht="15" customHeight="1" x14ac:dyDescent="0.25">
      <c r="A249" s="288"/>
      <c r="B249" s="250" t="s">
        <v>253</v>
      </c>
      <c r="C249" s="199"/>
      <c r="D249" s="201">
        <v>0</v>
      </c>
    </row>
    <row r="250" spans="1:4" ht="15" customHeight="1" x14ac:dyDescent="0.25">
      <c r="A250" s="288"/>
      <c r="B250" s="250" t="s">
        <v>254</v>
      </c>
      <c r="C250" s="199"/>
      <c r="D250" s="201">
        <v>0</v>
      </c>
    </row>
    <row r="251" spans="1:4" ht="15" customHeight="1" x14ac:dyDescent="0.25">
      <c r="A251" s="288"/>
      <c r="B251" s="250" t="s">
        <v>255</v>
      </c>
      <c r="C251" s="199"/>
      <c r="D251" s="201">
        <v>0</v>
      </c>
    </row>
    <row r="252" spans="1:4" ht="15" customHeight="1" x14ac:dyDescent="0.25">
      <c r="A252" s="288"/>
      <c r="B252" s="250" t="s">
        <v>256</v>
      </c>
      <c r="C252" s="199"/>
      <c r="D252" s="201">
        <v>0</v>
      </c>
    </row>
    <row r="253" spans="1:4" ht="15" customHeight="1" x14ac:dyDescent="0.25">
      <c r="A253" s="288"/>
      <c r="B253" s="250" t="s">
        <v>257</v>
      </c>
      <c r="C253" s="199"/>
      <c r="D253" s="201">
        <v>0</v>
      </c>
    </row>
    <row r="254" spans="1:4" ht="15" customHeight="1" x14ac:dyDescent="0.25">
      <c r="A254" s="288"/>
      <c r="B254" s="259" t="s">
        <v>258</v>
      </c>
      <c r="C254" s="202"/>
      <c r="D254" s="204">
        <v>0</v>
      </c>
    </row>
    <row r="255" spans="1:4" ht="15" customHeight="1" x14ac:dyDescent="0.25">
      <c r="A255" s="289"/>
      <c r="B255" s="252" t="s">
        <v>259</v>
      </c>
      <c r="C255" s="262">
        <f>SUM(C242:C254)</f>
        <v>0</v>
      </c>
      <c r="D255" s="263">
        <f>SUM(D242:D254)</f>
        <v>7</v>
      </c>
    </row>
    <row r="256" spans="1:4" ht="15" customHeight="1" x14ac:dyDescent="0.25">
      <c r="A256" s="287" t="s">
        <v>223</v>
      </c>
      <c r="B256" s="251" t="s">
        <v>260</v>
      </c>
      <c r="C256" s="219"/>
      <c r="D256" s="221"/>
    </row>
    <row r="257" spans="1:4" ht="15" customHeight="1" x14ac:dyDescent="0.25">
      <c r="A257" s="288"/>
      <c r="B257" s="250" t="s">
        <v>261</v>
      </c>
      <c r="C257" s="199"/>
      <c r="D257" s="201"/>
    </row>
    <row r="258" spans="1:4" ht="15" customHeight="1" x14ac:dyDescent="0.25">
      <c r="A258" s="288"/>
      <c r="B258" s="259" t="s">
        <v>262</v>
      </c>
      <c r="C258" s="202"/>
      <c r="D258" s="204"/>
    </row>
    <row r="259" spans="1:4" ht="15" customHeight="1" x14ac:dyDescent="0.25">
      <c r="A259" s="289"/>
      <c r="B259" s="252" t="s">
        <v>263</v>
      </c>
      <c r="C259" s="262">
        <f>SUM(C256:C258)</f>
        <v>0</v>
      </c>
      <c r="D259" s="263">
        <f>SUM(D256:D258)</f>
        <v>0</v>
      </c>
    </row>
    <row r="260" spans="1:4" ht="15" customHeight="1" x14ac:dyDescent="0.25">
      <c r="A260" s="287" t="s">
        <v>230</v>
      </c>
      <c r="B260" s="251" t="s">
        <v>264</v>
      </c>
      <c r="C260" s="219"/>
      <c r="D260" s="221">
        <v>0</v>
      </c>
    </row>
    <row r="261" spans="1:4" ht="15" customHeight="1" x14ac:dyDescent="0.25">
      <c r="A261" s="288"/>
      <c r="B261" s="250" t="s">
        <v>265</v>
      </c>
      <c r="C261" s="199"/>
      <c r="D261" s="201">
        <v>0</v>
      </c>
    </row>
    <row r="262" spans="1:4" ht="15" customHeight="1" x14ac:dyDescent="0.25">
      <c r="A262" s="288"/>
      <c r="B262" s="250" t="s">
        <v>266</v>
      </c>
      <c r="C262" s="199"/>
      <c r="D262" s="201">
        <v>2</v>
      </c>
    </row>
    <row r="263" spans="1:4" ht="15" customHeight="1" x14ac:dyDescent="0.25">
      <c r="A263" s="288"/>
      <c r="B263" s="259" t="s">
        <v>267</v>
      </c>
      <c r="C263" s="202"/>
      <c r="D263" s="204">
        <v>0</v>
      </c>
    </row>
    <row r="264" spans="1:4" ht="15" customHeight="1" x14ac:dyDescent="0.25">
      <c r="A264" s="289"/>
      <c r="B264" s="252" t="s">
        <v>268</v>
      </c>
      <c r="C264" s="262">
        <f>SUM(C260:C263)</f>
        <v>0</v>
      </c>
      <c r="D264" s="263">
        <f>SUM(D260:D263)</f>
        <v>2</v>
      </c>
    </row>
    <row r="265" spans="1:4" ht="15" customHeight="1" x14ac:dyDescent="0.25">
      <c r="A265" s="287" t="s">
        <v>233</v>
      </c>
      <c r="B265" s="251" t="s">
        <v>269</v>
      </c>
      <c r="C265" s="219"/>
      <c r="D265" s="221">
        <v>0</v>
      </c>
    </row>
    <row r="266" spans="1:4" ht="15" customHeight="1" x14ac:dyDescent="0.25">
      <c r="A266" s="288"/>
      <c r="B266" s="250" t="s">
        <v>270</v>
      </c>
      <c r="C266" s="199"/>
      <c r="D266" s="201">
        <v>1</v>
      </c>
    </row>
    <row r="267" spans="1:4" ht="15" customHeight="1" x14ac:dyDescent="0.25">
      <c r="A267" s="288"/>
      <c r="B267" s="259" t="s">
        <v>271</v>
      </c>
      <c r="C267" s="202"/>
      <c r="D267" s="204">
        <v>2</v>
      </c>
    </row>
    <row r="268" spans="1:4" ht="15" customHeight="1" x14ac:dyDescent="0.25">
      <c r="A268" s="290"/>
      <c r="B268" s="252" t="s">
        <v>272</v>
      </c>
      <c r="C268" s="264">
        <f>SUM(C265:C267)</f>
        <v>0</v>
      </c>
      <c r="D268" s="263">
        <f>SUM(D265:D267)</f>
        <v>3</v>
      </c>
    </row>
    <row r="269" spans="1:4" ht="15" customHeight="1" x14ac:dyDescent="0.25">
      <c r="A269" s="278" t="s">
        <v>5</v>
      </c>
      <c r="B269" s="279"/>
      <c r="C269" s="34">
        <f>+C255+C259+C264+C268</f>
        <v>0</v>
      </c>
      <c r="D269" s="37">
        <f>+D255+D259+D264+D268</f>
        <v>12</v>
      </c>
    </row>
    <row r="270" spans="1:4" s="2" customFormat="1" ht="18" customHeight="1" x14ac:dyDescent="0.2">
      <c r="A270" s="280" t="s">
        <v>273</v>
      </c>
      <c r="B270" s="280"/>
      <c r="C270" s="280"/>
      <c r="D270" s="280"/>
    </row>
    <row r="271" spans="1:4" x14ac:dyDescent="0.25">
      <c r="A271" s="265" t="s">
        <v>274</v>
      </c>
      <c r="B271" s="239" t="s">
        <v>275</v>
      </c>
      <c r="C271" s="266" t="s">
        <v>276</v>
      </c>
      <c r="D271" s="217" t="s">
        <v>277</v>
      </c>
    </row>
    <row r="272" spans="1:4" ht="15" customHeight="1" x14ac:dyDescent="0.25">
      <c r="A272" s="267" t="s">
        <v>201</v>
      </c>
      <c r="B272" s="199">
        <v>13</v>
      </c>
      <c r="C272" s="200"/>
      <c r="D272" s="201"/>
    </row>
    <row r="273" spans="1:4" ht="15" customHeight="1" x14ac:dyDescent="0.25">
      <c r="A273" s="247" t="s">
        <v>202</v>
      </c>
      <c r="B273" s="199">
        <v>109</v>
      </c>
      <c r="C273" s="200"/>
      <c r="D273" s="201"/>
    </row>
    <row r="274" spans="1:4" ht="15" customHeight="1" x14ac:dyDescent="0.25">
      <c r="A274" s="248" t="s">
        <v>203</v>
      </c>
      <c r="B274" s="199"/>
      <c r="C274" s="200"/>
      <c r="D274" s="201"/>
    </row>
    <row r="275" spans="1:4" ht="15" customHeight="1" x14ac:dyDescent="0.25">
      <c r="A275" s="237" t="s">
        <v>5</v>
      </c>
      <c r="B275" s="34">
        <f>+SUM(B272:B274)</f>
        <v>122</v>
      </c>
      <c r="C275" s="144">
        <f>+SUM(C272:C274)</f>
        <v>0</v>
      </c>
      <c r="D275" s="37">
        <f>+SUM(D272:D274)</f>
        <v>0</v>
      </c>
    </row>
    <row r="276" spans="1:4" s="2" customFormat="1" ht="18" customHeight="1" x14ac:dyDescent="0.2">
      <c r="A276" s="236" t="s">
        <v>278</v>
      </c>
    </row>
    <row r="277" spans="1:4" s="2" customFormat="1" ht="18" customHeight="1" x14ac:dyDescent="0.2">
      <c r="A277" s="281" t="s">
        <v>279</v>
      </c>
      <c r="B277" s="281"/>
      <c r="C277" s="281"/>
    </row>
    <row r="278" spans="1:4" x14ac:dyDescent="0.25">
      <c r="A278" s="282" t="s">
        <v>280</v>
      </c>
      <c r="B278" s="283"/>
      <c r="C278" s="244" t="s">
        <v>281</v>
      </c>
    </row>
    <row r="279" spans="1:4" x14ac:dyDescent="0.25">
      <c r="A279" s="284" t="s">
        <v>282</v>
      </c>
      <c r="B279" s="285"/>
      <c r="C279" s="268"/>
    </row>
    <row r="280" spans="1:4" x14ac:dyDescent="0.25">
      <c r="A280" s="274" t="s">
        <v>283</v>
      </c>
      <c r="B280" s="275"/>
      <c r="C280" s="268"/>
    </row>
    <row r="281" spans="1:4" x14ac:dyDescent="0.25">
      <c r="A281" s="274" t="s">
        <v>284</v>
      </c>
      <c r="B281" s="275"/>
      <c r="C281" s="268"/>
    </row>
    <row r="282" spans="1:4" x14ac:dyDescent="0.25">
      <c r="A282" s="274" t="s">
        <v>285</v>
      </c>
      <c r="B282" s="275"/>
      <c r="C282" s="268"/>
    </row>
    <row r="283" spans="1:4" ht="24.95" customHeight="1" x14ac:dyDescent="0.25">
      <c r="A283" s="276" t="s">
        <v>286</v>
      </c>
      <c r="B283" s="277"/>
      <c r="C283" s="268"/>
    </row>
    <row r="284" spans="1:4" ht="24.95" customHeight="1" x14ac:dyDescent="0.25">
      <c r="A284" s="276" t="s">
        <v>287</v>
      </c>
      <c r="B284" s="277"/>
      <c r="C284" s="268"/>
    </row>
    <row r="285" spans="1:4" ht="24.95" customHeight="1" x14ac:dyDescent="0.25">
      <c r="A285" s="276" t="s">
        <v>288</v>
      </c>
      <c r="B285" s="277"/>
      <c r="C285" s="268"/>
    </row>
    <row r="286" spans="1:4" ht="24.95" customHeight="1" x14ac:dyDescent="0.25">
      <c r="A286" s="276" t="s">
        <v>289</v>
      </c>
      <c r="B286" s="277"/>
      <c r="C286" s="268"/>
    </row>
    <row r="287" spans="1:4" ht="15" customHeight="1" x14ac:dyDescent="0.25">
      <c r="A287" s="270" t="s">
        <v>290</v>
      </c>
      <c r="B287" s="271"/>
      <c r="C287" s="268"/>
    </row>
    <row r="288" spans="1:4" ht="15" customHeight="1" x14ac:dyDescent="0.25">
      <c r="A288" s="272" t="s">
        <v>5</v>
      </c>
      <c r="B288" s="273"/>
      <c r="C288" s="145">
        <f>+SUM(C279:C287)</f>
        <v>0</v>
      </c>
    </row>
    <row r="289" spans="1:2" s="2" customFormat="1" ht="18" customHeight="1" x14ac:dyDescent="0.2">
      <c r="A289" s="236" t="s">
        <v>291</v>
      </c>
    </row>
    <row r="290" spans="1:2" ht="15" customHeight="1" x14ac:dyDescent="0.25">
      <c r="A290" s="237" t="s">
        <v>292</v>
      </c>
      <c r="B290" s="244" t="s">
        <v>293</v>
      </c>
    </row>
    <row r="291" spans="1:2" ht="15" customHeight="1" x14ac:dyDescent="0.25">
      <c r="A291" s="241" t="s">
        <v>294</v>
      </c>
      <c r="B291" s="268"/>
    </row>
    <row r="292" spans="1:2" ht="15" customHeight="1" x14ac:dyDescent="0.25">
      <c r="A292" s="242" t="s">
        <v>295</v>
      </c>
      <c r="B292" s="268"/>
    </row>
    <row r="293" spans="1:2" ht="15" customHeight="1" x14ac:dyDescent="0.25">
      <c r="A293" s="242" t="s">
        <v>296</v>
      </c>
      <c r="B293" s="268"/>
    </row>
    <row r="294" spans="1:2" ht="15" customHeight="1" x14ac:dyDescent="0.25">
      <c r="A294" s="242" t="s">
        <v>297</v>
      </c>
      <c r="B294" s="268"/>
    </row>
    <row r="295" spans="1:2" ht="15" customHeight="1" x14ac:dyDescent="0.25">
      <c r="A295" s="242" t="s">
        <v>298</v>
      </c>
      <c r="B295" s="268"/>
    </row>
    <row r="296" spans="1:2" ht="15" customHeight="1" x14ac:dyDescent="0.25">
      <c r="A296" s="243" t="s">
        <v>299</v>
      </c>
      <c r="B296" s="268"/>
    </row>
    <row r="297" spans="1:2" ht="15" customHeight="1" x14ac:dyDescent="0.25">
      <c r="A297" s="244" t="s">
        <v>5</v>
      </c>
      <c r="B297" s="145">
        <f>+SUM(B291:B296)</f>
        <v>0</v>
      </c>
    </row>
    <row r="320" spans="1:1" hidden="1" x14ac:dyDescent="0.25">
      <c r="A320" s="269">
        <f>SUM(D12:F15,D16:D17,D22:D28,E31:E61,B66,C69:C81,C90:H90,C100:H100,C104:C109,C113:C118,B122:B126,B129:B133,C136:C141,C153:H153,C156:C157,F160:F185,B190:B200,B206:D206,C234:E234,C237:C239,C269:D269,B275:D275,C288,B297)</f>
        <v>6019</v>
      </c>
    </row>
  </sheetData>
  <mergeCells count="217">
    <mergeCell ref="A6:V6"/>
    <mergeCell ref="A8:C8"/>
    <mergeCell ref="A9:A11"/>
    <mergeCell ref="B9:C11"/>
    <mergeCell ref="D9:F10"/>
    <mergeCell ref="G9:AB9"/>
    <mergeCell ref="G10:H10"/>
    <mergeCell ref="I10:J10"/>
    <mergeCell ref="K10:L10"/>
    <mergeCell ref="M10:N10"/>
    <mergeCell ref="AA10:AB10"/>
    <mergeCell ref="W10:X10"/>
    <mergeCell ref="Y10:Z10"/>
    <mergeCell ref="A12:A13"/>
    <mergeCell ref="A14:B14"/>
    <mergeCell ref="A15:C15"/>
    <mergeCell ref="A16:C16"/>
    <mergeCell ref="A17:C17"/>
    <mergeCell ref="O10:P10"/>
    <mergeCell ref="Q10:R10"/>
    <mergeCell ref="S10:T10"/>
    <mergeCell ref="U10:V10"/>
    <mergeCell ref="A18:C18"/>
    <mergeCell ref="A19:A21"/>
    <mergeCell ref="B19:C21"/>
    <mergeCell ref="D19:F20"/>
    <mergeCell ref="G19:AD19"/>
    <mergeCell ref="G20:H20"/>
    <mergeCell ref="I20:J20"/>
    <mergeCell ref="K20:L20"/>
    <mergeCell ref="M20:N20"/>
    <mergeCell ref="O20:P20"/>
    <mergeCell ref="AC20:AD20"/>
    <mergeCell ref="Y20:Z20"/>
    <mergeCell ref="AA20:AB20"/>
    <mergeCell ref="A22:A25"/>
    <mergeCell ref="B22:B23"/>
    <mergeCell ref="B24:B25"/>
    <mergeCell ref="A26:B27"/>
    <mergeCell ref="A28:C28"/>
    <mergeCell ref="Q20:R20"/>
    <mergeCell ref="S20:T20"/>
    <mergeCell ref="U20:V20"/>
    <mergeCell ref="W20:X20"/>
    <mergeCell ref="A29:F29"/>
    <mergeCell ref="C30:D30"/>
    <mergeCell ref="A31:A41"/>
    <mergeCell ref="B31:B33"/>
    <mergeCell ref="C31:D31"/>
    <mergeCell ref="C32:D32"/>
    <mergeCell ref="C33:D33"/>
    <mergeCell ref="B34:B35"/>
    <mergeCell ref="C34:D34"/>
    <mergeCell ref="C35:D35"/>
    <mergeCell ref="A42:A48"/>
    <mergeCell ref="B42:B48"/>
    <mergeCell ref="C42:D42"/>
    <mergeCell ref="C43:C44"/>
    <mergeCell ref="C45:D45"/>
    <mergeCell ref="C46:D46"/>
    <mergeCell ref="C47:D47"/>
    <mergeCell ref="C48:D48"/>
    <mergeCell ref="B36:B37"/>
    <mergeCell ref="C36:D36"/>
    <mergeCell ref="C37:D37"/>
    <mergeCell ref="B38:B41"/>
    <mergeCell ref="C38:D38"/>
    <mergeCell ref="C39:D39"/>
    <mergeCell ref="C40:D40"/>
    <mergeCell ref="C41:D41"/>
    <mergeCell ref="A55:A60"/>
    <mergeCell ref="B55:D55"/>
    <mergeCell ref="B56:D56"/>
    <mergeCell ref="B57:D57"/>
    <mergeCell ref="B58:D58"/>
    <mergeCell ref="B59:D59"/>
    <mergeCell ref="B60:D60"/>
    <mergeCell ref="A49:A52"/>
    <mergeCell ref="B49:D49"/>
    <mergeCell ref="B50:D50"/>
    <mergeCell ref="B51:D51"/>
    <mergeCell ref="B52:D52"/>
    <mergeCell ref="A53:A54"/>
    <mergeCell ref="B53:D53"/>
    <mergeCell ref="B54:D54"/>
    <mergeCell ref="A81:B81"/>
    <mergeCell ref="A82:H82"/>
    <mergeCell ref="A83:B84"/>
    <mergeCell ref="C83:C84"/>
    <mergeCell ref="D83:D84"/>
    <mergeCell ref="E83:G83"/>
    <mergeCell ref="H83:H84"/>
    <mergeCell ref="B61:D61"/>
    <mergeCell ref="A62:D62"/>
    <mergeCell ref="A67:C67"/>
    <mergeCell ref="A69:A72"/>
    <mergeCell ref="A73:A77"/>
    <mergeCell ref="A78:A80"/>
    <mergeCell ref="A92:H92"/>
    <mergeCell ref="A93:B94"/>
    <mergeCell ref="C93:C94"/>
    <mergeCell ref="D93:D94"/>
    <mergeCell ref="E93:G93"/>
    <mergeCell ref="H93:H94"/>
    <mergeCell ref="A85:B85"/>
    <mergeCell ref="A86:B86"/>
    <mergeCell ref="A87:B87"/>
    <mergeCell ref="A88:B88"/>
    <mergeCell ref="A89:B89"/>
    <mergeCell ref="A90:B90"/>
    <mergeCell ref="A102:I102"/>
    <mergeCell ref="A103:B103"/>
    <mergeCell ref="A104:B104"/>
    <mergeCell ref="A105:A107"/>
    <mergeCell ref="A108:B108"/>
    <mergeCell ref="A109:B109"/>
    <mergeCell ref="A95:B95"/>
    <mergeCell ref="A96:B96"/>
    <mergeCell ref="A97:B97"/>
    <mergeCell ref="A98:B98"/>
    <mergeCell ref="A99:B99"/>
    <mergeCell ref="A100:B100"/>
    <mergeCell ref="A120:B120"/>
    <mergeCell ref="A127:B127"/>
    <mergeCell ref="A135:B135"/>
    <mergeCell ref="A136:B136"/>
    <mergeCell ref="A137:A139"/>
    <mergeCell ref="A140:B140"/>
    <mergeCell ref="A111:I111"/>
    <mergeCell ref="A112:B112"/>
    <mergeCell ref="A113:B113"/>
    <mergeCell ref="A114:A116"/>
    <mergeCell ref="A117:B117"/>
    <mergeCell ref="A118:B118"/>
    <mergeCell ref="A148:A150"/>
    <mergeCell ref="A151:B151"/>
    <mergeCell ref="A152:B152"/>
    <mergeCell ref="A153:B153"/>
    <mergeCell ref="A154:C154"/>
    <mergeCell ref="A155:B155"/>
    <mergeCell ref="A141:B141"/>
    <mergeCell ref="A144:H144"/>
    <mergeCell ref="A145:B146"/>
    <mergeCell ref="C145:E145"/>
    <mergeCell ref="F145:H145"/>
    <mergeCell ref="A147:B147"/>
    <mergeCell ref="C165:E165"/>
    <mergeCell ref="C166:E166"/>
    <mergeCell ref="C167:E167"/>
    <mergeCell ref="B168:B170"/>
    <mergeCell ref="C168:E168"/>
    <mergeCell ref="C169:E169"/>
    <mergeCell ref="C170:E170"/>
    <mergeCell ref="A156:A157"/>
    <mergeCell ref="A158:I158"/>
    <mergeCell ref="C159:E159"/>
    <mergeCell ref="A160:A170"/>
    <mergeCell ref="B160:B167"/>
    <mergeCell ref="C160:E160"/>
    <mergeCell ref="C161:E161"/>
    <mergeCell ref="C162:E162"/>
    <mergeCell ref="C163:E163"/>
    <mergeCell ref="C164:E164"/>
    <mergeCell ref="C178:E178"/>
    <mergeCell ref="C179:E179"/>
    <mergeCell ref="C180:E180"/>
    <mergeCell ref="C181:E181"/>
    <mergeCell ref="C182:E182"/>
    <mergeCell ref="C183:E183"/>
    <mergeCell ref="A171:A184"/>
    <mergeCell ref="B171:B174"/>
    <mergeCell ref="C171:E171"/>
    <mergeCell ref="C172:E172"/>
    <mergeCell ref="C173:E173"/>
    <mergeCell ref="C174:E174"/>
    <mergeCell ref="B175:B184"/>
    <mergeCell ref="C175:E175"/>
    <mergeCell ref="C176:E176"/>
    <mergeCell ref="C177:E177"/>
    <mergeCell ref="A221:A223"/>
    <mergeCell ref="A224:A225"/>
    <mergeCell ref="A226:A227"/>
    <mergeCell ref="A228:A229"/>
    <mergeCell ref="A230:A231"/>
    <mergeCell ref="A232:B232"/>
    <mergeCell ref="C184:E184"/>
    <mergeCell ref="A188:D188"/>
    <mergeCell ref="A207:E207"/>
    <mergeCell ref="A209:A212"/>
    <mergeCell ref="A214:A218"/>
    <mergeCell ref="A219:A220"/>
    <mergeCell ref="A239:B239"/>
    <mergeCell ref="A240:D240"/>
    <mergeCell ref="A242:A255"/>
    <mergeCell ref="A256:A259"/>
    <mergeCell ref="A260:A264"/>
    <mergeCell ref="A265:A268"/>
    <mergeCell ref="A233:B233"/>
    <mergeCell ref="A234:B234"/>
    <mergeCell ref="A235:E235"/>
    <mergeCell ref="A236:B236"/>
    <mergeCell ref="A237:B237"/>
    <mergeCell ref="A238:B238"/>
    <mergeCell ref="A287:B287"/>
    <mergeCell ref="A288:B288"/>
    <mergeCell ref="A281:B281"/>
    <mergeCell ref="A282:B282"/>
    <mergeCell ref="A283:B283"/>
    <mergeCell ref="A284:B284"/>
    <mergeCell ref="A285:B285"/>
    <mergeCell ref="A286:B286"/>
    <mergeCell ref="A269:B269"/>
    <mergeCell ref="A270:D270"/>
    <mergeCell ref="A277:C277"/>
    <mergeCell ref="A278:B278"/>
    <mergeCell ref="A279:B279"/>
    <mergeCell ref="A280:B280"/>
  </mergeCells>
  <dataValidations count="5">
    <dataValidation type="whole" allowBlank="1" showInputMessage="1" showErrorMessage="1" sqref="C147:H152" xr:uid="{66C08ED4-4017-4CC5-9094-8D6F8D0C1967}">
      <formula1>0</formula1>
      <formula2>9.99999999999999E+37</formula2>
    </dataValidation>
    <dataValidation type="whole" allowBlank="1" showInputMessage="1" showErrorMessage="1" sqref="D104:I109" xr:uid="{AE7C59CD-71A1-4ED9-9BC4-B485DA1C763F}">
      <formula1>0</formula1>
      <formula2>9.99999999999999E+34</formula2>
    </dataValidation>
    <dataValidation type="whole" allowBlank="1" showInputMessage="1" showErrorMessage="1" sqref="D16:AB17" xr:uid="{2307F677-8E74-4087-8D3F-AF74D8598801}">
      <formula1>0</formula1>
      <formula2>9.99999999999999E+28</formula2>
    </dataValidation>
    <dataValidation type="whole" operator="greaterThanOrEqual" allowBlank="1" showInputMessage="1" showErrorMessage="1" sqref="C279:C287 B272:D274 G12:AB14 F31:G61 G22:AD27 C69:C81 C85:H89 B64:B65 C95:H99 D113:I118 B122:B126 B129:B133 D136:F141 C265:D267 C156:C157 G160:I184 C190:D199 B203:D205 C209:E233 D237:E238 C242:D254 C256:D258 C260:D263 B291:B296" xr:uid="{5380B9A6-5BDA-4721-8106-AE0F94F5E844}">
      <formula1>0</formula1>
    </dataValidation>
    <dataValidation type="whole" allowBlank="1" showInputMessage="1" showErrorMessage="1" sqref="A186" xr:uid="{C75BF5B2-D4B4-4162-A010-0113DF5BC4C8}">
      <formula1>0</formula1>
      <formula2>1E+28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CONSOLIDADO</vt:lpstr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Depto. Bioestadistica</dc:creator>
  <cp:lastModifiedBy>jmunozm_hospitaldelinares.cl</cp:lastModifiedBy>
  <dcterms:created xsi:type="dcterms:W3CDTF">2025-03-21T11:48:15Z</dcterms:created>
  <dcterms:modified xsi:type="dcterms:W3CDTF">2026-01-16T18:15:10Z</dcterms:modified>
</cp:coreProperties>
</file>