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379F6A47-D436-4F6D-9EA6-6100455EBB60}" xr6:coauthVersionLast="47" xr6:coauthVersionMax="47" xr10:uidLastSave="{00000000-0000-0000-0000-000000000000}"/>
  <bookViews>
    <workbookView xWindow="-120" yWindow="-120" windowWidth="29040" windowHeight="15720" tabRatio="735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158" i="12" l="1"/>
  <c r="CA158" i="12"/>
  <c r="E158" i="12"/>
  <c r="CI157" i="12"/>
  <c r="CA157" i="12"/>
  <c r="E157" i="12"/>
  <c r="CI156" i="12"/>
  <c r="CA156" i="12"/>
  <c r="E156" i="12" s="1"/>
  <c r="CI154" i="12"/>
  <c r="CA154" i="12"/>
  <c r="F154" i="12"/>
  <c r="CI153" i="12"/>
  <c r="CA153" i="12"/>
  <c r="F153" i="12"/>
  <c r="CI152" i="12"/>
  <c r="CA152" i="12"/>
  <c r="F152" i="12"/>
  <c r="B144" i="12"/>
  <c r="CJ144" i="12" s="1"/>
  <c r="CL130" i="12"/>
  <c r="CK130" i="12"/>
  <c r="CD130" i="12"/>
  <c r="F130" i="12" s="1"/>
  <c r="CC130" i="12"/>
  <c r="CL129" i="12"/>
  <c r="CK129" i="12"/>
  <c r="CD129" i="12"/>
  <c r="CC129" i="12"/>
  <c r="F129" i="12"/>
  <c r="CL128" i="12"/>
  <c r="CK128" i="12"/>
  <c r="CD128" i="12"/>
  <c r="F128" i="12" s="1"/>
  <c r="CC128" i="12"/>
  <c r="CL127" i="12"/>
  <c r="CK127" i="12"/>
  <c r="CD127" i="12"/>
  <c r="CC127" i="12"/>
  <c r="F127" i="12"/>
  <c r="CL126" i="12"/>
  <c r="CK126" i="12"/>
  <c r="CD126" i="12"/>
  <c r="F126" i="12" s="1"/>
  <c r="CC126" i="12"/>
  <c r="CL125" i="12"/>
  <c r="CK125" i="12"/>
  <c r="CD125" i="12"/>
  <c r="CC125" i="12"/>
  <c r="F125" i="12"/>
  <c r="CL124" i="12"/>
  <c r="CK124" i="12"/>
  <c r="CD124" i="12"/>
  <c r="F124" i="12" s="1"/>
  <c r="CC124" i="12"/>
  <c r="CL123" i="12"/>
  <c r="CK123" i="12"/>
  <c r="CD123" i="12"/>
  <c r="CC123" i="12"/>
  <c r="F123" i="12"/>
  <c r="CL122" i="12"/>
  <c r="CK122" i="12"/>
  <c r="CD122" i="12"/>
  <c r="F122" i="12" s="1"/>
  <c r="CC122" i="12"/>
  <c r="B119" i="12"/>
  <c r="B118" i="12"/>
  <c r="B117" i="12"/>
  <c r="C109" i="12"/>
  <c r="CI109" i="12" s="1"/>
  <c r="I104" i="12"/>
  <c r="H104" i="12"/>
  <c r="G104" i="12"/>
  <c r="F104" i="12"/>
  <c r="E104" i="12"/>
  <c r="D104" i="12"/>
  <c r="C104" i="12"/>
  <c r="G83" i="12"/>
  <c r="F83" i="12"/>
  <c r="E83" i="12"/>
  <c r="D83" i="12"/>
  <c r="C83" i="12"/>
  <c r="B83" i="12"/>
  <c r="CM79" i="12"/>
  <c r="CL79" i="12"/>
  <c r="CK79" i="12"/>
  <c r="CJ79" i="12"/>
  <c r="CI79" i="12"/>
  <c r="CE79" i="12"/>
  <c r="CD79" i="12"/>
  <c r="CC79" i="12"/>
  <c r="CB79" i="12"/>
  <c r="CA79" i="12"/>
  <c r="M79" i="12" s="1"/>
  <c r="CM78" i="12"/>
  <c r="CL78" i="12"/>
  <c r="CK78" i="12"/>
  <c r="CJ78" i="12"/>
  <c r="CI78" i="12"/>
  <c r="CE78" i="12"/>
  <c r="CD78" i="12"/>
  <c r="M78" i="12" s="1"/>
  <c r="CC78" i="12"/>
  <c r="CB78" i="12"/>
  <c r="CA78" i="12"/>
  <c r="CM77" i="12"/>
  <c r="CL77" i="12"/>
  <c r="CK77" i="12"/>
  <c r="CJ77" i="12"/>
  <c r="CI77" i="12"/>
  <c r="CE77" i="12"/>
  <c r="M77" i="12" s="1"/>
  <c r="CD77" i="12"/>
  <c r="CC77" i="12"/>
  <c r="CB77" i="12"/>
  <c r="CA77" i="12"/>
  <c r="L76" i="12"/>
  <c r="K76" i="12"/>
  <c r="J76" i="12"/>
  <c r="I76" i="12"/>
  <c r="H76" i="12"/>
  <c r="G76" i="12"/>
  <c r="F76" i="12"/>
  <c r="E76" i="12"/>
  <c r="D76" i="12"/>
  <c r="C76" i="12"/>
  <c r="B76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A179" i="12" s="1"/>
  <c r="CM23" i="12"/>
  <c r="CL23" i="12"/>
  <c r="CK23" i="12"/>
  <c r="CJ23" i="12"/>
  <c r="CI23" i="12"/>
  <c r="CE23" i="12"/>
  <c r="CD23" i="12"/>
  <c r="CC23" i="12"/>
  <c r="CB23" i="12"/>
  <c r="CA23" i="12"/>
  <c r="AG23" i="12"/>
  <c r="CM22" i="12"/>
  <c r="CL22" i="12"/>
  <c r="CK22" i="12"/>
  <c r="CJ22" i="12"/>
  <c r="CI22" i="12"/>
  <c r="CE22" i="12"/>
  <c r="CD22" i="12"/>
  <c r="CC22" i="12"/>
  <c r="CB22" i="12"/>
  <c r="CA22" i="12"/>
  <c r="AG22" i="12" s="1"/>
  <c r="CM21" i="12"/>
  <c r="CL21" i="12"/>
  <c r="CK21" i="12"/>
  <c r="CJ21" i="12"/>
  <c r="CI21" i="12"/>
  <c r="CE21" i="12"/>
  <c r="CD21" i="12"/>
  <c r="CC21" i="12"/>
  <c r="CB21" i="12"/>
  <c r="AG21" i="12" s="1"/>
  <c r="CA21" i="12"/>
  <c r="CM20" i="12"/>
  <c r="CL20" i="12"/>
  <c r="CK20" i="12"/>
  <c r="CJ20" i="12"/>
  <c r="CI20" i="12"/>
  <c r="CE20" i="12"/>
  <c r="CD20" i="12"/>
  <c r="CC20" i="12"/>
  <c r="AG20" i="12" s="1"/>
  <c r="CB20" i="12"/>
  <c r="CA20" i="12"/>
  <c r="CM19" i="12"/>
  <c r="CL19" i="12"/>
  <c r="CK19" i="12"/>
  <c r="CJ19" i="12"/>
  <c r="CI19" i="12"/>
  <c r="CE19" i="12"/>
  <c r="CD19" i="12"/>
  <c r="CC19" i="12"/>
  <c r="CB19" i="12"/>
  <c r="CA19" i="12"/>
  <c r="AG19" i="12" s="1"/>
  <c r="CM18" i="12"/>
  <c r="CL18" i="12"/>
  <c r="CK18" i="12"/>
  <c r="CJ18" i="12"/>
  <c r="CI18" i="12"/>
  <c r="CE18" i="12"/>
  <c r="CD18" i="12"/>
  <c r="CC18" i="12"/>
  <c r="CB18" i="12"/>
  <c r="CA18" i="12"/>
  <c r="AG18" i="12"/>
  <c r="CM17" i="12"/>
  <c r="CL17" i="12"/>
  <c r="CK17" i="12"/>
  <c r="CJ17" i="12"/>
  <c r="CI17" i="12"/>
  <c r="CE17" i="12"/>
  <c r="CD17" i="12"/>
  <c r="CC17" i="12"/>
  <c r="CB17" i="12"/>
  <c r="CA17" i="12"/>
  <c r="AG17" i="12"/>
  <c r="CM16" i="12"/>
  <c r="CL16" i="12"/>
  <c r="CK16" i="12"/>
  <c r="CJ16" i="12"/>
  <c r="CI16" i="12"/>
  <c r="CE16" i="12"/>
  <c r="CD16" i="12"/>
  <c r="CC16" i="12"/>
  <c r="CB16" i="12"/>
  <c r="CA16" i="12"/>
  <c r="AG16" i="12"/>
  <c r="CM15" i="12"/>
  <c r="CL15" i="12"/>
  <c r="CK15" i="12"/>
  <c r="CJ15" i="12"/>
  <c r="CI15" i="12"/>
  <c r="CE15" i="12"/>
  <c r="CD15" i="12"/>
  <c r="CC15" i="12"/>
  <c r="CB15" i="12"/>
  <c r="CA15" i="12"/>
  <c r="AG15" i="12"/>
  <c r="CM14" i="12"/>
  <c r="CL14" i="12"/>
  <c r="CK14" i="12"/>
  <c r="CJ14" i="12"/>
  <c r="CI14" i="12"/>
  <c r="CE14" i="12"/>
  <c r="CD14" i="12"/>
  <c r="CC14" i="12"/>
  <c r="CB14" i="12"/>
  <c r="CA14" i="12"/>
  <c r="AG14" i="12"/>
  <c r="CM13" i="12"/>
  <c r="CL13" i="12"/>
  <c r="CK13" i="12"/>
  <c r="CJ13" i="12"/>
  <c r="CI13" i="12"/>
  <c r="CE13" i="12"/>
  <c r="CD13" i="12"/>
  <c r="CC13" i="12"/>
  <c r="CB13" i="12"/>
  <c r="CA13" i="12"/>
  <c r="AG13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5" i="12"/>
  <c r="A4" i="12"/>
  <c r="A3" i="12"/>
  <c r="A2" i="12"/>
  <c r="CA109" i="12" l="1"/>
  <c r="M109" i="12" s="1"/>
  <c r="CB144" i="12"/>
  <c r="CC144" i="12"/>
  <c r="CI144" i="12"/>
  <c r="B179" i="12" s="1"/>
  <c r="CA144" i="12"/>
  <c r="O144" i="12" s="1"/>
  <c r="CI158" i="9" l="1"/>
  <c r="CA158" i="9"/>
  <c r="E158" i="9"/>
  <c r="CI157" i="9"/>
  <c r="CA157" i="9"/>
  <c r="E157" i="9"/>
  <c r="CI156" i="9"/>
  <c r="CA156" i="9"/>
  <c r="E156" i="9" s="1"/>
  <c r="CI154" i="9"/>
  <c r="CA154" i="9"/>
  <c r="F154" i="9"/>
  <c r="CI153" i="9"/>
  <c r="CA153" i="9"/>
  <c r="F153" i="9"/>
  <c r="CI152" i="9"/>
  <c r="CA152" i="9"/>
  <c r="F152" i="9"/>
  <c r="B144" i="9"/>
  <c r="CJ144" i="9" s="1"/>
  <c r="CL130" i="9"/>
  <c r="CK130" i="9"/>
  <c r="CD130" i="9"/>
  <c r="F130" i="9" s="1"/>
  <c r="CC130" i="9"/>
  <c r="CL129" i="9"/>
  <c r="CK129" i="9"/>
  <c r="CD129" i="9"/>
  <c r="CC129" i="9"/>
  <c r="F129" i="9"/>
  <c r="CL128" i="9"/>
  <c r="CK128" i="9"/>
  <c r="CD128" i="9"/>
  <c r="F128" i="9" s="1"/>
  <c r="CC128" i="9"/>
  <c r="CL127" i="9"/>
  <c r="CK127" i="9"/>
  <c r="CD127" i="9"/>
  <c r="CC127" i="9"/>
  <c r="F127" i="9"/>
  <c r="CL126" i="9"/>
  <c r="CK126" i="9"/>
  <c r="CD126" i="9"/>
  <c r="F126" i="9" s="1"/>
  <c r="CC126" i="9"/>
  <c r="CL125" i="9"/>
  <c r="CK125" i="9"/>
  <c r="CD125" i="9"/>
  <c r="CC125" i="9"/>
  <c r="F125" i="9"/>
  <c r="CL124" i="9"/>
  <c r="CK124" i="9"/>
  <c r="CD124" i="9"/>
  <c r="F124" i="9" s="1"/>
  <c r="CC124" i="9"/>
  <c r="CL123" i="9"/>
  <c r="CK123" i="9"/>
  <c r="CD123" i="9"/>
  <c r="CC123" i="9"/>
  <c r="F123" i="9"/>
  <c r="CL122" i="9"/>
  <c r="CK122" i="9"/>
  <c r="CD122" i="9"/>
  <c r="F122" i="9" s="1"/>
  <c r="CC122" i="9"/>
  <c r="B119" i="9"/>
  <c r="B118" i="9"/>
  <c r="B117" i="9"/>
  <c r="C109" i="9"/>
  <c r="CI109" i="9" s="1"/>
  <c r="I104" i="9"/>
  <c r="H104" i="9"/>
  <c r="G104" i="9"/>
  <c r="F104" i="9"/>
  <c r="E104" i="9"/>
  <c r="D104" i="9"/>
  <c r="C104" i="9"/>
  <c r="G83" i="9"/>
  <c r="F83" i="9"/>
  <c r="E83" i="9"/>
  <c r="D83" i="9"/>
  <c r="C83" i="9"/>
  <c r="B83" i="9"/>
  <c r="CM79" i="9"/>
  <c r="CL79" i="9"/>
  <c r="CK79" i="9"/>
  <c r="CJ79" i="9"/>
  <c r="CI79" i="9"/>
  <c r="CE79" i="9"/>
  <c r="CD79" i="9"/>
  <c r="CC79" i="9"/>
  <c r="M79" i="9" s="1"/>
  <c r="CB79" i="9"/>
  <c r="CA79" i="9"/>
  <c r="CM78" i="9"/>
  <c r="CL78" i="9"/>
  <c r="CK78" i="9"/>
  <c r="CJ78" i="9"/>
  <c r="CI78" i="9"/>
  <c r="CE78" i="9"/>
  <c r="CD78" i="9"/>
  <c r="M78" i="9" s="1"/>
  <c r="CC78" i="9"/>
  <c r="CB78" i="9"/>
  <c r="CA78" i="9"/>
  <c r="CM77" i="9"/>
  <c r="CL77" i="9"/>
  <c r="CK77" i="9"/>
  <c r="CJ77" i="9"/>
  <c r="CI77" i="9"/>
  <c r="CE77" i="9"/>
  <c r="M77" i="9" s="1"/>
  <c r="CD77" i="9"/>
  <c r="CC77" i="9"/>
  <c r="CB77" i="9"/>
  <c r="CA77" i="9"/>
  <c r="L76" i="9"/>
  <c r="K76" i="9"/>
  <c r="J76" i="9"/>
  <c r="I76" i="9"/>
  <c r="H76" i="9"/>
  <c r="G76" i="9"/>
  <c r="F76" i="9"/>
  <c r="E76" i="9"/>
  <c r="D76" i="9"/>
  <c r="C76" i="9"/>
  <c r="B76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A179" i="9" s="1"/>
  <c r="CM23" i="9"/>
  <c r="CL23" i="9"/>
  <c r="CK23" i="9"/>
  <c r="CJ23" i="9"/>
  <c r="CI23" i="9"/>
  <c r="CE23" i="9"/>
  <c r="CD23" i="9"/>
  <c r="CC23" i="9"/>
  <c r="CB23" i="9"/>
  <c r="CA23" i="9"/>
  <c r="AG23" i="9"/>
  <c r="CM22" i="9"/>
  <c r="CL22" i="9"/>
  <c r="CK22" i="9"/>
  <c r="CJ22" i="9"/>
  <c r="CI22" i="9"/>
  <c r="CE22" i="9"/>
  <c r="CD22" i="9"/>
  <c r="CC22" i="9"/>
  <c r="CB22" i="9"/>
  <c r="CA22" i="9"/>
  <c r="AG22" i="9" s="1"/>
  <c r="CM21" i="9"/>
  <c r="CL21" i="9"/>
  <c r="CK21" i="9"/>
  <c r="CJ21" i="9"/>
  <c r="CI21" i="9"/>
  <c r="CE21" i="9"/>
  <c r="CD21" i="9"/>
  <c r="CC21" i="9"/>
  <c r="CB21" i="9"/>
  <c r="AG21" i="9" s="1"/>
  <c r="CA21" i="9"/>
  <c r="CM20" i="9"/>
  <c r="CL20" i="9"/>
  <c r="CK20" i="9"/>
  <c r="CJ20" i="9"/>
  <c r="CI20" i="9"/>
  <c r="CE20" i="9"/>
  <c r="CD20" i="9"/>
  <c r="CC20" i="9"/>
  <c r="AG20" i="9" s="1"/>
  <c r="CB20" i="9"/>
  <c r="CA20" i="9"/>
  <c r="CM19" i="9"/>
  <c r="CL19" i="9"/>
  <c r="CK19" i="9"/>
  <c r="CJ19" i="9"/>
  <c r="CI19" i="9"/>
  <c r="CE19" i="9"/>
  <c r="CD19" i="9"/>
  <c r="AG19" i="9" s="1"/>
  <c r="CC19" i="9"/>
  <c r="CB19" i="9"/>
  <c r="CA19" i="9"/>
  <c r="CM18" i="9"/>
  <c r="CL18" i="9"/>
  <c r="CK18" i="9"/>
  <c r="CJ18" i="9"/>
  <c r="CI18" i="9"/>
  <c r="CE18" i="9"/>
  <c r="AG18" i="9" s="1"/>
  <c r="CD18" i="9"/>
  <c r="CC18" i="9"/>
  <c r="CB18" i="9"/>
  <c r="CA18" i="9"/>
  <c r="CM17" i="9"/>
  <c r="CL17" i="9"/>
  <c r="CK17" i="9"/>
  <c r="CJ17" i="9"/>
  <c r="CI17" i="9"/>
  <c r="CE17" i="9"/>
  <c r="CD17" i="9"/>
  <c r="CC17" i="9"/>
  <c r="CB17" i="9"/>
  <c r="CA17" i="9"/>
  <c r="AG17" i="9"/>
  <c r="CM16" i="9"/>
  <c r="CL16" i="9"/>
  <c r="CK16" i="9"/>
  <c r="CJ16" i="9"/>
  <c r="CI16" i="9"/>
  <c r="CE16" i="9"/>
  <c r="CD16" i="9"/>
  <c r="CC16" i="9"/>
  <c r="CB16" i="9"/>
  <c r="CA16" i="9"/>
  <c r="AG16" i="9"/>
  <c r="CM15" i="9"/>
  <c r="CL15" i="9"/>
  <c r="CK15" i="9"/>
  <c r="CJ15" i="9"/>
  <c r="CI15" i="9"/>
  <c r="CE15" i="9"/>
  <c r="CD15" i="9"/>
  <c r="CC15" i="9"/>
  <c r="CB15" i="9"/>
  <c r="CA15" i="9"/>
  <c r="AG15" i="9"/>
  <c r="CM14" i="9"/>
  <c r="CL14" i="9"/>
  <c r="CK14" i="9"/>
  <c r="CJ14" i="9"/>
  <c r="CI14" i="9"/>
  <c r="CE14" i="9"/>
  <c r="CD14" i="9"/>
  <c r="CC14" i="9"/>
  <c r="CB14" i="9"/>
  <c r="CA14" i="9"/>
  <c r="AG14" i="9"/>
  <c r="CM13" i="9"/>
  <c r="CL13" i="9"/>
  <c r="CK13" i="9"/>
  <c r="CJ13" i="9"/>
  <c r="CI13" i="9"/>
  <c r="CE13" i="9"/>
  <c r="CD13" i="9"/>
  <c r="CC13" i="9"/>
  <c r="CB13" i="9"/>
  <c r="CA13" i="9"/>
  <c r="AG13" i="9"/>
  <c r="AF12" i="9"/>
  <c r="AE12" i="9"/>
  <c r="AD12" i="9"/>
  <c r="AC12" i="9"/>
  <c r="AB12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A5" i="9"/>
  <c r="A4" i="9"/>
  <c r="A3" i="9"/>
  <c r="A2" i="9"/>
  <c r="CA109" i="9" l="1"/>
  <c r="M109" i="9" s="1"/>
  <c r="CI144" i="9"/>
  <c r="B179" i="9" s="1"/>
  <c r="CA144" i="9"/>
  <c r="CB144" i="9"/>
  <c r="CC144" i="9"/>
  <c r="O144" i="9" l="1"/>
  <c r="CI158" i="8" l="1"/>
  <c r="CA158" i="8"/>
  <c r="E158" i="8"/>
  <c r="CI157" i="8"/>
  <c r="CA157" i="8"/>
  <c r="E157" i="8"/>
  <c r="CI156" i="8"/>
  <c r="CA156" i="8"/>
  <c r="E156" i="8"/>
  <c r="CI154" i="8"/>
  <c r="CA154" i="8"/>
  <c r="F154" i="8"/>
  <c r="CI153" i="8"/>
  <c r="CA153" i="8"/>
  <c r="F153" i="8"/>
  <c r="CI152" i="8"/>
  <c r="CA152" i="8"/>
  <c r="F152" i="8"/>
  <c r="B144" i="8"/>
  <c r="CJ144" i="8" s="1"/>
  <c r="CL130" i="8"/>
  <c r="CK130" i="8"/>
  <c r="CD130" i="8"/>
  <c r="CC130" i="8"/>
  <c r="F130" i="8" s="1"/>
  <c r="CL129" i="8"/>
  <c r="CK129" i="8"/>
  <c r="CD129" i="8"/>
  <c r="CC129" i="8"/>
  <c r="F129" i="8"/>
  <c r="CL128" i="8"/>
  <c r="CK128" i="8"/>
  <c r="CD128" i="8"/>
  <c r="F128" i="8" s="1"/>
  <c r="CC128" i="8"/>
  <c r="CL127" i="8"/>
  <c r="CK127" i="8"/>
  <c r="CD127" i="8"/>
  <c r="CC127" i="8"/>
  <c r="F127" i="8"/>
  <c r="CL126" i="8"/>
  <c r="CK126" i="8"/>
  <c r="CD126" i="8"/>
  <c r="CC126" i="8"/>
  <c r="F126" i="8" s="1"/>
  <c r="CL125" i="8"/>
  <c r="CK125" i="8"/>
  <c r="CD125" i="8"/>
  <c r="CC125" i="8"/>
  <c r="F125" i="8"/>
  <c r="CL124" i="8"/>
  <c r="CK124" i="8"/>
  <c r="CD124" i="8"/>
  <c r="F124" i="8" s="1"/>
  <c r="CC124" i="8"/>
  <c r="CL123" i="8"/>
  <c r="CK123" i="8"/>
  <c r="CD123" i="8"/>
  <c r="CC123" i="8"/>
  <c r="F123" i="8"/>
  <c r="CL122" i="8"/>
  <c r="CK122" i="8"/>
  <c r="CD122" i="8"/>
  <c r="CC122" i="8"/>
  <c r="F122" i="8" s="1"/>
  <c r="B119" i="8"/>
  <c r="B118" i="8"/>
  <c r="B117" i="8"/>
  <c r="C109" i="8"/>
  <c r="CI109" i="8" s="1"/>
  <c r="I104" i="8"/>
  <c r="H104" i="8"/>
  <c r="G104" i="8"/>
  <c r="F104" i="8"/>
  <c r="E104" i="8"/>
  <c r="D104" i="8"/>
  <c r="C104" i="8"/>
  <c r="G83" i="8"/>
  <c r="F83" i="8"/>
  <c r="E83" i="8"/>
  <c r="D83" i="8"/>
  <c r="C83" i="8"/>
  <c r="B83" i="8"/>
  <c r="CM79" i="8"/>
  <c r="CL79" i="8"/>
  <c r="CK79" i="8"/>
  <c r="CJ79" i="8"/>
  <c r="CI79" i="8"/>
  <c r="CE79" i="8"/>
  <c r="CD79" i="8"/>
  <c r="CC79" i="8"/>
  <c r="CB79" i="8"/>
  <c r="CA79" i="8"/>
  <c r="M79" i="8" s="1"/>
  <c r="CM78" i="8"/>
  <c r="CL78" i="8"/>
  <c r="CK78" i="8"/>
  <c r="CJ78" i="8"/>
  <c r="CI78" i="8"/>
  <c r="CE78" i="8"/>
  <c r="CD78" i="8"/>
  <c r="CC78" i="8"/>
  <c r="M78" i="8" s="1"/>
  <c r="CB78" i="8"/>
  <c r="CA78" i="8"/>
  <c r="CM77" i="8"/>
  <c r="CL77" i="8"/>
  <c r="CK77" i="8"/>
  <c r="CJ77" i="8"/>
  <c r="CI77" i="8"/>
  <c r="CE77" i="8"/>
  <c r="CD77" i="8"/>
  <c r="CC77" i="8"/>
  <c r="M77" i="8" s="1"/>
  <c r="CB77" i="8"/>
  <c r="CA77" i="8"/>
  <c r="L76" i="8"/>
  <c r="K76" i="8"/>
  <c r="J76" i="8"/>
  <c r="I76" i="8"/>
  <c r="H76" i="8"/>
  <c r="G76" i="8"/>
  <c r="F76" i="8"/>
  <c r="E76" i="8"/>
  <c r="D76" i="8"/>
  <c r="C76" i="8"/>
  <c r="B76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A179" i="8" s="1"/>
  <c r="CM23" i="8"/>
  <c r="CL23" i="8"/>
  <c r="CK23" i="8"/>
  <c r="CJ23" i="8"/>
  <c r="CI23" i="8"/>
  <c r="CE23" i="8"/>
  <c r="CD23" i="8"/>
  <c r="CC23" i="8"/>
  <c r="CB23" i="8"/>
  <c r="CA23" i="8"/>
  <c r="AG23" i="8"/>
  <c r="CM22" i="8"/>
  <c r="CL22" i="8"/>
  <c r="CK22" i="8"/>
  <c r="CJ22" i="8"/>
  <c r="CI22" i="8"/>
  <c r="CE22" i="8"/>
  <c r="CD22" i="8"/>
  <c r="CC22" i="8"/>
  <c r="CB22" i="8"/>
  <c r="CA22" i="8"/>
  <c r="AG22" i="8"/>
  <c r="CM21" i="8"/>
  <c r="CL21" i="8"/>
  <c r="CK21" i="8"/>
  <c r="CJ21" i="8"/>
  <c r="CI21" i="8"/>
  <c r="CE21" i="8"/>
  <c r="CD21" i="8"/>
  <c r="CC21" i="8"/>
  <c r="CB21" i="8"/>
  <c r="AG21" i="8" s="1"/>
  <c r="CA21" i="8"/>
  <c r="CM20" i="8"/>
  <c r="CL20" i="8"/>
  <c r="CK20" i="8"/>
  <c r="CJ20" i="8"/>
  <c r="CI20" i="8"/>
  <c r="CE20" i="8"/>
  <c r="CD20" i="8"/>
  <c r="CC20" i="8"/>
  <c r="CB20" i="8"/>
  <c r="AG20" i="8" s="1"/>
  <c r="CA20" i="8"/>
  <c r="CM19" i="8"/>
  <c r="CL19" i="8"/>
  <c r="CK19" i="8"/>
  <c r="CJ19" i="8"/>
  <c r="CI19" i="8"/>
  <c r="CE19" i="8"/>
  <c r="CD19" i="8"/>
  <c r="CC19" i="8"/>
  <c r="CB19" i="8"/>
  <c r="CA19" i="8"/>
  <c r="AG19" i="8" s="1"/>
  <c r="CM18" i="8"/>
  <c r="CL18" i="8"/>
  <c r="CK18" i="8"/>
  <c r="CJ18" i="8"/>
  <c r="CI18" i="8"/>
  <c r="CE18" i="8"/>
  <c r="CD18" i="8"/>
  <c r="AG18" i="8" s="1"/>
  <c r="CC18" i="8"/>
  <c r="CB18" i="8"/>
  <c r="CA18" i="8"/>
  <c r="CM17" i="8"/>
  <c r="CL17" i="8"/>
  <c r="CK17" i="8"/>
  <c r="CJ17" i="8"/>
  <c r="CI17" i="8"/>
  <c r="CE17" i="8"/>
  <c r="CD17" i="8"/>
  <c r="CC17" i="8"/>
  <c r="CB17" i="8"/>
  <c r="CA17" i="8"/>
  <c r="AG17" i="8"/>
  <c r="CM16" i="8"/>
  <c r="CL16" i="8"/>
  <c r="CK16" i="8"/>
  <c r="CJ16" i="8"/>
  <c r="CI16" i="8"/>
  <c r="CE16" i="8"/>
  <c r="CD16" i="8"/>
  <c r="CC16" i="8"/>
  <c r="CB16" i="8"/>
  <c r="CA16" i="8"/>
  <c r="AG16" i="8"/>
  <c r="CM15" i="8"/>
  <c r="CL15" i="8"/>
  <c r="CK15" i="8"/>
  <c r="CJ15" i="8"/>
  <c r="CI15" i="8"/>
  <c r="CE15" i="8"/>
  <c r="CD15" i="8"/>
  <c r="CC15" i="8"/>
  <c r="CB15" i="8"/>
  <c r="CA15" i="8"/>
  <c r="AG15" i="8"/>
  <c r="CM14" i="8"/>
  <c r="CL14" i="8"/>
  <c r="CK14" i="8"/>
  <c r="CJ14" i="8"/>
  <c r="CI14" i="8"/>
  <c r="CE14" i="8"/>
  <c r="CD14" i="8"/>
  <c r="CC14" i="8"/>
  <c r="CB14" i="8"/>
  <c r="CA14" i="8"/>
  <c r="AG14" i="8"/>
  <c r="CM13" i="8"/>
  <c r="CL13" i="8"/>
  <c r="CK13" i="8"/>
  <c r="CJ13" i="8"/>
  <c r="CI13" i="8"/>
  <c r="CE13" i="8"/>
  <c r="CD13" i="8"/>
  <c r="CC13" i="8"/>
  <c r="CB13" i="8"/>
  <c r="CA13" i="8"/>
  <c r="AG13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A5" i="8"/>
  <c r="A4" i="8"/>
  <c r="A3" i="8"/>
  <c r="A2" i="8"/>
  <c r="CA109" i="8" l="1"/>
  <c r="M109" i="8" s="1"/>
  <c r="CA144" i="8"/>
  <c r="O144" i="8" s="1"/>
  <c r="CB144" i="8"/>
  <c r="CC144" i="8"/>
  <c r="CI144" i="8"/>
  <c r="B179" i="8" s="1"/>
  <c r="CI158" i="6" l="1"/>
  <c r="CA158" i="6"/>
  <c r="E158" i="6" s="1"/>
  <c r="CI157" i="6"/>
  <c r="CA157" i="6"/>
  <c r="E157" i="6"/>
  <c r="CI156" i="6"/>
  <c r="CA156" i="6"/>
  <c r="E156" i="6"/>
  <c r="CI154" i="6"/>
  <c r="CA154" i="6"/>
  <c r="F154" i="6"/>
  <c r="CI153" i="6"/>
  <c r="CA153" i="6"/>
  <c r="F153" i="6"/>
  <c r="CI152" i="6"/>
  <c r="CA152" i="6"/>
  <c r="F152" i="6"/>
  <c r="CJ144" i="6"/>
  <c r="CI144" i="6"/>
  <c r="CC144" i="6"/>
  <c r="CB144" i="6"/>
  <c r="B144" i="6"/>
  <c r="CA144" i="6" s="1"/>
  <c r="O144" i="6" s="1"/>
  <c r="CL130" i="6"/>
  <c r="CK130" i="6"/>
  <c r="CD130" i="6"/>
  <c r="CC130" i="6"/>
  <c r="F130" i="6"/>
  <c r="CL129" i="6"/>
  <c r="CK129" i="6"/>
  <c r="CD129" i="6"/>
  <c r="CC129" i="6"/>
  <c r="F129" i="6"/>
  <c r="CL128" i="6"/>
  <c r="CK128" i="6"/>
  <c r="CD128" i="6"/>
  <c r="CC128" i="6"/>
  <c r="F128" i="6"/>
  <c r="CL127" i="6"/>
  <c r="CK127" i="6"/>
  <c r="CD127" i="6"/>
  <c r="CC127" i="6"/>
  <c r="F127" i="6" s="1"/>
  <c r="CL126" i="6"/>
  <c r="CK126" i="6"/>
  <c r="CD126" i="6"/>
  <c r="CC126" i="6"/>
  <c r="F126" i="6"/>
  <c r="CL125" i="6"/>
  <c r="CK125" i="6"/>
  <c r="CD125" i="6"/>
  <c r="CC125" i="6"/>
  <c r="F125" i="6"/>
  <c r="CL124" i="6"/>
  <c r="CK124" i="6"/>
  <c r="CD124" i="6"/>
  <c r="CC124" i="6"/>
  <c r="F124" i="6"/>
  <c r="CL123" i="6"/>
  <c r="CK123" i="6"/>
  <c r="CD123" i="6"/>
  <c r="CC123" i="6"/>
  <c r="F123" i="6" s="1"/>
  <c r="CL122" i="6"/>
  <c r="CK122" i="6"/>
  <c r="CD122" i="6"/>
  <c r="CC122" i="6"/>
  <c r="F122" i="6"/>
  <c r="B119" i="6"/>
  <c r="B118" i="6"/>
  <c r="B117" i="6"/>
  <c r="C109" i="6"/>
  <c r="CI109" i="6" s="1"/>
  <c r="I104" i="6"/>
  <c r="H104" i="6"/>
  <c r="G104" i="6"/>
  <c r="F104" i="6"/>
  <c r="E104" i="6"/>
  <c r="D104" i="6"/>
  <c r="C104" i="6"/>
  <c r="G83" i="6"/>
  <c r="F83" i="6"/>
  <c r="E83" i="6"/>
  <c r="D83" i="6"/>
  <c r="C83" i="6"/>
  <c r="B83" i="6"/>
  <c r="CM79" i="6"/>
  <c r="CL79" i="6"/>
  <c r="CK79" i="6"/>
  <c r="CJ79" i="6"/>
  <c r="CI79" i="6"/>
  <c r="CE79" i="6"/>
  <c r="CD79" i="6"/>
  <c r="CC79" i="6"/>
  <c r="CB79" i="6"/>
  <c r="CA79" i="6"/>
  <c r="M79" i="6"/>
  <c r="CM78" i="6"/>
  <c r="CL78" i="6"/>
  <c r="CK78" i="6"/>
  <c r="CJ78" i="6"/>
  <c r="CI78" i="6"/>
  <c r="CE78" i="6"/>
  <c r="CD78" i="6"/>
  <c r="CC78" i="6"/>
  <c r="CB78" i="6"/>
  <c r="CA78" i="6"/>
  <c r="M78" i="6"/>
  <c r="CM77" i="6"/>
  <c r="CL77" i="6"/>
  <c r="CK77" i="6"/>
  <c r="CJ77" i="6"/>
  <c r="CI77" i="6"/>
  <c r="CE77" i="6"/>
  <c r="CD77" i="6"/>
  <c r="CC77" i="6"/>
  <c r="CB77" i="6"/>
  <c r="CA77" i="6"/>
  <c r="M77" i="6" s="1"/>
  <c r="L76" i="6"/>
  <c r="K76" i="6"/>
  <c r="J76" i="6"/>
  <c r="I76" i="6"/>
  <c r="H76" i="6"/>
  <c r="G76" i="6"/>
  <c r="F76" i="6"/>
  <c r="E76" i="6"/>
  <c r="D76" i="6"/>
  <c r="C76" i="6"/>
  <c r="B76" i="6"/>
  <c r="C38" i="6"/>
  <c r="C37" i="6"/>
  <c r="C36" i="6"/>
  <c r="C35" i="6"/>
  <c r="C34" i="6"/>
  <c r="C33" i="6"/>
  <c r="C32" i="6"/>
  <c r="C31" i="6"/>
  <c r="A179" i="6" s="1"/>
  <c r="C30" i="6"/>
  <c r="C29" i="6"/>
  <c r="C28" i="6"/>
  <c r="C27" i="6"/>
  <c r="C26" i="6"/>
  <c r="CM23" i="6"/>
  <c r="CL23" i="6"/>
  <c r="CK23" i="6"/>
  <c r="CJ23" i="6"/>
  <c r="CI23" i="6"/>
  <c r="CE23" i="6"/>
  <c r="CD23" i="6"/>
  <c r="CC23" i="6"/>
  <c r="CB23" i="6"/>
  <c r="CA23" i="6"/>
  <c r="AG23" i="6"/>
  <c r="CM22" i="6"/>
  <c r="CL22" i="6"/>
  <c r="CK22" i="6"/>
  <c r="CJ22" i="6"/>
  <c r="CI22" i="6"/>
  <c r="CE22" i="6"/>
  <c r="CD22" i="6"/>
  <c r="CC22" i="6"/>
  <c r="CB22" i="6"/>
  <c r="CA22" i="6"/>
  <c r="AG22" i="6"/>
  <c r="CM21" i="6"/>
  <c r="CL21" i="6"/>
  <c r="CK21" i="6"/>
  <c r="CJ21" i="6"/>
  <c r="CI21" i="6"/>
  <c r="CE21" i="6"/>
  <c r="CD21" i="6"/>
  <c r="CC21" i="6"/>
  <c r="AG21" i="6" s="1"/>
  <c r="CB21" i="6"/>
  <c r="CA21" i="6"/>
  <c r="CM20" i="6"/>
  <c r="CL20" i="6"/>
  <c r="CK20" i="6"/>
  <c r="CJ20" i="6"/>
  <c r="CI20" i="6"/>
  <c r="CE20" i="6"/>
  <c r="CD20" i="6"/>
  <c r="CC20" i="6"/>
  <c r="CB20" i="6"/>
  <c r="CA20" i="6"/>
  <c r="AG20" i="6"/>
  <c r="CM19" i="6"/>
  <c r="CL19" i="6"/>
  <c r="CK19" i="6"/>
  <c r="CJ19" i="6"/>
  <c r="CI19" i="6"/>
  <c r="CE19" i="6"/>
  <c r="CD19" i="6"/>
  <c r="CC19" i="6"/>
  <c r="CB19" i="6"/>
  <c r="CA19" i="6"/>
  <c r="AG19" i="6"/>
  <c r="CM18" i="6"/>
  <c r="CL18" i="6"/>
  <c r="CK18" i="6"/>
  <c r="CJ18" i="6"/>
  <c r="CI18" i="6"/>
  <c r="CE18" i="6"/>
  <c r="CD18" i="6"/>
  <c r="CC18" i="6"/>
  <c r="CB18" i="6"/>
  <c r="CA18" i="6"/>
  <c r="AG18" i="6"/>
  <c r="CM17" i="6"/>
  <c r="CL17" i="6"/>
  <c r="CK17" i="6"/>
  <c r="CJ17" i="6"/>
  <c r="CI17" i="6"/>
  <c r="CE17" i="6"/>
  <c r="CD17" i="6"/>
  <c r="CC17" i="6"/>
  <c r="CB17" i="6"/>
  <c r="AG17" i="6" s="1"/>
  <c r="CA17" i="6"/>
  <c r="CM16" i="6"/>
  <c r="CL16" i="6"/>
  <c r="CK16" i="6"/>
  <c r="CJ16" i="6"/>
  <c r="CI16" i="6"/>
  <c r="CE16" i="6"/>
  <c r="CD16" i="6"/>
  <c r="CC16" i="6"/>
  <c r="CB16" i="6"/>
  <c r="CA16" i="6"/>
  <c r="AG16" i="6"/>
  <c r="CM15" i="6"/>
  <c r="CL15" i="6"/>
  <c r="CK15" i="6"/>
  <c r="CJ15" i="6"/>
  <c r="CI15" i="6"/>
  <c r="CE15" i="6"/>
  <c r="CD15" i="6"/>
  <c r="AG15" i="6" s="1"/>
  <c r="CC15" i="6"/>
  <c r="CB15" i="6"/>
  <c r="CA15" i="6"/>
  <c r="CM14" i="6"/>
  <c r="CL14" i="6"/>
  <c r="CK14" i="6"/>
  <c r="CJ14" i="6"/>
  <c r="CI14" i="6"/>
  <c r="CE14" i="6"/>
  <c r="CD14" i="6"/>
  <c r="CC14" i="6"/>
  <c r="CB14" i="6"/>
  <c r="CA14" i="6"/>
  <c r="AG14" i="6"/>
  <c r="CM13" i="6"/>
  <c r="CL13" i="6"/>
  <c r="CK13" i="6"/>
  <c r="CJ13" i="6"/>
  <c r="CI13" i="6"/>
  <c r="B179" i="6" s="1"/>
  <c r="CE13" i="6"/>
  <c r="CD13" i="6"/>
  <c r="CC13" i="6"/>
  <c r="CB13" i="6"/>
  <c r="CA13" i="6"/>
  <c r="AG13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A5" i="6"/>
  <c r="A4" i="6"/>
  <c r="A3" i="6"/>
  <c r="A2" i="6"/>
  <c r="CA109" i="6" l="1"/>
  <c r="M109" i="6" s="1"/>
  <c r="CI158" i="5" l="1"/>
  <c r="CA158" i="5"/>
  <c r="E158" i="5"/>
  <c r="CI157" i="5"/>
  <c r="CA157" i="5"/>
  <c r="E157" i="5"/>
  <c r="CI156" i="5"/>
  <c r="CA156" i="5"/>
  <c r="E156" i="5"/>
  <c r="CI154" i="5"/>
  <c r="CA154" i="5"/>
  <c r="F154" i="5"/>
  <c r="CI153" i="5"/>
  <c r="CA153" i="5"/>
  <c r="F153" i="5"/>
  <c r="CI152" i="5"/>
  <c r="CA152" i="5"/>
  <c r="F152" i="5"/>
  <c r="B144" i="5"/>
  <c r="CJ144" i="5" s="1"/>
  <c r="CL130" i="5"/>
  <c r="CK130" i="5"/>
  <c r="CD130" i="5"/>
  <c r="CC130" i="5"/>
  <c r="F130" i="5"/>
  <c r="CL129" i="5"/>
  <c r="CK129" i="5"/>
  <c r="CD129" i="5"/>
  <c r="CC129" i="5"/>
  <c r="F129" i="5"/>
  <c r="CL128" i="5"/>
  <c r="CK128" i="5"/>
  <c r="CD128" i="5"/>
  <c r="F128" i="5" s="1"/>
  <c r="CC128" i="5"/>
  <c r="CL127" i="5"/>
  <c r="CK127" i="5"/>
  <c r="CD127" i="5"/>
  <c r="CC127" i="5"/>
  <c r="F127" i="5"/>
  <c r="CL126" i="5"/>
  <c r="CK126" i="5"/>
  <c r="CD126" i="5"/>
  <c r="CC126" i="5"/>
  <c r="F126" i="5"/>
  <c r="CL125" i="5"/>
  <c r="CK125" i="5"/>
  <c r="CD125" i="5"/>
  <c r="CC125" i="5"/>
  <c r="F125" i="5"/>
  <c r="CL124" i="5"/>
  <c r="CK124" i="5"/>
  <c r="CD124" i="5"/>
  <c r="F124" i="5" s="1"/>
  <c r="CC124" i="5"/>
  <c r="CL123" i="5"/>
  <c r="CK123" i="5"/>
  <c r="CD123" i="5"/>
  <c r="CC123" i="5"/>
  <c r="F123" i="5"/>
  <c r="CL122" i="5"/>
  <c r="CK122" i="5"/>
  <c r="CD122" i="5"/>
  <c r="CC122" i="5"/>
  <c r="F122" i="5"/>
  <c r="B119" i="5"/>
  <c r="B118" i="5"/>
  <c r="B117" i="5"/>
  <c r="C109" i="5"/>
  <c r="CA109" i="5" s="1"/>
  <c r="M109" i="5" s="1"/>
  <c r="I104" i="5"/>
  <c r="H104" i="5"/>
  <c r="G104" i="5"/>
  <c r="F104" i="5"/>
  <c r="E104" i="5"/>
  <c r="D104" i="5"/>
  <c r="C104" i="5"/>
  <c r="G83" i="5"/>
  <c r="F83" i="5"/>
  <c r="E83" i="5"/>
  <c r="D83" i="5"/>
  <c r="C83" i="5"/>
  <c r="B83" i="5"/>
  <c r="CM79" i="5"/>
  <c r="CL79" i="5"/>
  <c r="CK79" i="5"/>
  <c r="CJ79" i="5"/>
  <c r="CI79" i="5"/>
  <c r="CE79" i="5"/>
  <c r="CD79" i="5"/>
  <c r="CC79" i="5"/>
  <c r="M79" i="5" s="1"/>
  <c r="CB79" i="5"/>
  <c r="CA79" i="5"/>
  <c r="CM78" i="5"/>
  <c r="CL78" i="5"/>
  <c r="CK78" i="5"/>
  <c r="CJ78" i="5"/>
  <c r="CI78" i="5"/>
  <c r="CE78" i="5"/>
  <c r="CD78" i="5"/>
  <c r="CC78" i="5"/>
  <c r="CB78" i="5"/>
  <c r="CA78" i="5"/>
  <c r="M78" i="5"/>
  <c r="CM77" i="5"/>
  <c r="CL77" i="5"/>
  <c r="CK77" i="5"/>
  <c r="CJ77" i="5"/>
  <c r="CI77" i="5"/>
  <c r="CE77" i="5"/>
  <c r="CD77" i="5"/>
  <c r="CC77" i="5"/>
  <c r="CB77" i="5"/>
  <c r="M77" i="5" s="1"/>
  <c r="CA77" i="5"/>
  <c r="L76" i="5"/>
  <c r="K76" i="5"/>
  <c r="J76" i="5"/>
  <c r="I76" i="5"/>
  <c r="H76" i="5"/>
  <c r="G76" i="5"/>
  <c r="F76" i="5"/>
  <c r="E76" i="5"/>
  <c r="D76" i="5"/>
  <c r="C76" i="5"/>
  <c r="B76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A179" i="5" s="1"/>
  <c r="CM23" i="5"/>
  <c r="CL23" i="5"/>
  <c r="CK23" i="5"/>
  <c r="CJ23" i="5"/>
  <c r="CI23" i="5"/>
  <c r="CE23" i="5"/>
  <c r="CD23" i="5"/>
  <c r="CC23" i="5"/>
  <c r="CB23" i="5"/>
  <c r="CA23" i="5"/>
  <c r="AG23" i="5"/>
  <c r="CM22" i="5"/>
  <c r="CL22" i="5"/>
  <c r="CK22" i="5"/>
  <c r="CJ22" i="5"/>
  <c r="CI22" i="5"/>
  <c r="CE22" i="5"/>
  <c r="CD22" i="5"/>
  <c r="CC22" i="5"/>
  <c r="CB22" i="5"/>
  <c r="CA22" i="5"/>
  <c r="AG22" i="5"/>
  <c r="CM21" i="5"/>
  <c r="CL21" i="5"/>
  <c r="CK21" i="5"/>
  <c r="CJ21" i="5"/>
  <c r="CI21" i="5"/>
  <c r="CE21" i="5"/>
  <c r="CD21" i="5"/>
  <c r="CC21" i="5"/>
  <c r="CB21" i="5"/>
  <c r="AG21" i="5" s="1"/>
  <c r="CA21" i="5"/>
  <c r="CM20" i="5"/>
  <c r="CL20" i="5"/>
  <c r="CK20" i="5"/>
  <c r="CJ20" i="5"/>
  <c r="CI20" i="5"/>
  <c r="CE20" i="5"/>
  <c r="CD20" i="5"/>
  <c r="CC20" i="5"/>
  <c r="CB20" i="5"/>
  <c r="CA20" i="5"/>
  <c r="AG20" i="5"/>
  <c r="CM19" i="5"/>
  <c r="CL19" i="5"/>
  <c r="CK19" i="5"/>
  <c r="CJ19" i="5"/>
  <c r="CI19" i="5"/>
  <c r="CE19" i="5"/>
  <c r="CD19" i="5"/>
  <c r="CC19" i="5"/>
  <c r="CB19" i="5"/>
  <c r="CA19" i="5"/>
  <c r="AG19" i="5" s="1"/>
  <c r="CM18" i="5"/>
  <c r="CL18" i="5"/>
  <c r="CK18" i="5"/>
  <c r="CJ18" i="5"/>
  <c r="CI18" i="5"/>
  <c r="CE18" i="5"/>
  <c r="CD18" i="5"/>
  <c r="CC18" i="5"/>
  <c r="CB18" i="5"/>
  <c r="CA18" i="5"/>
  <c r="AG18" i="5"/>
  <c r="CM17" i="5"/>
  <c r="CL17" i="5"/>
  <c r="CK17" i="5"/>
  <c r="CJ17" i="5"/>
  <c r="CI17" i="5"/>
  <c r="CE17" i="5"/>
  <c r="CD17" i="5"/>
  <c r="CC17" i="5"/>
  <c r="AG17" i="5" s="1"/>
  <c r="CB17" i="5"/>
  <c r="CA17" i="5"/>
  <c r="CM16" i="5"/>
  <c r="CL16" i="5"/>
  <c r="CK16" i="5"/>
  <c r="CJ16" i="5"/>
  <c r="CI16" i="5"/>
  <c r="CE16" i="5"/>
  <c r="CD16" i="5"/>
  <c r="CC16" i="5"/>
  <c r="CB16" i="5"/>
  <c r="CA16" i="5"/>
  <c r="AG16" i="5"/>
  <c r="CM15" i="5"/>
  <c r="CL15" i="5"/>
  <c r="CK15" i="5"/>
  <c r="CJ15" i="5"/>
  <c r="CI15" i="5"/>
  <c r="CE15" i="5"/>
  <c r="CD15" i="5"/>
  <c r="CC15" i="5"/>
  <c r="CB15" i="5"/>
  <c r="CA15" i="5"/>
  <c r="AG15" i="5"/>
  <c r="CM14" i="5"/>
  <c r="CL14" i="5"/>
  <c r="CK14" i="5"/>
  <c r="CJ14" i="5"/>
  <c r="CI14" i="5"/>
  <c r="CE14" i="5"/>
  <c r="CD14" i="5"/>
  <c r="CC14" i="5"/>
  <c r="CB14" i="5"/>
  <c r="CA14" i="5"/>
  <c r="AG14" i="5"/>
  <c r="CM13" i="5"/>
  <c r="CL13" i="5"/>
  <c r="CK13" i="5"/>
  <c r="CJ13" i="5"/>
  <c r="CI13" i="5"/>
  <c r="CE13" i="5"/>
  <c r="CD13" i="5"/>
  <c r="CC13" i="5"/>
  <c r="CB13" i="5"/>
  <c r="CA13" i="5"/>
  <c r="AG13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A5" i="5"/>
  <c r="A4" i="5"/>
  <c r="A3" i="5"/>
  <c r="A2" i="5"/>
  <c r="CA144" i="5" l="1"/>
  <c r="O144" i="5" s="1"/>
  <c r="CB144" i="5"/>
  <c r="CI109" i="5"/>
  <c r="B179" i="5" s="1"/>
  <c r="CC144" i="5"/>
  <c r="CI144" i="5"/>
  <c r="CI158" i="4" l="1"/>
  <c r="CA158" i="4"/>
  <c r="E158" i="4"/>
  <c r="CI157" i="4"/>
  <c r="CA157" i="4"/>
  <c r="E157" i="4" s="1"/>
  <c r="CI156" i="4"/>
  <c r="CA156" i="4"/>
  <c r="E156" i="4"/>
  <c r="CI154" i="4"/>
  <c r="CA154" i="4"/>
  <c r="F154" i="4"/>
  <c r="CI153" i="4"/>
  <c r="CA153" i="4"/>
  <c r="F153" i="4"/>
  <c r="CI152" i="4"/>
  <c r="CA152" i="4"/>
  <c r="F152" i="4"/>
  <c r="CC144" i="4"/>
  <c r="CB144" i="4"/>
  <c r="CA144" i="4"/>
  <c r="O144" i="4"/>
  <c r="B144" i="4"/>
  <c r="CJ144" i="4" s="1"/>
  <c r="CL130" i="4"/>
  <c r="CK130" i="4"/>
  <c r="CD130" i="4"/>
  <c r="CC130" i="4"/>
  <c r="F130" i="4" s="1"/>
  <c r="CL129" i="4"/>
  <c r="CK129" i="4"/>
  <c r="CD129" i="4"/>
  <c r="CC129" i="4"/>
  <c r="F129" i="4"/>
  <c r="CL128" i="4"/>
  <c r="CK128" i="4"/>
  <c r="CD128" i="4"/>
  <c r="CC128" i="4"/>
  <c r="F128" i="4" s="1"/>
  <c r="CL127" i="4"/>
  <c r="CK127" i="4"/>
  <c r="CD127" i="4"/>
  <c r="CC127" i="4"/>
  <c r="F127" i="4" s="1"/>
  <c r="CL126" i="4"/>
  <c r="CK126" i="4"/>
  <c r="CD126" i="4"/>
  <c r="CC126" i="4"/>
  <c r="F126" i="4" s="1"/>
  <c r="CL125" i="4"/>
  <c r="CK125" i="4"/>
  <c r="CD125" i="4"/>
  <c r="CC125" i="4"/>
  <c r="F125" i="4"/>
  <c r="CL124" i="4"/>
  <c r="CK124" i="4"/>
  <c r="CD124" i="4"/>
  <c r="CC124" i="4"/>
  <c r="F124" i="4" s="1"/>
  <c r="CL123" i="4"/>
  <c r="CK123" i="4"/>
  <c r="CD123" i="4"/>
  <c r="CC123" i="4"/>
  <c r="F123" i="4" s="1"/>
  <c r="CL122" i="4"/>
  <c r="CK122" i="4"/>
  <c r="CD122" i="4"/>
  <c r="CC122" i="4"/>
  <c r="F122" i="4" s="1"/>
  <c r="B119" i="4"/>
  <c r="B118" i="4"/>
  <c r="B117" i="4"/>
  <c r="C109" i="4"/>
  <c r="CA109" i="4" s="1"/>
  <c r="M109" i="4" s="1"/>
  <c r="I104" i="4"/>
  <c r="H104" i="4"/>
  <c r="G104" i="4"/>
  <c r="F104" i="4"/>
  <c r="E104" i="4"/>
  <c r="D104" i="4"/>
  <c r="C104" i="4"/>
  <c r="G83" i="4"/>
  <c r="F83" i="4"/>
  <c r="E83" i="4"/>
  <c r="D83" i="4"/>
  <c r="C83" i="4"/>
  <c r="B83" i="4"/>
  <c r="CM79" i="4"/>
  <c r="CL79" i="4"/>
  <c r="CK79" i="4"/>
  <c r="CJ79" i="4"/>
  <c r="CI79" i="4"/>
  <c r="CE79" i="4"/>
  <c r="CD79" i="4"/>
  <c r="CC79" i="4"/>
  <c r="CB79" i="4"/>
  <c r="CA79" i="4"/>
  <c r="M79" i="4" s="1"/>
  <c r="CM78" i="4"/>
  <c r="CL78" i="4"/>
  <c r="CK78" i="4"/>
  <c r="CJ78" i="4"/>
  <c r="CI78" i="4"/>
  <c r="CE78" i="4"/>
  <c r="CD78" i="4"/>
  <c r="CC78" i="4"/>
  <c r="M78" i="4" s="1"/>
  <c r="CB78" i="4"/>
  <c r="CA78" i="4"/>
  <c r="CM77" i="4"/>
  <c r="CL77" i="4"/>
  <c r="CK77" i="4"/>
  <c r="CJ77" i="4"/>
  <c r="CI77" i="4"/>
  <c r="CE77" i="4"/>
  <c r="CD77" i="4"/>
  <c r="CC77" i="4"/>
  <c r="CB77" i="4"/>
  <c r="CA77" i="4"/>
  <c r="M77" i="4"/>
  <c r="L76" i="4"/>
  <c r="K76" i="4"/>
  <c r="J76" i="4"/>
  <c r="I76" i="4"/>
  <c r="H76" i="4"/>
  <c r="G76" i="4"/>
  <c r="F76" i="4"/>
  <c r="E76" i="4"/>
  <c r="D76" i="4"/>
  <c r="C76" i="4"/>
  <c r="B76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A179" i="4" s="1"/>
  <c r="CM23" i="4"/>
  <c r="CL23" i="4"/>
  <c r="CK23" i="4"/>
  <c r="CJ23" i="4"/>
  <c r="CI23" i="4"/>
  <c r="CE23" i="4"/>
  <c r="CD23" i="4"/>
  <c r="CC23" i="4"/>
  <c r="CB23" i="4"/>
  <c r="CA23" i="4"/>
  <c r="AG23" i="4"/>
  <c r="CM22" i="4"/>
  <c r="CL22" i="4"/>
  <c r="CK22" i="4"/>
  <c r="CJ22" i="4"/>
  <c r="CI22" i="4"/>
  <c r="CE22" i="4"/>
  <c r="AG22" i="4" s="1"/>
  <c r="CD22" i="4"/>
  <c r="CC22" i="4"/>
  <c r="CB22" i="4"/>
  <c r="CA22" i="4"/>
  <c r="CM21" i="4"/>
  <c r="CL21" i="4"/>
  <c r="CK21" i="4"/>
  <c r="CJ21" i="4"/>
  <c r="CI21" i="4"/>
  <c r="CE21" i="4"/>
  <c r="CD21" i="4"/>
  <c r="CC21" i="4"/>
  <c r="CB21" i="4"/>
  <c r="CA21" i="4"/>
  <c r="AG21" i="4"/>
  <c r="CM20" i="4"/>
  <c r="CL20" i="4"/>
  <c r="CK20" i="4"/>
  <c r="CJ20" i="4"/>
  <c r="CI20" i="4"/>
  <c r="CE20" i="4"/>
  <c r="CD20" i="4"/>
  <c r="CC20" i="4"/>
  <c r="CB20" i="4"/>
  <c r="AG20" i="4" s="1"/>
  <c r="CA20" i="4"/>
  <c r="CM19" i="4"/>
  <c r="CL19" i="4"/>
  <c r="CK19" i="4"/>
  <c r="CJ19" i="4"/>
  <c r="CI19" i="4"/>
  <c r="CE19" i="4"/>
  <c r="CD19" i="4"/>
  <c r="CC19" i="4"/>
  <c r="CB19" i="4"/>
  <c r="CA19" i="4"/>
  <c r="AG19" i="4" s="1"/>
  <c r="CM18" i="4"/>
  <c r="CL18" i="4"/>
  <c r="CK18" i="4"/>
  <c r="CJ18" i="4"/>
  <c r="CI18" i="4"/>
  <c r="CE18" i="4"/>
  <c r="CD18" i="4"/>
  <c r="CC18" i="4"/>
  <c r="CB18" i="4"/>
  <c r="CA18" i="4"/>
  <c r="AG18" i="4"/>
  <c r="CM17" i="4"/>
  <c r="CL17" i="4"/>
  <c r="CK17" i="4"/>
  <c r="CJ17" i="4"/>
  <c r="CI17" i="4"/>
  <c r="CE17" i="4"/>
  <c r="CD17" i="4"/>
  <c r="CC17" i="4"/>
  <c r="CB17" i="4"/>
  <c r="CA17" i="4"/>
  <c r="AG17" i="4"/>
  <c r="CM16" i="4"/>
  <c r="CL16" i="4"/>
  <c r="CK16" i="4"/>
  <c r="CJ16" i="4"/>
  <c r="CI16" i="4"/>
  <c r="CE16" i="4"/>
  <c r="CD16" i="4"/>
  <c r="CC16" i="4"/>
  <c r="CB16" i="4"/>
  <c r="CA16" i="4"/>
  <c r="AG16" i="4"/>
  <c r="CM15" i="4"/>
  <c r="CL15" i="4"/>
  <c r="CK15" i="4"/>
  <c r="CJ15" i="4"/>
  <c r="CI15" i="4"/>
  <c r="CE15" i="4"/>
  <c r="CD15" i="4"/>
  <c r="CC15" i="4"/>
  <c r="CB15" i="4"/>
  <c r="CA15" i="4"/>
  <c r="AG15" i="4" s="1"/>
  <c r="CM14" i="4"/>
  <c r="CL14" i="4"/>
  <c r="CK14" i="4"/>
  <c r="CJ14" i="4"/>
  <c r="CI14" i="4"/>
  <c r="CE14" i="4"/>
  <c r="CD14" i="4"/>
  <c r="CC14" i="4"/>
  <c r="CB14" i="4"/>
  <c r="CA14" i="4"/>
  <c r="AG14" i="4"/>
  <c r="CM13" i="4"/>
  <c r="CL13" i="4"/>
  <c r="CK13" i="4"/>
  <c r="CJ13" i="4"/>
  <c r="CI13" i="4"/>
  <c r="CE13" i="4"/>
  <c r="CD13" i="4"/>
  <c r="AG13" i="4" s="1"/>
  <c r="CC13" i="4"/>
  <c r="CB13" i="4"/>
  <c r="CA13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A5" i="4"/>
  <c r="A4" i="4"/>
  <c r="A3" i="4"/>
  <c r="A2" i="4"/>
  <c r="CI109" i="4" l="1"/>
  <c r="B179" i="4" s="1"/>
  <c r="CI144" i="4"/>
  <c r="CI158" i="13" l="1"/>
  <c r="CA158" i="13"/>
  <c r="E158" i="13" s="1"/>
  <c r="CI157" i="13"/>
  <c r="CA157" i="13"/>
  <c r="E157" i="13" s="1"/>
  <c r="CI156" i="13"/>
  <c r="CA156" i="13"/>
  <c r="E156" i="13" s="1"/>
  <c r="CI154" i="13"/>
  <c r="CA154" i="13"/>
  <c r="F154" i="13"/>
  <c r="CI153" i="13"/>
  <c r="CA153" i="13"/>
  <c r="F153" i="13"/>
  <c r="CI152" i="13"/>
  <c r="CA152" i="13"/>
  <c r="F152" i="13"/>
  <c r="CI144" i="13"/>
  <c r="B144" i="13"/>
  <c r="CJ144" i="13" s="1"/>
  <c r="CL130" i="13"/>
  <c r="CK130" i="13"/>
  <c r="CD130" i="13"/>
  <c r="CC130" i="13"/>
  <c r="F130" i="13"/>
  <c r="CL129" i="13"/>
  <c r="CK129" i="13"/>
  <c r="CD129" i="13"/>
  <c r="CC129" i="13"/>
  <c r="F129" i="13"/>
  <c r="CL128" i="13"/>
  <c r="CK128" i="13"/>
  <c r="CD128" i="13"/>
  <c r="F128" i="13" s="1"/>
  <c r="CC128" i="13"/>
  <c r="CL127" i="13"/>
  <c r="CK127" i="13"/>
  <c r="CD127" i="13"/>
  <c r="CC127" i="13"/>
  <c r="F127" i="13"/>
  <c r="CL126" i="13"/>
  <c r="CK126" i="13"/>
  <c r="CD126" i="13"/>
  <c r="CC126" i="13"/>
  <c r="F126" i="13"/>
  <c r="CL125" i="13"/>
  <c r="CK125" i="13"/>
  <c r="CD125" i="13"/>
  <c r="CC125" i="13"/>
  <c r="F125" i="13"/>
  <c r="CL124" i="13"/>
  <c r="CK124" i="13"/>
  <c r="CD124" i="13"/>
  <c r="F124" i="13" s="1"/>
  <c r="CC124" i="13"/>
  <c r="CL123" i="13"/>
  <c r="CK123" i="13"/>
  <c r="CD123" i="13"/>
  <c r="CC123" i="13"/>
  <c r="F123" i="13"/>
  <c r="CL122" i="13"/>
  <c r="CK122" i="13"/>
  <c r="CD122" i="13"/>
  <c r="CC122" i="13"/>
  <c r="F122" i="13"/>
  <c r="B119" i="13"/>
  <c r="B118" i="13"/>
  <c r="B117" i="13"/>
  <c r="C109" i="13"/>
  <c r="CI109" i="13" s="1"/>
  <c r="I104" i="13"/>
  <c r="H104" i="13"/>
  <c r="G104" i="13"/>
  <c r="F104" i="13"/>
  <c r="E104" i="13"/>
  <c r="D104" i="13"/>
  <c r="C104" i="13"/>
  <c r="G83" i="13"/>
  <c r="F83" i="13"/>
  <c r="E83" i="13"/>
  <c r="D83" i="13"/>
  <c r="C83" i="13"/>
  <c r="B83" i="13"/>
  <c r="CM79" i="13"/>
  <c r="CL79" i="13"/>
  <c r="CK79" i="13"/>
  <c r="CJ79" i="13"/>
  <c r="CI79" i="13"/>
  <c r="CE79" i="13"/>
  <c r="CD79" i="13"/>
  <c r="CC79" i="13"/>
  <c r="CB79" i="13"/>
  <c r="CA79" i="13"/>
  <c r="M79" i="13" s="1"/>
  <c r="CM78" i="13"/>
  <c r="CL78" i="13"/>
  <c r="CK78" i="13"/>
  <c r="CJ78" i="13"/>
  <c r="CI78" i="13"/>
  <c r="CE78" i="13"/>
  <c r="CD78" i="13"/>
  <c r="CC78" i="13"/>
  <c r="CB78" i="13"/>
  <c r="CA78" i="13"/>
  <c r="M78" i="13"/>
  <c r="CM77" i="13"/>
  <c r="CL77" i="13"/>
  <c r="CK77" i="13"/>
  <c r="CJ77" i="13"/>
  <c r="CI77" i="13"/>
  <c r="CE77" i="13"/>
  <c r="CD77" i="13"/>
  <c r="CC77" i="13"/>
  <c r="CB77" i="13"/>
  <c r="CA77" i="13"/>
  <c r="M77" i="13" s="1"/>
  <c r="L76" i="13"/>
  <c r="K76" i="13"/>
  <c r="J76" i="13"/>
  <c r="I76" i="13"/>
  <c r="H76" i="13"/>
  <c r="G76" i="13"/>
  <c r="F76" i="13"/>
  <c r="E76" i="13"/>
  <c r="D76" i="13"/>
  <c r="C76" i="13"/>
  <c r="B76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A179" i="13" s="1"/>
  <c r="CM23" i="13"/>
  <c r="CL23" i="13"/>
  <c r="CK23" i="13"/>
  <c r="CJ23" i="13"/>
  <c r="CI23" i="13"/>
  <c r="CE23" i="13"/>
  <c r="CD23" i="13"/>
  <c r="CC23" i="13"/>
  <c r="CB23" i="13"/>
  <c r="CA23" i="13"/>
  <c r="AG23" i="13"/>
  <c r="CM22" i="13"/>
  <c r="CL22" i="13"/>
  <c r="CK22" i="13"/>
  <c r="CJ22" i="13"/>
  <c r="CI22" i="13"/>
  <c r="CE22" i="13"/>
  <c r="CD22" i="13"/>
  <c r="CC22" i="13"/>
  <c r="CB22" i="13"/>
  <c r="CA22" i="13"/>
  <c r="AG22" i="13" s="1"/>
  <c r="CM21" i="13"/>
  <c r="CL21" i="13"/>
  <c r="CK21" i="13"/>
  <c r="CJ21" i="13"/>
  <c r="CI21" i="13"/>
  <c r="CE21" i="13"/>
  <c r="CD21" i="13"/>
  <c r="CC21" i="13"/>
  <c r="CB21" i="13"/>
  <c r="AG21" i="13" s="1"/>
  <c r="CA21" i="13"/>
  <c r="CM20" i="13"/>
  <c r="CL20" i="13"/>
  <c r="CK20" i="13"/>
  <c r="CJ20" i="13"/>
  <c r="CI20" i="13"/>
  <c r="CE20" i="13"/>
  <c r="CD20" i="13"/>
  <c r="CC20" i="13"/>
  <c r="CB20" i="13"/>
  <c r="CA20" i="13"/>
  <c r="AG20" i="13"/>
  <c r="CM19" i="13"/>
  <c r="CL19" i="13"/>
  <c r="CK19" i="13"/>
  <c r="CJ19" i="13"/>
  <c r="CI19" i="13"/>
  <c r="CE19" i="13"/>
  <c r="CD19" i="13"/>
  <c r="CC19" i="13"/>
  <c r="CB19" i="13"/>
  <c r="CA19" i="13"/>
  <c r="AG19" i="13" s="1"/>
  <c r="CM18" i="13"/>
  <c r="CL18" i="13"/>
  <c r="CK18" i="13"/>
  <c r="CJ18" i="13"/>
  <c r="CI18" i="13"/>
  <c r="CE18" i="13"/>
  <c r="CD18" i="13"/>
  <c r="CC18" i="13"/>
  <c r="CB18" i="13"/>
  <c r="CA18" i="13"/>
  <c r="AG18" i="13"/>
  <c r="CM17" i="13"/>
  <c r="CL17" i="13"/>
  <c r="CK17" i="13"/>
  <c r="CJ17" i="13"/>
  <c r="CI17" i="13"/>
  <c r="CE17" i="13"/>
  <c r="CD17" i="13"/>
  <c r="CC17" i="13"/>
  <c r="CB17" i="13"/>
  <c r="CA17" i="13"/>
  <c r="AG17" i="13" s="1"/>
  <c r="CM16" i="13"/>
  <c r="CL16" i="13"/>
  <c r="CK16" i="13"/>
  <c r="CJ16" i="13"/>
  <c r="CI16" i="13"/>
  <c r="CE16" i="13"/>
  <c r="CD16" i="13"/>
  <c r="CC16" i="13"/>
  <c r="CB16" i="13"/>
  <c r="CA16" i="13"/>
  <c r="AG16" i="13"/>
  <c r="CM15" i="13"/>
  <c r="CL15" i="13"/>
  <c r="CK15" i="13"/>
  <c r="CJ15" i="13"/>
  <c r="CI15" i="13"/>
  <c r="CE15" i="13"/>
  <c r="CD15" i="13"/>
  <c r="CC15" i="13"/>
  <c r="CB15" i="13"/>
  <c r="CA15" i="13"/>
  <c r="AG15" i="13" s="1"/>
  <c r="CM14" i="13"/>
  <c r="CL14" i="13"/>
  <c r="CK14" i="13"/>
  <c r="CJ14" i="13"/>
  <c r="CI14" i="13"/>
  <c r="CE14" i="13"/>
  <c r="CD14" i="13"/>
  <c r="CC14" i="13"/>
  <c r="CB14" i="13"/>
  <c r="CA14" i="13"/>
  <c r="AG14" i="13"/>
  <c r="CM13" i="13"/>
  <c r="CL13" i="13"/>
  <c r="CK13" i="13"/>
  <c r="CJ13" i="13"/>
  <c r="CI13" i="13"/>
  <c r="CE13" i="13"/>
  <c r="CD13" i="13"/>
  <c r="CC13" i="13"/>
  <c r="CB13" i="13"/>
  <c r="CA13" i="13"/>
  <c r="AG13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A5" i="13"/>
  <c r="A4" i="13"/>
  <c r="A3" i="13"/>
  <c r="A2" i="13"/>
  <c r="B179" i="13" l="1"/>
  <c r="CA144" i="13"/>
  <c r="O144" i="13" s="1"/>
  <c r="CA109" i="13"/>
  <c r="M109" i="13" s="1"/>
  <c r="CB144" i="13"/>
  <c r="CC144" i="13"/>
  <c r="CI158" i="11" l="1"/>
  <c r="CA158" i="11"/>
  <c r="E158" i="11"/>
  <c r="CI157" i="11"/>
  <c r="CA157" i="11"/>
  <c r="E157" i="11" s="1"/>
  <c r="CI156" i="11"/>
  <c r="CA156" i="11"/>
  <c r="E156" i="11"/>
  <c r="CI154" i="11"/>
  <c r="CA154" i="11"/>
  <c r="F154" i="11" s="1"/>
  <c r="CI153" i="11"/>
  <c r="CA153" i="11"/>
  <c r="F153" i="11"/>
  <c r="CI152" i="11"/>
  <c r="CA152" i="11"/>
  <c r="F152" i="11"/>
  <c r="CJ144" i="11"/>
  <c r="CA144" i="11"/>
  <c r="B144" i="11"/>
  <c r="CI144" i="11" s="1"/>
  <c r="CL130" i="11"/>
  <c r="CK130" i="11"/>
  <c r="CD130" i="11"/>
  <c r="CC130" i="11"/>
  <c r="F130" i="11"/>
  <c r="CL129" i="11"/>
  <c r="CK129" i="11"/>
  <c r="CD129" i="11"/>
  <c r="CC129" i="11"/>
  <c r="F129" i="11"/>
  <c r="CL128" i="11"/>
  <c r="CK128" i="11"/>
  <c r="CD128" i="11"/>
  <c r="CC128" i="11"/>
  <c r="F128" i="11" s="1"/>
  <c r="CL127" i="11"/>
  <c r="CK127" i="11"/>
  <c r="CD127" i="11"/>
  <c r="CC127" i="11"/>
  <c r="F127" i="11" s="1"/>
  <c r="CL126" i="11"/>
  <c r="CK126" i="11"/>
  <c r="CD126" i="11"/>
  <c r="CC126" i="11"/>
  <c r="F126" i="11"/>
  <c r="CL125" i="11"/>
  <c r="CK125" i="11"/>
  <c r="CD125" i="11"/>
  <c r="CC125" i="11"/>
  <c r="F125" i="11"/>
  <c r="CL124" i="11"/>
  <c r="CK124" i="11"/>
  <c r="CD124" i="11"/>
  <c r="CC124" i="11"/>
  <c r="F124" i="11" s="1"/>
  <c r="CL123" i="11"/>
  <c r="CK123" i="11"/>
  <c r="CD123" i="11"/>
  <c r="CC123" i="11"/>
  <c r="F123" i="11" s="1"/>
  <c r="CL122" i="11"/>
  <c r="CK122" i="11"/>
  <c r="CD122" i="11"/>
  <c r="CC122" i="11"/>
  <c r="F122" i="11"/>
  <c r="B119" i="11"/>
  <c r="B118" i="11"/>
  <c r="B117" i="11"/>
  <c r="C109" i="11"/>
  <c r="CA109" i="11" s="1"/>
  <c r="M109" i="11" s="1"/>
  <c r="I104" i="11"/>
  <c r="H104" i="11"/>
  <c r="G104" i="11"/>
  <c r="F104" i="11"/>
  <c r="E104" i="11"/>
  <c r="D104" i="11"/>
  <c r="C104" i="11"/>
  <c r="G83" i="11"/>
  <c r="F83" i="11"/>
  <c r="E83" i="11"/>
  <c r="D83" i="11"/>
  <c r="C83" i="11"/>
  <c r="B83" i="11"/>
  <c r="CM79" i="11"/>
  <c r="CL79" i="11"/>
  <c r="CK79" i="11"/>
  <c r="CJ79" i="11"/>
  <c r="CI79" i="11"/>
  <c r="CE79" i="11"/>
  <c r="CD79" i="11"/>
  <c r="CC79" i="11"/>
  <c r="CB79" i="11"/>
  <c r="CA79" i="11"/>
  <c r="M79" i="11" s="1"/>
  <c r="CM78" i="11"/>
  <c r="CL78" i="11"/>
  <c r="CK78" i="11"/>
  <c r="CJ78" i="11"/>
  <c r="CI78" i="11"/>
  <c r="CE78" i="11"/>
  <c r="CD78" i="11"/>
  <c r="CC78" i="11"/>
  <c r="CB78" i="11"/>
  <c r="CA78" i="11"/>
  <c r="M78" i="11" s="1"/>
  <c r="CM77" i="11"/>
  <c r="CL77" i="11"/>
  <c r="CK77" i="11"/>
  <c r="CJ77" i="11"/>
  <c r="CI77" i="11"/>
  <c r="CE77" i="11"/>
  <c r="CD77" i="11"/>
  <c r="M77" i="11" s="1"/>
  <c r="CC77" i="11"/>
  <c r="CB77" i="11"/>
  <c r="CA77" i="11"/>
  <c r="L76" i="11"/>
  <c r="K76" i="11"/>
  <c r="J76" i="11"/>
  <c r="I76" i="11"/>
  <c r="H76" i="11"/>
  <c r="G76" i="11"/>
  <c r="F76" i="11"/>
  <c r="E76" i="11"/>
  <c r="D76" i="11"/>
  <c r="C76" i="11"/>
  <c r="B76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A179" i="11" s="1"/>
  <c r="CM23" i="11"/>
  <c r="CL23" i="11"/>
  <c r="CK23" i="11"/>
  <c r="CJ23" i="11"/>
  <c r="CI23" i="11"/>
  <c r="CE23" i="11"/>
  <c r="CD23" i="11"/>
  <c r="CC23" i="11"/>
  <c r="CB23" i="11"/>
  <c r="CA23" i="11"/>
  <c r="AG23" i="11"/>
  <c r="CM22" i="11"/>
  <c r="CL22" i="11"/>
  <c r="CK22" i="11"/>
  <c r="CJ22" i="11"/>
  <c r="CI22" i="11"/>
  <c r="CE22" i="11"/>
  <c r="CD22" i="11"/>
  <c r="CC22" i="11"/>
  <c r="CB22" i="11"/>
  <c r="AG22" i="11" s="1"/>
  <c r="CA22" i="11"/>
  <c r="CM21" i="11"/>
  <c r="CL21" i="11"/>
  <c r="CK21" i="11"/>
  <c r="CJ21" i="11"/>
  <c r="CI21" i="11"/>
  <c r="CE21" i="11"/>
  <c r="CD21" i="11"/>
  <c r="CC21" i="11"/>
  <c r="CB21" i="11"/>
  <c r="CA21" i="11"/>
  <c r="AG21" i="11" s="1"/>
  <c r="CM20" i="11"/>
  <c r="CL20" i="11"/>
  <c r="CK20" i="11"/>
  <c r="CJ20" i="11"/>
  <c r="CI20" i="11"/>
  <c r="CE20" i="11"/>
  <c r="CD20" i="11"/>
  <c r="AG20" i="11" s="1"/>
  <c r="CC20" i="11"/>
  <c r="CB20" i="11"/>
  <c r="CA20" i="11"/>
  <c r="CM19" i="11"/>
  <c r="CL19" i="11"/>
  <c r="CK19" i="11"/>
  <c r="CJ19" i="11"/>
  <c r="CI19" i="11"/>
  <c r="CE19" i="11"/>
  <c r="CD19" i="11"/>
  <c r="CC19" i="11"/>
  <c r="CB19" i="11"/>
  <c r="AG19" i="11" s="1"/>
  <c r="CA19" i="11"/>
  <c r="CM18" i="11"/>
  <c r="CL18" i="11"/>
  <c r="CK18" i="11"/>
  <c r="CJ18" i="11"/>
  <c r="CI18" i="11"/>
  <c r="CE18" i="11"/>
  <c r="CD18" i="11"/>
  <c r="CC18" i="11"/>
  <c r="CB18" i="11"/>
  <c r="AG18" i="11" s="1"/>
  <c r="CA18" i="11"/>
  <c r="CM17" i="11"/>
  <c r="CL17" i="11"/>
  <c r="CK17" i="11"/>
  <c r="CJ17" i="11"/>
  <c r="CI17" i="11"/>
  <c r="CE17" i="11"/>
  <c r="AG17" i="11" s="1"/>
  <c r="CD17" i="11"/>
  <c r="CC17" i="11"/>
  <c r="CB17" i="11"/>
  <c r="CA17" i="11"/>
  <c r="CM16" i="11"/>
  <c r="CL16" i="11"/>
  <c r="CK16" i="11"/>
  <c r="CJ16" i="11"/>
  <c r="CI16" i="11"/>
  <c r="CE16" i="11"/>
  <c r="CD16" i="11"/>
  <c r="CC16" i="11"/>
  <c r="CB16" i="11"/>
  <c r="CA16" i="11"/>
  <c r="AG16" i="11"/>
  <c r="CM15" i="11"/>
  <c r="CL15" i="11"/>
  <c r="CK15" i="11"/>
  <c r="CJ15" i="11"/>
  <c r="CI15" i="11"/>
  <c r="CE15" i="11"/>
  <c r="CD15" i="11"/>
  <c r="CC15" i="11"/>
  <c r="CB15" i="11"/>
  <c r="CA15" i="11"/>
  <c r="AG15" i="11" s="1"/>
  <c r="CM14" i="11"/>
  <c r="CL14" i="11"/>
  <c r="CK14" i="11"/>
  <c r="CJ14" i="11"/>
  <c r="CI14" i="11"/>
  <c r="CE14" i="11"/>
  <c r="CD14" i="11"/>
  <c r="CC14" i="11"/>
  <c r="CB14" i="11"/>
  <c r="CA14" i="11"/>
  <c r="AG14" i="11"/>
  <c r="CM13" i="11"/>
  <c r="CL13" i="11"/>
  <c r="CK13" i="11"/>
  <c r="CJ13" i="11"/>
  <c r="CI13" i="11"/>
  <c r="CE13" i="11"/>
  <c r="CD13" i="11"/>
  <c r="CC13" i="11"/>
  <c r="CB13" i="11"/>
  <c r="CA13" i="11"/>
  <c r="AG13" i="11" s="1"/>
  <c r="AF12" i="11"/>
  <c r="AE12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5" i="11"/>
  <c r="A4" i="11"/>
  <c r="A3" i="11"/>
  <c r="A2" i="11"/>
  <c r="B179" i="11" l="1"/>
  <c r="CI109" i="11"/>
  <c r="CB144" i="11"/>
  <c r="CC144" i="11"/>
  <c r="O144" i="11" l="1"/>
  <c r="CI158" i="10" l="1"/>
  <c r="CA158" i="10"/>
  <c r="E158" i="10"/>
  <c r="CI157" i="10"/>
  <c r="CA157" i="10"/>
  <c r="E157" i="10"/>
  <c r="CI156" i="10"/>
  <c r="CA156" i="10"/>
  <c r="E156" i="10" s="1"/>
  <c r="CI154" i="10"/>
  <c r="CA154" i="10"/>
  <c r="F154" i="10"/>
  <c r="CI153" i="10"/>
  <c r="CA153" i="10"/>
  <c r="F153" i="10"/>
  <c r="CI152" i="10"/>
  <c r="CA152" i="10"/>
  <c r="F152" i="10"/>
  <c r="B144" i="10"/>
  <c r="CJ144" i="10" s="1"/>
  <c r="CL130" i="10"/>
  <c r="CK130" i="10"/>
  <c r="CD130" i="10"/>
  <c r="F130" i="10" s="1"/>
  <c r="CC130" i="10"/>
  <c r="CL129" i="10"/>
  <c r="CK129" i="10"/>
  <c r="CD129" i="10"/>
  <c r="CC129" i="10"/>
  <c r="F129" i="10"/>
  <c r="CL128" i="10"/>
  <c r="CK128" i="10"/>
  <c r="CD128" i="10"/>
  <c r="CC128" i="10"/>
  <c r="F128" i="10" s="1"/>
  <c r="CL127" i="10"/>
  <c r="CK127" i="10"/>
  <c r="CD127" i="10"/>
  <c r="CC127" i="10"/>
  <c r="F127" i="10"/>
  <c r="CL126" i="10"/>
  <c r="CK126" i="10"/>
  <c r="CD126" i="10"/>
  <c r="F126" i="10" s="1"/>
  <c r="CC126" i="10"/>
  <c r="CL125" i="10"/>
  <c r="CK125" i="10"/>
  <c r="CD125" i="10"/>
  <c r="CC125" i="10"/>
  <c r="F125" i="10"/>
  <c r="CL124" i="10"/>
  <c r="CK124" i="10"/>
  <c r="CD124" i="10"/>
  <c r="CC124" i="10"/>
  <c r="F124" i="10" s="1"/>
  <c r="CL123" i="10"/>
  <c r="CK123" i="10"/>
  <c r="CD123" i="10"/>
  <c r="F123" i="10" s="1"/>
  <c r="CC123" i="10"/>
  <c r="CL122" i="10"/>
  <c r="CK122" i="10"/>
  <c r="CD122" i="10"/>
  <c r="F122" i="10" s="1"/>
  <c r="CC122" i="10"/>
  <c r="B119" i="10"/>
  <c r="B118" i="10"/>
  <c r="B117" i="10"/>
  <c r="C109" i="10"/>
  <c r="CI109" i="10" s="1"/>
  <c r="I104" i="10"/>
  <c r="H104" i="10"/>
  <c r="G104" i="10"/>
  <c r="F104" i="10"/>
  <c r="E104" i="10"/>
  <c r="D104" i="10"/>
  <c r="C104" i="10"/>
  <c r="G83" i="10"/>
  <c r="F83" i="10"/>
  <c r="E83" i="10"/>
  <c r="D83" i="10"/>
  <c r="C83" i="10"/>
  <c r="B83" i="10"/>
  <c r="CM79" i="10"/>
  <c r="CL79" i="10"/>
  <c r="CK79" i="10"/>
  <c r="CJ79" i="10"/>
  <c r="CI79" i="10"/>
  <c r="CE79" i="10"/>
  <c r="CD79" i="10"/>
  <c r="CC79" i="10"/>
  <c r="M79" i="10" s="1"/>
  <c r="CB79" i="10"/>
  <c r="CA79" i="10"/>
  <c r="CM78" i="10"/>
  <c r="CL78" i="10"/>
  <c r="CK78" i="10"/>
  <c r="CJ78" i="10"/>
  <c r="CI78" i="10"/>
  <c r="CE78" i="10"/>
  <c r="CD78" i="10"/>
  <c r="M78" i="10" s="1"/>
  <c r="CC78" i="10"/>
  <c r="CB78" i="10"/>
  <c r="CA78" i="10"/>
  <c r="CM77" i="10"/>
  <c r="CL77" i="10"/>
  <c r="CK77" i="10"/>
  <c r="CJ77" i="10"/>
  <c r="CI77" i="10"/>
  <c r="CE77" i="10"/>
  <c r="M77" i="10" s="1"/>
  <c r="CD77" i="10"/>
  <c r="CC77" i="10"/>
  <c r="CB77" i="10"/>
  <c r="CA77" i="10"/>
  <c r="L76" i="10"/>
  <c r="K76" i="10"/>
  <c r="J76" i="10"/>
  <c r="I76" i="10"/>
  <c r="H76" i="10"/>
  <c r="G76" i="10"/>
  <c r="F76" i="10"/>
  <c r="E76" i="10"/>
  <c r="D76" i="10"/>
  <c r="C76" i="10"/>
  <c r="B76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A179" i="10" s="1"/>
  <c r="CM23" i="10"/>
  <c r="CL23" i="10"/>
  <c r="CK23" i="10"/>
  <c r="CJ23" i="10"/>
  <c r="CI23" i="10"/>
  <c r="CE23" i="10"/>
  <c r="CD23" i="10"/>
  <c r="CC23" i="10"/>
  <c r="CB23" i="10"/>
  <c r="CA23" i="10"/>
  <c r="AG23" i="10"/>
  <c r="CM22" i="10"/>
  <c r="CL22" i="10"/>
  <c r="CK22" i="10"/>
  <c r="CJ22" i="10"/>
  <c r="CI22" i="10"/>
  <c r="CE22" i="10"/>
  <c r="CD22" i="10"/>
  <c r="CC22" i="10"/>
  <c r="CB22" i="10"/>
  <c r="CA22" i="10"/>
  <c r="AG22" i="10" s="1"/>
  <c r="CM21" i="10"/>
  <c r="CL21" i="10"/>
  <c r="CK21" i="10"/>
  <c r="CJ21" i="10"/>
  <c r="CI21" i="10"/>
  <c r="CE21" i="10"/>
  <c r="CD21" i="10"/>
  <c r="CC21" i="10"/>
  <c r="CB21" i="10"/>
  <c r="CA21" i="10"/>
  <c r="AG21" i="10" s="1"/>
  <c r="CM20" i="10"/>
  <c r="CL20" i="10"/>
  <c r="CK20" i="10"/>
  <c r="CJ20" i="10"/>
  <c r="CI20" i="10"/>
  <c r="CE20" i="10"/>
  <c r="CD20" i="10"/>
  <c r="CC20" i="10"/>
  <c r="AG20" i="10" s="1"/>
  <c r="CB20" i="10"/>
  <c r="CA20" i="10"/>
  <c r="CM19" i="10"/>
  <c r="CL19" i="10"/>
  <c r="CK19" i="10"/>
  <c r="CJ19" i="10"/>
  <c r="CI19" i="10"/>
  <c r="CE19" i="10"/>
  <c r="CD19" i="10"/>
  <c r="AG19" i="10" s="1"/>
  <c r="CC19" i="10"/>
  <c r="CB19" i="10"/>
  <c r="CA19" i="10"/>
  <c r="CM18" i="10"/>
  <c r="CL18" i="10"/>
  <c r="CK18" i="10"/>
  <c r="CJ18" i="10"/>
  <c r="CI18" i="10"/>
  <c r="CE18" i="10"/>
  <c r="AG18" i="10" s="1"/>
  <c r="CD18" i="10"/>
  <c r="CC18" i="10"/>
  <c r="CB18" i="10"/>
  <c r="CA18" i="10"/>
  <c r="CM17" i="10"/>
  <c r="CL17" i="10"/>
  <c r="CK17" i="10"/>
  <c r="CJ17" i="10"/>
  <c r="CI17" i="10"/>
  <c r="CE17" i="10"/>
  <c r="CD17" i="10"/>
  <c r="CC17" i="10"/>
  <c r="CB17" i="10"/>
  <c r="CA17" i="10"/>
  <c r="AG17" i="10"/>
  <c r="CM16" i="10"/>
  <c r="CL16" i="10"/>
  <c r="CK16" i="10"/>
  <c r="CJ16" i="10"/>
  <c r="CI16" i="10"/>
  <c r="CE16" i="10"/>
  <c r="CD16" i="10"/>
  <c r="CC16" i="10"/>
  <c r="CB16" i="10"/>
  <c r="CA16" i="10"/>
  <c r="AG16" i="10"/>
  <c r="CM15" i="10"/>
  <c r="CL15" i="10"/>
  <c r="CK15" i="10"/>
  <c r="CJ15" i="10"/>
  <c r="CI15" i="10"/>
  <c r="CE15" i="10"/>
  <c r="CD15" i="10"/>
  <c r="CC15" i="10"/>
  <c r="CB15" i="10"/>
  <c r="CA15" i="10"/>
  <c r="AG15" i="10"/>
  <c r="CM14" i="10"/>
  <c r="CL14" i="10"/>
  <c r="CK14" i="10"/>
  <c r="CJ14" i="10"/>
  <c r="CI14" i="10"/>
  <c r="CE14" i="10"/>
  <c r="CD14" i="10"/>
  <c r="CC14" i="10"/>
  <c r="CB14" i="10"/>
  <c r="CA14" i="10"/>
  <c r="AG14" i="10"/>
  <c r="CM13" i="10"/>
  <c r="CL13" i="10"/>
  <c r="CK13" i="10"/>
  <c r="CJ13" i="10"/>
  <c r="CI13" i="10"/>
  <c r="CE13" i="10"/>
  <c r="CD13" i="10"/>
  <c r="CC13" i="10"/>
  <c r="CB13" i="10"/>
  <c r="CA13" i="10"/>
  <c r="AG13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A5" i="10"/>
  <c r="A4" i="10"/>
  <c r="A3" i="10"/>
  <c r="A2" i="10"/>
  <c r="CA109" i="10" l="1"/>
  <c r="M109" i="10" s="1"/>
  <c r="CC144" i="10"/>
  <c r="CI144" i="10"/>
  <c r="B179" i="10" s="1"/>
  <c r="CA144" i="10"/>
  <c r="CB144" i="10"/>
  <c r="O144" i="10" l="1"/>
  <c r="CI158" i="7" l="1"/>
  <c r="CA158" i="7"/>
  <c r="E158" i="7"/>
  <c r="CI157" i="7"/>
  <c r="CA157" i="7"/>
  <c r="E157" i="7" s="1"/>
  <c r="CI156" i="7"/>
  <c r="CA156" i="7"/>
  <c r="E156" i="7" s="1"/>
  <c r="CI154" i="7"/>
  <c r="CA154" i="7"/>
  <c r="F154" i="7"/>
  <c r="CI153" i="7"/>
  <c r="CA153" i="7"/>
  <c r="F153" i="7"/>
  <c r="CI152" i="7"/>
  <c r="CA152" i="7"/>
  <c r="F152" i="7"/>
  <c r="CJ144" i="7"/>
  <c r="CI144" i="7"/>
  <c r="CC144" i="7"/>
  <c r="CB144" i="7"/>
  <c r="CA144" i="7"/>
  <c r="O144" i="7" s="1"/>
  <c r="B144" i="7"/>
  <c r="CL130" i="7"/>
  <c r="CK130" i="7"/>
  <c r="CD130" i="7"/>
  <c r="F130" i="7" s="1"/>
  <c r="CC130" i="7"/>
  <c r="CL129" i="7"/>
  <c r="CK129" i="7"/>
  <c r="CD129" i="7"/>
  <c r="CC129" i="7"/>
  <c r="F129" i="7"/>
  <c r="CL128" i="7"/>
  <c r="CK128" i="7"/>
  <c r="CD128" i="7"/>
  <c r="CC128" i="7"/>
  <c r="F128" i="7" s="1"/>
  <c r="CL127" i="7"/>
  <c r="CK127" i="7"/>
  <c r="CD127" i="7"/>
  <c r="CC127" i="7"/>
  <c r="F127" i="7" s="1"/>
  <c r="CL126" i="7"/>
  <c r="CK126" i="7"/>
  <c r="CD126" i="7"/>
  <c r="F126" i="7" s="1"/>
  <c r="CC126" i="7"/>
  <c r="CL125" i="7"/>
  <c r="CK125" i="7"/>
  <c r="CD125" i="7"/>
  <c r="CC125" i="7"/>
  <c r="F125" i="7"/>
  <c r="CL124" i="7"/>
  <c r="CK124" i="7"/>
  <c r="CD124" i="7"/>
  <c r="CC124" i="7"/>
  <c r="F124" i="7" s="1"/>
  <c r="CL123" i="7"/>
  <c r="CK123" i="7"/>
  <c r="CD123" i="7"/>
  <c r="CC123" i="7"/>
  <c r="F123" i="7" s="1"/>
  <c r="CL122" i="7"/>
  <c r="CK122" i="7"/>
  <c r="CD122" i="7"/>
  <c r="F122" i="7" s="1"/>
  <c r="CC122" i="7"/>
  <c r="B119" i="7"/>
  <c r="B118" i="7"/>
  <c r="B117" i="7"/>
  <c r="C109" i="7"/>
  <c r="CA109" i="7" s="1"/>
  <c r="M109" i="7" s="1"/>
  <c r="I104" i="7"/>
  <c r="H104" i="7"/>
  <c r="G104" i="7"/>
  <c r="F104" i="7"/>
  <c r="E104" i="7"/>
  <c r="D104" i="7"/>
  <c r="C104" i="7"/>
  <c r="G83" i="7"/>
  <c r="F83" i="7"/>
  <c r="E83" i="7"/>
  <c r="D83" i="7"/>
  <c r="C83" i="7"/>
  <c r="B83" i="7"/>
  <c r="CM79" i="7"/>
  <c r="CL79" i="7"/>
  <c r="CK79" i="7"/>
  <c r="CJ79" i="7"/>
  <c r="CI79" i="7"/>
  <c r="CE79" i="7"/>
  <c r="CD79" i="7"/>
  <c r="CC79" i="7"/>
  <c r="M79" i="7" s="1"/>
  <c r="CB79" i="7"/>
  <c r="CA79" i="7"/>
  <c r="CM78" i="7"/>
  <c r="CL78" i="7"/>
  <c r="CK78" i="7"/>
  <c r="CJ78" i="7"/>
  <c r="CI78" i="7"/>
  <c r="CE78" i="7"/>
  <c r="CD78" i="7"/>
  <c r="CC78" i="7"/>
  <c r="CB78" i="7"/>
  <c r="CA78" i="7"/>
  <c r="M78" i="7"/>
  <c r="CM77" i="7"/>
  <c r="CL77" i="7"/>
  <c r="CK77" i="7"/>
  <c r="CJ77" i="7"/>
  <c r="CI77" i="7"/>
  <c r="CE77" i="7"/>
  <c r="CD77" i="7"/>
  <c r="CC77" i="7"/>
  <c r="CB77" i="7"/>
  <c r="M77" i="7" s="1"/>
  <c r="CA77" i="7"/>
  <c r="L76" i="7"/>
  <c r="K76" i="7"/>
  <c r="J76" i="7"/>
  <c r="I76" i="7"/>
  <c r="H76" i="7"/>
  <c r="G76" i="7"/>
  <c r="F76" i="7"/>
  <c r="E76" i="7"/>
  <c r="D76" i="7"/>
  <c r="C76" i="7"/>
  <c r="B76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A179" i="7" s="1"/>
  <c r="CM23" i="7"/>
  <c r="CL23" i="7"/>
  <c r="CK23" i="7"/>
  <c r="CJ23" i="7"/>
  <c r="CI23" i="7"/>
  <c r="CE23" i="7"/>
  <c r="CD23" i="7"/>
  <c r="CC23" i="7"/>
  <c r="CB23" i="7"/>
  <c r="CA23" i="7"/>
  <c r="AG23" i="7"/>
  <c r="CM22" i="7"/>
  <c r="CL22" i="7"/>
  <c r="CK22" i="7"/>
  <c r="CJ22" i="7"/>
  <c r="CI22" i="7"/>
  <c r="CE22" i="7"/>
  <c r="CD22" i="7"/>
  <c r="CC22" i="7"/>
  <c r="CB22" i="7"/>
  <c r="CA22" i="7"/>
  <c r="AG22" i="7" s="1"/>
  <c r="CM21" i="7"/>
  <c r="CL21" i="7"/>
  <c r="CK21" i="7"/>
  <c r="CJ21" i="7"/>
  <c r="CI21" i="7"/>
  <c r="CE21" i="7"/>
  <c r="CD21" i="7"/>
  <c r="CC21" i="7"/>
  <c r="CB21" i="7"/>
  <c r="CA21" i="7"/>
  <c r="AG21" i="7" s="1"/>
  <c r="CM20" i="7"/>
  <c r="CL20" i="7"/>
  <c r="CK20" i="7"/>
  <c r="CJ20" i="7"/>
  <c r="CI20" i="7"/>
  <c r="CE20" i="7"/>
  <c r="CD20" i="7"/>
  <c r="CC20" i="7"/>
  <c r="AG20" i="7" s="1"/>
  <c r="CB20" i="7"/>
  <c r="CA20" i="7"/>
  <c r="CM19" i="7"/>
  <c r="CL19" i="7"/>
  <c r="CK19" i="7"/>
  <c r="CJ19" i="7"/>
  <c r="CI19" i="7"/>
  <c r="CE19" i="7"/>
  <c r="CD19" i="7"/>
  <c r="CC19" i="7"/>
  <c r="CB19" i="7"/>
  <c r="CA19" i="7"/>
  <c r="AG19" i="7" s="1"/>
  <c r="CM18" i="7"/>
  <c r="CL18" i="7"/>
  <c r="CK18" i="7"/>
  <c r="CJ18" i="7"/>
  <c r="CI18" i="7"/>
  <c r="CE18" i="7"/>
  <c r="CD18" i="7"/>
  <c r="CC18" i="7"/>
  <c r="CB18" i="7"/>
  <c r="CA18" i="7"/>
  <c r="AG18" i="7"/>
  <c r="CM17" i="7"/>
  <c r="CL17" i="7"/>
  <c r="CK17" i="7"/>
  <c r="CJ17" i="7"/>
  <c r="CI17" i="7"/>
  <c r="CE17" i="7"/>
  <c r="CD17" i="7"/>
  <c r="CC17" i="7"/>
  <c r="CB17" i="7"/>
  <c r="CA17" i="7"/>
  <c r="AG17" i="7" s="1"/>
  <c r="CM16" i="7"/>
  <c r="CL16" i="7"/>
  <c r="CK16" i="7"/>
  <c r="CJ16" i="7"/>
  <c r="CI16" i="7"/>
  <c r="CE16" i="7"/>
  <c r="CD16" i="7"/>
  <c r="CC16" i="7"/>
  <c r="CB16" i="7"/>
  <c r="CA16" i="7"/>
  <c r="AG16" i="7"/>
  <c r="CM15" i="7"/>
  <c r="CL15" i="7"/>
  <c r="CK15" i="7"/>
  <c r="CJ15" i="7"/>
  <c r="CI15" i="7"/>
  <c r="CE15" i="7"/>
  <c r="CD15" i="7"/>
  <c r="CC15" i="7"/>
  <c r="CB15" i="7"/>
  <c r="AG15" i="7" s="1"/>
  <c r="CA15" i="7"/>
  <c r="CM14" i="7"/>
  <c r="CL14" i="7"/>
  <c r="CK14" i="7"/>
  <c r="CJ14" i="7"/>
  <c r="CI14" i="7"/>
  <c r="CE14" i="7"/>
  <c r="CD14" i="7"/>
  <c r="CC14" i="7"/>
  <c r="CB14" i="7"/>
  <c r="CA14" i="7"/>
  <c r="AG14" i="7"/>
  <c r="CM13" i="7"/>
  <c r="CL13" i="7"/>
  <c r="CK13" i="7"/>
  <c r="CJ13" i="7"/>
  <c r="CI13" i="7"/>
  <c r="CE13" i="7"/>
  <c r="CD13" i="7"/>
  <c r="AG13" i="7" s="1"/>
  <c r="CC13" i="7"/>
  <c r="CB13" i="7"/>
  <c r="CA13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5" i="7"/>
  <c r="A4" i="7"/>
  <c r="A3" i="7"/>
  <c r="A2" i="7"/>
  <c r="CI109" i="7" l="1"/>
  <c r="B179" i="7" s="1"/>
  <c r="CI158" i="3" l="1"/>
  <c r="CA158" i="3"/>
  <c r="E158" i="3" s="1"/>
  <c r="CI157" i="3"/>
  <c r="CA157" i="3"/>
  <c r="E157" i="3"/>
  <c r="CI156" i="3"/>
  <c r="CA156" i="3"/>
  <c r="E156" i="3" s="1"/>
  <c r="CI154" i="3"/>
  <c r="CA154" i="3"/>
  <c r="F154" i="3" s="1"/>
  <c r="CI153" i="3"/>
  <c r="CA153" i="3"/>
  <c r="F153" i="3"/>
  <c r="CI152" i="3"/>
  <c r="CA152" i="3"/>
  <c r="F152" i="3"/>
  <c r="B144" i="3"/>
  <c r="CJ144" i="3" s="1"/>
  <c r="CL130" i="3"/>
  <c r="CK130" i="3"/>
  <c r="CD130" i="3"/>
  <c r="F130" i="3" s="1"/>
  <c r="CC130" i="3"/>
  <c r="CL129" i="3"/>
  <c r="CK129" i="3"/>
  <c r="CD129" i="3"/>
  <c r="CC129" i="3"/>
  <c r="F129" i="3"/>
  <c r="CL128" i="3"/>
  <c r="CK128" i="3"/>
  <c r="CD128" i="3"/>
  <c r="F128" i="3" s="1"/>
  <c r="CC128" i="3"/>
  <c r="CL127" i="3"/>
  <c r="CK127" i="3"/>
  <c r="CD127" i="3"/>
  <c r="CC127" i="3"/>
  <c r="F127" i="3"/>
  <c r="CL126" i="3"/>
  <c r="CK126" i="3"/>
  <c r="CD126" i="3"/>
  <c r="F126" i="3" s="1"/>
  <c r="CC126" i="3"/>
  <c r="CL125" i="3"/>
  <c r="CK125" i="3"/>
  <c r="CD125" i="3"/>
  <c r="CC125" i="3"/>
  <c r="F125" i="3"/>
  <c r="CL124" i="3"/>
  <c r="CK124" i="3"/>
  <c r="CD124" i="3"/>
  <c r="F124" i="3" s="1"/>
  <c r="CC124" i="3"/>
  <c r="CL123" i="3"/>
  <c r="CK123" i="3"/>
  <c r="CD123" i="3"/>
  <c r="CC123" i="3"/>
  <c r="F123" i="3"/>
  <c r="CL122" i="3"/>
  <c r="CK122" i="3"/>
  <c r="CD122" i="3"/>
  <c r="F122" i="3" s="1"/>
  <c r="CC122" i="3"/>
  <c r="B119" i="3"/>
  <c r="B118" i="3"/>
  <c r="B117" i="3"/>
  <c r="C109" i="3"/>
  <c r="CI109" i="3" s="1"/>
  <c r="I104" i="3"/>
  <c r="H104" i="3"/>
  <c r="G104" i="3"/>
  <c r="F104" i="3"/>
  <c r="E104" i="3"/>
  <c r="D104" i="3"/>
  <c r="C104" i="3"/>
  <c r="G83" i="3"/>
  <c r="F83" i="3"/>
  <c r="E83" i="3"/>
  <c r="D83" i="3"/>
  <c r="C83" i="3"/>
  <c r="B83" i="3"/>
  <c r="CM79" i="3"/>
  <c r="CL79" i="3"/>
  <c r="CK79" i="3"/>
  <c r="CJ79" i="3"/>
  <c r="CI79" i="3"/>
  <c r="CE79" i="3"/>
  <c r="CD79" i="3"/>
  <c r="CC79" i="3"/>
  <c r="M79" i="3" s="1"/>
  <c r="CB79" i="3"/>
  <c r="CA79" i="3"/>
  <c r="CM78" i="3"/>
  <c r="CL78" i="3"/>
  <c r="CK78" i="3"/>
  <c r="CJ78" i="3"/>
  <c r="CI78" i="3"/>
  <c r="CE78" i="3"/>
  <c r="CD78" i="3"/>
  <c r="CC78" i="3"/>
  <c r="CB78" i="3"/>
  <c r="CA78" i="3"/>
  <c r="M78" i="3" s="1"/>
  <c r="CM77" i="3"/>
  <c r="CL77" i="3"/>
  <c r="CK77" i="3"/>
  <c r="CJ77" i="3"/>
  <c r="CI77" i="3"/>
  <c r="CE77" i="3"/>
  <c r="CD77" i="3"/>
  <c r="CC77" i="3"/>
  <c r="CB77" i="3"/>
  <c r="CA77" i="3"/>
  <c r="M77" i="3" s="1"/>
  <c r="L76" i="3"/>
  <c r="K76" i="3"/>
  <c r="J76" i="3"/>
  <c r="I76" i="3"/>
  <c r="H76" i="3"/>
  <c r="G76" i="3"/>
  <c r="F76" i="3"/>
  <c r="E76" i="3"/>
  <c r="D76" i="3"/>
  <c r="C76" i="3"/>
  <c r="B76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A179" i="3" s="1"/>
  <c r="CM23" i="3"/>
  <c r="CL23" i="3"/>
  <c r="CK23" i="3"/>
  <c r="CJ23" i="3"/>
  <c r="CI23" i="3"/>
  <c r="CE23" i="3"/>
  <c r="CD23" i="3"/>
  <c r="CC23" i="3"/>
  <c r="CB23" i="3"/>
  <c r="CA23" i="3"/>
  <c r="AG23" i="3"/>
  <c r="CM22" i="3"/>
  <c r="CL22" i="3"/>
  <c r="CK22" i="3"/>
  <c r="CJ22" i="3"/>
  <c r="CI22" i="3"/>
  <c r="CE22" i="3"/>
  <c r="CD22" i="3"/>
  <c r="CC22" i="3"/>
  <c r="CB22" i="3"/>
  <c r="CA22" i="3"/>
  <c r="AG22" i="3" s="1"/>
  <c r="CM21" i="3"/>
  <c r="CL21" i="3"/>
  <c r="CK21" i="3"/>
  <c r="CJ21" i="3"/>
  <c r="CI21" i="3"/>
  <c r="CE21" i="3"/>
  <c r="CD21" i="3"/>
  <c r="CC21" i="3"/>
  <c r="CB21" i="3"/>
  <c r="CA21" i="3"/>
  <c r="AG21" i="3" s="1"/>
  <c r="CM20" i="3"/>
  <c r="CL20" i="3"/>
  <c r="CK20" i="3"/>
  <c r="CJ20" i="3"/>
  <c r="CI20" i="3"/>
  <c r="CE20" i="3"/>
  <c r="CD20" i="3"/>
  <c r="CC20" i="3"/>
  <c r="AG20" i="3" s="1"/>
  <c r="CB20" i="3"/>
  <c r="CA20" i="3"/>
  <c r="CM19" i="3"/>
  <c r="CL19" i="3"/>
  <c r="CK19" i="3"/>
  <c r="CJ19" i="3"/>
  <c r="CI19" i="3"/>
  <c r="CE19" i="3"/>
  <c r="CD19" i="3"/>
  <c r="AG19" i="3" s="1"/>
  <c r="CC19" i="3"/>
  <c r="CB19" i="3"/>
  <c r="CA19" i="3"/>
  <c r="CM18" i="3"/>
  <c r="CL18" i="3"/>
  <c r="CK18" i="3"/>
  <c r="CJ18" i="3"/>
  <c r="CI18" i="3"/>
  <c r="CE18" i="3"/>
  <c r="AG18" i="3" s="1"/>
  <c r="CD18" i="3"/>
  <c r="CC18" i="3"/>
  <c r="CB18" i="3"/>
  <c r="CA18" i="3"/>
  <c r="CM17" i="3"/>
  <c r="CL17" i="3"/>
  <c r="CK17" i="3"/>
  <c r="CJ17" i="3"/>
  <c r="CI17" i="3"/>
  <c r="CE17" i="3"/>
  <c r="CD17" i="3"/>
  <c r="CC17" i="3"/>
  <c r="CB17" i="3"/>
  <c r="CA17" i="3"/>
  <c r="AG17" i="3"/>
  <c r="CM16" i="3"/>
  <c r="CL16" i="3"/>
  <c r="CK16" i="3"/>
  <c r="CJ16" i="3"/>
  <c r="CI16" i="3"/>
  <c r="CE16" i="3"/>
  <c r="CD16" i="3"/>
  <c r="CC16" i="3"/>
  <c r="CB16" i="3"/>
  <c r="CA16" i="3"/>
  <c r="AG16" i="3"/>
  <c r="CM15" i="3"/>
  <c r="CL15" i="3"/>
  <c r="CK15" i="3"/>
  <c r="CJ15" i="3"/>
  <c r="CI15" i="3"/>
  <c r="CE15" i="3"/>
  <c r="CD15" i="3"/>
  <c r="CC15" i="3"/>
  <c r="CB15" i="3"/>
  <c r="CA15" i="3"/>
  <c r="AG15" i="3"/>
  <c r="CM14" i="3"/>
  <c r="CL14" i="3"/>
  <c r="CK14" i="3"/>
  <c r="CJ14" i="3"/>
  <c r="CI14" i="3"/>
  <c r="CE14" i="3"/>
  <c r="CD14" i="3"/>
  <c r="CC14" i="3"/>
  <c r="CB14" i="3"/>
  <c r="CA14" i="3"/>
  <c r="AG14" i="3"/>
  <c r="CM13" i="3"/>
  <c r="CL13" i="3"/>
  <c r="CK13" i="3"/>
  <c r="CJ13" i="3"/>
  <c r="CI13" i="3"/>
  <c r="CE13" i="3"/>
  <c r="CD13" i="3"/>
  <c r="CC13" i="3"/>
  <c r="CB13" i="3"/>
  <c r="CA13" i="3"/>
  <c r="AG13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A5" i="3"/>
  <c r="A4" i="3"/>
  <c r="A3" i="3"/>
  <c r="A2" i="3"/>
  <c r="CA109" i="3" l="1"/>
  <c r="M109" i="3" s="1"/>
  <c r="CA144" i="3"/>
  <c r="CC144" i="3"/>
  <c r="CI144" i="3"/>
  <c r="B179" i="3" s="1"/>
  <c r="CB144" i="3"/>
  <c r="O144" i="3" l="1"/>
  <c r="CI158" i="2" l="1"/>
  <c r="CA158" i="2"/>
  <c r="E158" i="2"/>
  <c r="CI157" i="2"/>
  <c r="CA157" i="2"/>
  <c r="E157" i="2"/>
  <c r="CI156" i="2"/>
  <c r="CA156" i="2"/>
  <c r="E156" i="2" s="1"/>
  <c r="CI154" i="2"/>
  <c r="CA154" i="2"/>
  <c r="F154" i="2"/>
  <c r="CI153" i="2"/>
  <c r="CA153" i="2"/>
  <c r="F153" i="2"/>
  <c r="CI152" i="2"/>
  <c r="CA152" i="2"/>
  <c r="F152" i="2" s="1"/>
  <c r="CC144" i="2"/>
  <c r="CB144" i="2"/>
  <c r="CA144" i="2"/>
  <c r="O144" i="2"/>
  <c r="B144" i="2"/>
  <c r="CJ144" i="2" s="1"/>
  <c r="CL130" i="2"/>
  <c r="CK130" i="2"/>
  <c r="CD130" i="2"/>
  <c r="F130" i="2" s="1"/>
  <c r="CC130" i="2"/>
  <c r="CL129" i="2"/>
  <c r="CK129" i="2"/>
  <c r="CD129" i="2"/>
  <c r="CC129" i="2"/>
  <c r="F129" i="2"/>
  <c r="CL128" i="2"/>
  <c r="CK128" i="2"/>
  <c r="CD128" i="2"/>
  <c r="F128" i="2" s="1"/>
  <c r="CC128" i="2"/>
  <c r="CL127" i="2"/>
  <c r="CK127" i="2"/>
  <c r="CD127" i="2"/>
  <c r="CC127" i="2"/>
  <c r="F127" i="2" s="1"/>
  <c r="CL126" i="2"/>
  <c r="CK126" i="2"/>
  <c r="CD126" i="2"/>
  <c r="F126" i="2" s="1"/>
  <c r="CC126" i="2"/>
  <c r="CL125" i="2"/>
  <c r="CK125" i="2"/>
  <c r="CD125" i="2"/>
  <c r="CC125" i="2"/>
  <c r="F125" i="2"/>
  <c r="CL124" i="2"/>
  <c r="CK124" i="2"/>
  <c r="CD124" i="2"/>
  <c r="F124" i="2" s="1"/>
  <c r="CC124" i="2"/>
  <c r="CL123" i="2"/>
  <c r="CK123" i="2"/>
  <c r="CD123" i="2"/>
  <c r="CC123" i="2"/>
  <c r="F123" i="2" s="1"/>
  <c r="CL122" i="2"/>
  <c r="CK122" i="2"/>
  <c r="CD122" i="2"/>
  <c r="F122" i="2" s="1"/>
  <c r="CC122" i="2"/>
  <c r="B119" i="2"/>
  <c r="B118" i="2"/>
  <c r="B117" i="2"/>
  <c r="C109" i="2"/>
  <c r="CI109" i="2" s="1"/>
  <c r="I104" i="2"/>
  <c r="H104" i="2"/>
  <c r="G104" i="2"/>
  <c r="F104" i="2"/>
  <c r="E104" i="2"/>
  <c r="D104" i="2"/>
  <c r="C104" i="2"/>
  <c r="G83" i="2"/>
  <c r="F83" i="2"/>
  <c r="E83" i="2"/>
  <c r="D83" i="2"/>
  <c r="C83" i="2"/>
  <c r="B83" i="2"/>
  <c r="CM79" i="2"/>
  <c r="CL79" i="2"/>
  <c r="CK79" i="2"/>
  <c r="CJ79" i="2"/>
  <c r="CI79" i="2"/>
  <c r="CE79" i="2"/>
  <c r="CD79" i="2"/>
  <c r="CC79" i="2"/>
  <c r="M79" i="2" s="1"/>
  <c r="CB79" i="2"/>
  <c r="CA79" i="2"/>
  <c r="CM78" i="2"/>
  <c r="CL78" i="2"/>
  <c r="CK78" i="2"/>
  <c r="CJ78" i="2"/>
  <c r="CI78" i="2"/>
  <c r="CE78" i="2"/>
  <c r="CD78" i="2"/>
  <c r="CC78" i="2"/>
  <c r="CB78" i="2"/>
  <c r="CA78" i="2"/>
  <c r="M78" i="2"/>
  <c r="CM77" i="2"/>
  <c r="CL77" i="2"/>
  <c r="CK77" i="2"/>
  <c r="CJ77" i="2"/>
  <c r="CI77" i="2"/>
  <c r="CE77" i="2"/>
  <c r="M77" i="2" s="1"/>
  <c r="CD77" i="2"/>
  <c r="CC77" i="2"/>
  <c r="CB77" i="2"/>
  <c r="CA77" i="2"/>
  <c r="L76" i="2"/>
  <c r="K76" i="2"/>
  <c r="J76" i="2"/>
  <c r="I76" i="2"/>
  <c r="H76" i="2"/>
  <c r="G76" i="2"/>
  <c r="F76" i="2"/>
  <c r="E76" i="2"/>
  <c r="D76" i="2"/>
  <c r="C76" i="2"/>
  <c r="B76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A179" i="2" s="1"/>
  <c r="CM23" i="2"/>
  <c r="CL23" i="2"/>
  <c r="CK23" i="2"/>
  <c r="CJ23" i="2"/>
  <c r="CI23" i="2"/>
  <c r="CE23" i="2"/>
  <c r="CD23" i="2"/>
  <c r="CC23" i="2"/>
  <c r="CB23" i="2"/>
  <c r="CA23" i="2"/>
  <c r="AG23" i="2" s="1"/>
  <c r="CM22" i="2"/>
  <c r="CL22" i="2"/>
  <c r="CK22" i="2"/>
  <c r="CJ22" i="2"/>
  <c r="CI22" i="2"/>
  <c r="CE22" i="2"/>
  <c r="CD22" i="2"/>
  <c r="CC22" i="2"/>
  <c r="CB22" i="2"/>
  <c r="CA22" i="2"/>
  <c r="AG22" i="2" s="1"/>
  <c r="CM21" i="2"/>
  <c r="CL21" i="2"/>
  <c r="CK21" i="2"/>
  <c r="CJ21" i="2"/>
  <c r="CI21" i="2"/>
  <c r="CE21" i="2"/>
  <c r="CD21" i="2"/>
  <c r="CC21" i="2"/>
  <c r="CB21" i="2"/>
  <c r="AG21" i="2" s="1"/>
  <c r="CA21" i="2"/>
  <c r="CM20" i="2"/>
  <c r="CL20" i="2"/>
  <c r="CK20" i="2"/>
  <c r="CJ20" i="2"/>
  <c r="CI20" i="2"/>
  <c r="CE20" i="2"/>
  <c r="CD20" i="2"/>
  <c r="CC20" i="2"/>
  <c r="AG20" i="2" s="1"/>
  <c r="CB20" i="2"/>
  <c r="CA20" i="2"/>
  <c r="CM19" i="2"/>
  <c r="CL19" i="2"/>
  <c r="CK19" i="2"/>
  <c r="CJ19" i="2"/>
  <c r="CI19" i="2"/>
  <c r="CE19" i="2"/>
  <c r="CD19" i="2"/>
  <c r="AG19" i="2" s="1"/>
  <c r="CC19" i="2"/>
  <c r="CB19" i="2"/>
  <c r="CA19" i="2"/>
  <c r="CM18" i="2"/>
  <c r="CL18" i="2"/>
  <c r="CK18" i="2"/>
  <c r="CJ18" i="2"/>
  <c r="CI18" i="2"/>
  <c r="CE18" i="2"/>
  <c r="CD18" i="2"/>
  <c r="CC18" i="2"/>
  <c r="CB18" i="2"/>
  <c r="CA18" i="2"/>
  <c r="AG18" i="2" s="1"/>
  <c r="CM17" i="2"/>
  <c r="CL17" i="2"/>
  <c r="CK17" i="2"/>
  <c r="CJ17" i="2"/>
  <c r="CI17" i="2"/>
  <c r="CE17" i="2"/>
  <c r="CD17" i="2"/>
  <c r="CC17" i="2"/>
  <c r="CB17" i="2"/>
  <c r="CA17" i="2"/>
  <c r="AG17" i="2"/>
  <c r="CM16" i="2"/>
  <c r="CL16" i="2"/>
  <c r="CK16" i="2"/>
  <c r="CJ16" i="2"/>
  <c r="CI16" i="2"/>
  <c r="CE16" i="2"/>
  <c r="CD16" i="2"/>
  <c r="CC16" i="2"/>
  <c r="CB16" i="2"/>
  <c r="CA16" i="2"/>
  <c r="AG16" i="2"/>
  <c r="CM15" i="2"/>
  <c r="CL15" i="2"/>
  <c r="CK15" i="2"/>
  <c r="CJ15" i="2"/>
  <c r="CI15" i="2"/>
  <c r="CE15" i="2"/>
  <c r="CD15" i="2"/>
  <c r="CC15" i="2"/>
  <c r="CB15" i="2"/>
  <c r="AG15" i="2" s="1"/>
  <c r="CA15" i="2"/>
  <c r="CM14" i="2"/>
  <c r="CL14" i="2"/>
  <c r="CK14" i="2"/>
  <c r="CJ14" i="2"/>
  <c r="CI14" i="2"/>
  <c r="CE14" i="2"/>
  <c r="CD14" i="2"/>
  <c r="CC14" i="2"/>
  <c r="CB14" i="2"/>
  <c r="CA14" i="2"/>
  <c r="AG14" i="2"/>
  <c r="CM13" i="2"/>
  <c r="CL13" i="2"/>
  <c r="CK13" i="2"/>
  <c r="CJ13" i="2"/>
  <c r="CI13" i="2"/>
  <c r="CE13" i="2"/>
  <c r="CD13" i="2"/>
  <c r="CC13" i="2"/>
  <c r="CB13" i="2"/>
  <c r="CA13" i="2"/>
  <c r="AG13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A5" i="2"/>
  <c r="A4" i="2"/>
  <c r="A3" i="2"/>
  <c r="A2" i="2"/>
  <c r="CA109" i="2" l="1"/>
  <c r="M109" i="2" s="1"/>
  <c r="CI144" i="2"/>
  <c r="B179" i="2" s="1"/>
  <c r="C162" i="1" l="1"/>
  <c r="B162" i="1"/>
  <c r="C161" i="1"/>
  <c r="B161" i="1"/>
  <c r="D158" i="1"/>
  <c r="C158" i="1"/>
  <c r="B158" i="1"/>
  <c r="D157" i="1"/>
  <c r="C157" i="1"/>
  <c r="B157" i="1"/>
  <c r="D156" i="1"/>
  <c r="C156" i="1"/>
  <c r="B156" i="1"/>
  <c r="E154" i="1"/>
  <c r="D154" i="1"/>
  <c r="C154" i="1"/>
  <c r="B154" i="1"/>
  <c r="E153" i="1"/>
  <c r="D153" i="1"/>
  <c r="C153" i="1"/>
  <c r="B153" i="1"/>
  <c r="E152" i="1"/>
  <c r="D152" i="1"/>
  <c r="C152" i="1"/>
  <c r="B152" i="1"/>
  <c r="F149" i="1"/>
  <c r="E149" i="1"/>
  <c r="D149" i="1"/>
  <c r="C149" i="1"/>
  <c r="B149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3" i="1"/>
  <c r="D139" i="1"/>
  <c r="C139" i="1"/>
  <c r="D138" i="1"/>
  <c r="C138" i="1"/>
  <c r="D137" i="1"/>
  <c r="C137" i="1"/>
  <c r="D136" i="1"/>
  <c r="C136" i="1"/>
  <c r="D135" i="1"/>
  <c r="C135" i="1"/>
  <c r="D134" i="1"/>
  <c r="C134" i="1"/>
  <c r="E130" i="1"/>
  <c r="D130" i="1"/>
  <c r="C130" i="1"/>
  <c r="B130" i="1"/>
  <c r="E129" i="1"/>
  <c r="D129" i="1"/>
  <c r="C129" i="1"/>
  <c r="B129" i="1"/>
  <c r="E128" i="1"/>
  <c r="D128" i="1"/>
  <c r="C128" i="1"/>
  <c r="B128" i="1"/>
  <c r="E127" i="1"/>
  <c r="D127" i="1"/>
  <c r="C127" i="1"/>
  <c r="B127" i="1"/>
  <c r="E126" i="1"/>
  <c r="D126" i="1"/>
  <c r="C126" i="1"/>
  <c r="B126" i="1"/>
  <c r="E125" i="1"/>
  <c r="D125" i="1"/>
  <c r="C125" i="1"/>
  <c r="B125" i="1"/>
  <c r="E124" i="1"/>
  <c r="D124" i="1"/>
  <c r="C124" i="1"/>
  <c r="B124" i="1"/>
  <c r="E123" i="1"/>
  <c r="D123" i="1"/>
  <c r="C123" i="1"/>
  <c r="B123" i="1"/>
  <c r="E122" i="1"/>
  <c r="D122" i="1"/>
  <c r="C122" i="1"/>
  <c r="B122" i="1"/>
  <c r="O117" i="1"/>
  <c r="N117" i="1"/>
  <c r="M117" i="1"/>
  <c r="L117" i="1"/>
  <c r="K117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9" i="1"/>
  <c r="C118" i="1"/>
  <c r="C117" i="1"/>
  <c r="B117" i="1" s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L109" i="1"/>
  <c r="K109" i="1"/>
  <c r="J109" i="1"/>
  <c r="I109" i="1"/>
  <c r="H109" i="1"/>
  <c r="G109" i="1"/>
  <c r="F109" i="1"/>
  <c r="E109" i="1"/>
  <c r="D109" i="1"/>
  <c r="I103" i="1"/>
  <c r="H103" i="1"/>
  <c r="G103" i="1"/>
  <c r="F103" i="1"/>
  <c r="E103" i="1"/>
  <c r="I102" i="1"/>
  <c r="H102" i="1"/>
  <c r="G102" i="1"/>
  <c r="F102" i="1"/>
  <c r="E102" i="1"/>
  <c r="I101" i="1"/>
  <c r="H101" i="1"/>
  <c r="G101" i="1"/>
  <c r="F101" i="1"/>
  <c r="E101" i="1"/>
  <c r="I100" i="1"/>
  <c r="H100" i="1"/>
  <c r="G100" i="1"/>
  <c r="F100" i="1"/>
  <c r="E100" i="1"/>
  <c r="I99" i="1"/>
  <c r="H99" i="1"/>
  <c r="G99" i="1"/>
  <c r="F99" i="1"/>
  <c r="E99" i="1"/>
  <c r="I98" i="1"/>
  <c r="H98" i="1"/>
  <c r="G98" i="1"/>
  <c r="F98" i="1"/>
  <c r="E98" i="1"/>
  <c r="I97" i="1"/>
  <c r="H97" i="1"/>
  <c r="G97" i="1"/>
  <c r="F97" i="1"/>
  <c r="E97" i="1"/>
  <c r="I96" i="1"/>
  <c r="H96" i="1"/>
  <c r="G96" i="1"/>
  <c r="F96" i="1"/>
  <c r="E96" i="1"/>
  <c r="I95" i="1"/>
  <c r="H95" i="1"/>
  <c r="G95" i="1"/>
  <c r="F95" i="1"/>
  <c r="E95" i="1"/>
  <c r="I94" i="1"/>
  <c r="H94" i="1"/>
  <c r="G94" i="1"/>
  <c r="F94" i="1"/>
  <c r="E94" i="1"/>
  <c r="I93" i="1"/>
  <c r="H93" i="1"/>
  <c r="G93" i="1"/>
  <c r="F93" i="1"/>
  <c r="E93" i="1"/>
  <c r="I92" i="1"/>
  <c r="H92" i="1"/>
  <c r="G92" i="1"/>
  <c r="F92" i="1"/>
  <c r="E92" i="1"/>
  <c r="D102" i="1"/>
  <c r="D104" i="1" s="1"/>
  <c r="C103" i="1"/>
  <c r="C102" i="1"/>
  <c r="C101" i="1"/>
  <c r="C100" i="1"/>
  <c r="C99" i="1"/>
  <c r="C98" i="1"/>
  <c r="C97" i="1"/>
  <c r="C96" i="1"/>
  <c r="C95" i="1"/>
  <c r="C94" i="1"/>
  <c r="C93" i="1"/>
  <c r="C92" i="1"/>
  <c r="G88" i="1"/>
  <c r="F88" i="1"/>
  <c r="E88" i="1"/>
  <c r="D88" i="1"/>
  <c r="C88" i="1"/>
  <c r="B88" i="1"/>
  <c r="G87" i="1"/>
  <c r="F87" i="1"/>
  <c r="E87" i="1"/>
  <c r="D87" i="1"/>
  <c r="C87" i="1"/>
  <c r="B87" i="1"/>
  <c r="G86" i="1"/>
  <c r="F86" i="1"/>
  <c r="E86" i="1"/>
  <c r="D86" i="1"/>
  <c r="C86" i="1"/>
  <c r="B86" i="1"/>
  <c r="G85" i="1"/>
  <c r="F85" i="1"/>
  <c r="E85" i="1"/>
  <c r="D85" i="1"/>
  <c r="C85" i="1"/>
  <c r="B85" i="1"/>
  <c r="G84" i="1"/>
  <c r="F84" i="1"/>
  <c r="E84" i="1"/>
  <c r="D84" i="1"/>
  <c r="C84" i="1"/>
  <c r="B84" i="1"/>
  <c r="L79" i="1"/>
  <c r="K79" i="1"/>
  <c r="J79" i="1"/>
  <c r="I79" i="1"/>
  <c r="H79" i="1"/>
  <c r="G79" i="1"/>
  <c r="F79" i="1"/>
  <c r="E79" i="1"/>
  <c r="D79" i="1"/>
  <c r="C79" i="1"/>
  <c r="B79" i="1"/>
  <c r="L78" i="1"/>
  <c r="K78" i="1"/>
  <c r="J78" i="1"/>
  <c r="I78" i="1"/>
  <c r="H78" i="1"/>
  <c r="G78" i="1"/>
  <c r="F78" i="1"/>
  <c r="E78" i="1"/>
  <c r="D78" i="1"/>
  <c r="C78" i="1"/>
  <c r="B78" i="1"/>
  <c r="L77" i="1"/>
  <c r="K77" i="1"/>
  <c r="J77" i="1"/>
  <c r="I77" i="1"/>
  <c r="H77" i="1"/>
  <c r="G77" i="1"/>
  <c r="F77" i="1"/>
  <c r="E77" i="1"/>
  <c r="D77" i="1"/>
  <c r="C77" i="1"/>
  <c r="B77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F38" i="1"/>
  <c r="E38" i="1"/>
  <c r="D38" i="1"/>
  <c r="F37" i="1"/>
  <c r="E37" i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F31" i="1"/>
  <c r="E31" i="1"/>
  <c r="D31" i="1"/>
  <c r="F30" i="1"/>
  <c r="E30" i="1"/>
  <c r="D30" i="1"/>
  <c r="F29" i="1"/>
  <c r="E29" i="1"/>
  <c r="D29" i="1"/>
  <c r="F28" i="1"/>
  <c r="E28" i="1"/>
  <c r="D28" i="1"/>
  <c r="F27" i="1"/>
  <c r="E27" i="1"/>
  <c r="D27" i="1"/>
  <c r="F26" i="1"/>
  <c r="E26" i="1"/>
  <c r="D26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CA23" i="1" s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CA22" i="1" s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CA19" i="1" s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CA16" i="1" s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CA14" i="1" s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A5" i="1"/>
  <c r="A4" i="1"/>
  <c r="A3" i="1"/>
  <c r="A2" i="1"/>
  <c r="CL13" i="1" l="1"/>
  <c r="CL19" i="1"/>
  <c r="CL23" i="1"/>
  <c r="CL18" i="1"/>
  <c r="CC23" i="1"/>
  <c r="CJ20" i="1"/>
  <c r="I12" i="1"/>
  <c r="U12" i="1"/>
  <c r="CL15" i="1"/>
  <c r="F83" i="1"/>
  <c r="CD127" i="1"/>
  <c r="E12" i="1"/>
  <c r="Y12" i="1"/>
  <c r="CC13" i="1"/>
  <c r="CC18" i="1"/>
  <c r="CC19" i="1"/>
  <c r="CL123" i="1"/>
  <c r="CA157" i="1"/>
  <c r="E157" i="1" s="1"/>
  <c r="D12" i="1"/>
  <c r="T12" i="1"/>
  <c r="N12" i="1"/>
  <c r="AD12" i="1"/>
  <c r="CJ17" i="1"/>
  <c r="CE17" i="1"/>
  <c r="CJ21" i="1"/>
  <c r="CE21" i="1"/>
  <c r="C33" i="1"/>
  <c r="B76" i="1"/>
  <c r="J76" i="1"/>
  <c r="CC78" i="1"/>
  <c r="CA79" i="1"/>
  <c r="C83" i="1"/>
  <c r="B144" i="1"/>
  <c r="CC144" i="1" s="1"/>
  <c r="CA153" i="1"/>
  <c r="F153" i="1" s="1"/>
  <c r="CL14" i="1"/>
  <c r="F104" i="1"/>
  <c r="CD13" i="1"/>
  <c r="CL16" i="1"/>
  <c r="CL20" i="1"/>
  <c r="CL22" i="1"/>
  <c r="CA20" i="1"/>
  <c r="F12" i="1"/>
  <c r="J12" i="1"/>
  <c r="R12" i="1"/>
  <c r="V12" i="1"/>
  <c r="Z12" i="1"/>
  <c r="H12" i="1"/>
  <c r="L12" i="1"/>
  <c r="P12" i="1"/>
  <c r="X12" i="1"/>
  <c r="AB12" i="1"/>
  <c r="CE14" i="1"/>
  <c r="CE16" i="1"/>
  <c r="CJ18" i="1"/>
  <c r="CE18" i="1"/>
  <c r="CE20" i="1"/>
  <c r="CJ22" i="1"/>
  <c r="CE22" i="1"/>
  <c r="C26" i="1"/>
  <c r="C29" i="1"/>
  <c r="C30" i="1"/>
  <c r="C34" i="1"/>
  <c r="C37" i="1"/>
  <c r="C38" i="1"/>
  <c r="D76" i="1"/>
  <c r="H76" i="1"/>
  <c r="L76" i="1"/>
  <c r="CM78" i="1"/>
  <c r="CJ78" i="1"/>
  <c r="CE79" i="1"/>
  <c r="G83" i="1"/>
  <c r="G104" i="1"/>
  <c r="H104" i="1"/>
  <c r="B119" i="1"/>
  <c r="CK122" i="1"/>
  <c r="CK123" i="1"/>
  <c r="CK124" i="1"/>
  <c r="CD125" i="1"/>
  <c r="CC126" i="1"/>
  <c r="CC127" i="1"/>
  <c r="CC128" i="1"/>
  <c r="CL129" i="1"/>
  <c r="CK130" i="1"/>
  <c r="CA156" i="1"/>
  <c r="E156" i="1" s="1"/>
  <c r="CA158" i="1"/>
  <c r="E158" i="1" s="1"/>
  <c r="CJ14" i="1"/>
  <c r="CJ16" i="1"/>
  <c r="CA18" i="1"/>
  <c r="CC22" i="1"/>
  <c r="CJ13" i="1"/>
  <c r="G12" i="1"/>
  <c r="K12" i="1"/>
  <c r="O12" i="1"/>
  <c r="S12" i="1"/>
  <c r="W12" i="1"/>
  <c r="M12" i="1"/>
  <c r="Q12" i="1"/>
  <c r="CC14" i="1"/>
  <c r="CM15" i="1"/>
  <c r="CC16" i="1"/>
  <c r="CM17" i="1"/>
  <c r="CM19" i="1"/>
  <c r="CC20" i="1"/>
  <c r="CM21" i="1"/>
  <c r="CM23" i="1"/>
  <c r="CL77" i="1"/>
  <c r="I76" i="1"/>
  <c r="F76" i="1"/>
  <c r="CK78" i="1"/>
  <c r="CL79" i="1"/>
  <c r="D83" i="1"/>
  <c r="B83" i="1"/>
  <c r="CI157" i="1"/>
  <c r="AF12" i="1"/>
  <c r="E76" i="1"/>
  <c r="CA77" i="1"/>
  <c r="CM13" i="1"/>
  <c r="CA13" i="1"/>
  <c r="CE13" i="1"/>
  <c r="CA15" i="1"/>
  <c r="CA17" i="1"/>
  <c r="CE19" i="1"/>
  <c r="CA21" i="1"/>
  <c r="AC12" i="1"/>
  <c r="CB13" i="1"/>
  <c r="CE15" i="1"/>
  <c r="CC17" i="1"/>
  <c r="CJ19" i="1"/>
  <c r="CC21" i="1"/>
  <c r="CJ23" i="1"/>
  <c r="CL122" i="1"/>
  <c r="CD126" i="1"/>
  <c r="CL130" i="1"/>
  <c r="CI156" i="1"/>
  <c r="CI158" i="1"/>
  <c r="CK13" i="1"/>
  <c r="CK14" i="1"/>
  <c r="CK16" i="1"/>
  <c r="CK18" i="1"/>
  <c r="CK20" i="1"/>
  <c r="CK22" i="1"/>
  <c r="C76" i="1"/>
  <c r="CK77" i="1"/>
  <c r="K76" i="1"/>
  <c r="CK79" i="1"/>
  <c r="C109" i="1"/>
  <c r="CI109" i="1" s="1"/>
  <c r="B118" i="1"/>
  <c r="CD78" i="1"/>
  <c r="CL124" i="1"/>
  <c r="CD128" i="1"/>
  <c r="CI13" i="1"/>
  <c r="CL17" i="1"/>
  <c r="CL21" i="1"/>
  <c r="CE23" i="1"/>
  <c r="CE77" i="1"/>
  <c r="CK125" i="1"/>
  <c r="CC129" i="1"/>
  <c r="C27" i="1"/>
  <c r="C28" i="1"/>
  <c r="C31" i="1"/>
  <c r="C32" i="1"/>
  <c r="C35" i="1"/>
  <c r="C36" i="1"/>
  <c r="E83" i="1"/>
  <c r="C104" i="1"/>
  <c r="E104" i="1"/>
  <c r="I104" i="1"/>
  <c r="CI152" i="1"/>
  <c r="CI153" i="1"/>
  <c r="CI154" i="1"/>
  <c r="CA152" i="1"/>
  <c r="F152" i="1" s="1"/>
  <c r="CA154" i="1"/>
  <c r="F154" i="1" s="1"/>
  <c r="CC123" i="1"/>
  <c r="CC124" i="1"/>
  <c r="CL125" i="1"/>
  <c r="CK126" i="1"/>
  <c r="CK127" i="1"/>
  <c r="CK128" i="1"/>
  <c r="CD129" i="1"/>
  <c r="CC130" i="1"/>
  <c r="CD122" i="1"/>
  <c r="CD123" i="1"/>
  <c r="CD124" i="1"/>
  <c r="CC125" i="1"/>
  <c r="CL126" i="1"/>
  <c r="CL127" i="1"/>
  <c r="CL128" i="1"/>
  <c r="CK129" i="1"/>
  <c r="CD130" i="1"/>
  <c r="CC122" i="1"/>
  <c r="CB79" i="1"/>
  <c r="CM79" i="1"/>
  <c r="G76" i="1"/>
  <c r="CC77" i="1"/>
  <c r="CJ77" i="1"/>
  <c r="CA78" i="1"/>
  <c r="CE78" i="1"/>
  <c r="CL78" i="1"/>
  <c r="CC79" i="1"/>
  <c r="CJ79" i="1"/>
  <c r="CB77" i="1"/>
  <c r="CI77" i="1"/>
  <c r="CM77" i="1"/>
  <c r="CI79" i="1"/>
  <c r="CD77" i="1"/>
  <c r="CB78" i="1"/>
  <c r="CI78" i="1"/>
  <c r="CD79" i="1"/>
  <c r="C12" i="1"/>
  <c r="AA12" i="1"/>
  <c r="AE12" i="1"/>
  <c r="CC15" i="1"/>
  <c r="CJ15" i="1"/>
  <c r="CB14" i="1"/>
  <c r="CI14" i="1"/>
  <c r="CM14" i="1"/>
  <c r="CD15" i="1"/>
  <c r="CK15" i="1"/>
  <c r="CB16" i="1"/>
  <c r="CI16" i="1"/>
  <c r="CM16" i="1"/>
  <c r="CD17" i="1"/>
  <c r="CK17" i="1"/>
  <c r="CB18" i="1"/>
  <c r="CI18" i="1"/>
  <c r="CM18" i="1"/>
  <c r="CD19" i="1"/>
  <c r="CK19" i="1"/>
  <c r="CB20" i="1"/>
  <c r="CI20" i="1"/>
  <c r="CM20" i="1"/>
  <c r="CD21" i="1"/>
  <c r="CK21" i="1"/>
  <c r="CB22" i="1"/>
  <c r="CI22" i="1"/>
  <c r="CM22" i="1"/>
  <c r="CD23" i="1"/>
  <c r="CK23" i="1"/>
  <c r="CD14" i="1"/>
  <c r="CB15" i="1"/>
  <c r="CI15" i="1"/>
  <c r="CD16" i="1"/>
  <c r="CB17" i="1"/>
  <c r="CI17" i="1"/>
  <c r="CD18" i="1"/>
  <c r="CB19" i="1"/>
  <c r="CI19" i="1"/>
  <c r="CD20" i="1"/>
  <c r="CB21" i="1"/>
  <c r="CI21" i="1"/>
  <c r="CD22" i="1"/>
  <c r="CB23" i="1"/>
  <c r="CI23" i="1"/>
  <c r="CA144" i="1" l="1"/>
  <c r="F126" i="1"/>
  <c r="F127" i="1"/>
  <c r="CB144" i="1"/>
  <c r="O144" i="1" s="1"/>
  <c r="AG13" i="1"/>
  <c r="AG19" i="1"/>
  <c r="CA109" i="1"/>
  <c r="M109" i="1" s="1"/>
  <c r="CJ144" i="1"/>
  <c r="AG20" i="1"/>
  <c r="CI144" i="1"/>
  <c r="AG17" i="1"/>
  <c r="F125" i="1"/>
  <c r="F128" i="1"/>
  <c r="AG18" i="1"/>
  <c r="AG21" i="1"/>
  <c r="AG22" i="1"/>
  <c r="AG14" i="1"/>
  <c r="F130" i="1"/>
  <c r="AG16" i="1"/>
  <c r="AG23" i="1"/>
  <c r="F129" i="1"/>
  <c r="A179" i="1"/>
  <c r="M77" i="1"/>
  <c r="M79" i="1"/>
  <c r="M78" i="1"/>
  <c r="F122" i="1"/>
  <c r="F124" i="1"/>
  <c r="F123" i="1"/>
  <c r="AG15" i="1"/>
  <c r="B179" i="1" l="1"/>
</calcChain>
</file>

<file path=xl/sharedStrings.xml><?xml version="1.0" encoding="utf-8"?>
<sst xmlns="http://schemas.openxmlformats.org/spreadsheetml/2006/main" count="4108" uniqueCount="268">
  <si>
    <t>SERVICIO DE SALUD</t>
  </si>
  <si>
    <t>REM-A24.   ATENCIÓN OBSTÉTRICA Y DEL RECIÉN NACIDO</t>
  </si>
  <si>
    <t>SECCIÓN A: INFORMACIÓN GENERAL DE PARTOS</t>
  </si>
  <si>
    <t>CARACTERISTICAS DEL PARTO</t>
  </si>
  <si>
    <t>TOTAL</t>
  </si>
  <si>
    <t>PARTOS SEGÚN EDAD DE LA MADRE</t>
  </si>
  <si>
    <t>PARTOS PREMATUROS (CONSIDERAR SOBRE 22 SEMANAS)</t>
  </si>
  <si>
    <t>Uso de oxitocina profiláctica</t>
  </si>
  <si>
    <t>ANESTESIA Y/O ANALGESIA DEL PARTO (MEDIDAS FARMACOLÓGICAS Y NO FARMACOLÓGICAS)</t>
  </si>
  <si>
    <r>
      <t>Ligadura tardía del cordón (</t>
    </r>
    <r>
      <rPr>
        <sz val="8"/>
        <color theme="1"/>
        <rFont val="Aptos Narrow"/>
        <family val="2"/>
      </rPr>
      <t xml:space="preserve">&gt; </t>
    </r>
    <r>
      <rPr>
        <sz val="8"/>
        <color theme="1"/>
        <rFont val="Verdana"/>
        <family val="2"/>
      </rPr>
      <t>a 60 segundos)</t>
    </r>
  </si>
  <si>
    <t>CONTACTO INMEDIATO PIEL A PIEL &gt;30 MINUTOS</t>
  </si>
  <si>
    <t>Lactancia materna en los primeros  60 minutos de vida  (RN con peso de 2.500 grs. o más)</t>
  </si>
  <si>
    <t>Alojamiento conjunto en puerperio inmediato</t>
  </si>
  <si>
    <t>Atención con pertinencia cultural</t>
  </si>
  <si>
    <t>Pueblos Originarios</t>
  </si>
  <si>
    <t>Migrantes</t>
  </si>
  <si>
    <t>Discapacidad</t>
  </si>
  <si>
    <t>Privada de Libertad</t>
  </si>
  <si>
    <t>Identidad de Género</t>
  </si>
  <si>
    <t>&lt; 15 años</t>
  </si>
  <si>
    <t>15 - 19 años</t>
  </si>
  <si>
    <t>20 - 34 años</t>
  </si>
  <si>
    <t>≥35 años</t>
  </si>
  <si>
    <t>Partos prematuros menos de 24 semanas</t>
  </si>
  <si>
    <t>Partos prematuros de 24 a 28 semanas</t>
  </si>
  <si>
    <t>Partos prematuros de 29 a 32 semanas</t>
  </si>
  <si>
    <t>Partos prematuros de 33 a 36 semanas</t>
  </si>
  <si>
    <t>Anestesia Neuroaxial</t>
  </si>
  <si>
    <t>Óxido nitroso</t>
  </si>
  <si>
    <t>Analgesia endovenosa</t>
  </si>
  <si>
    <t>General</t>
  </si>
  <si>
    <t>Local</t>
  </si>
  <si>
    <t>Medidas no farmacológicas</t>
  </si>
  <si>
    <t>Con la Madre</t>
  </si>
  <si>
    <t>Con el padre o acompañante significativo</t>
  </si>
  <si>
    <t xml:space="preserve">RN peso menor o igual a 2.499 grs. </t>
  </si>
  <si>
    <t>RN con peso de 2.500 grs. o más</t>
  </si>
  <si>
    <t>Trans masculino</t>
  </si>
  <si>
    <t>No binarie</t>
  </si>
  <si>
    <t>TOTAL PARTOS</t>
  </si>
  <si>
    <t>Vaginal</t>
  </si>
  <si>
    <t>Instrumental</t>
  </si>
  <si>
    <t>Cesárea Electiva</t>
  </si>
  <si>
    <t>Cesárea Urgencia</t>
  </si>
  <si>
    <t>Parto prehospitalario (en establecimientos salud o ambulancias)</t>
  </si>
  <si>
    <t>Partos fuera de la red de salud</t>
  </si>
  <si>
    <t>Plan de parto</t>
  </si>
  <si>
    <t xml:space="preserve">Entrega de placenta a solicitud </t>
  </si>
  <si>
    <t>Embarazo no controlado</t>
  </si>
  <si>
    <t>Parto en domicilio</t>
  </si>
  <si>
    <t>Con atención profesional</t>
  </si>
  <si>
    <t>Sin atención profesional</t>
  </si>
  <si>
    <t>SECCION A.1: PARTOS VAGINALES *</t>
  </si>
  <si>
    <t>CARACTERÍSTICAS DEL MODELO DE ATENCIÓN</t>
  </si>
  <si>
    <t>&lt;28 semanas</t>
  </si>
  <si>
    <t>28 - 37 semanas</t>
  </si>
  <si>
    <t>38 semanas y más</t>
  </si>
  <si>
    <t>Espontáneo</t>
  </si>
  <si>
    <t>Inducidos</t>
  </si>
  <si>
    <t>Mecánica</t>
  </si>
  <si>
    <t>Farmacológica</t>
  </si>
  <si>
    <t>Conducción oxitócica</t>
  </si>
  <si>
    <t>Libertad de movimiento</t>
  </si>
  <si>
    <t>Régimen hídrico amplio</t>
  </si>
  <si>
    <t>Manejo del dolor</t>
  </si>
  <si>
    <t>No farmacológico</t>
  </si>
  <si>
    <t>Farmacológico</t>
  </si>
  <si>
    <t>Posición al momento del expulsivo</t>
  </si>
  <si>
    <t>Litotomía</t>
  </si>
  <si>
    <t>Otras posiciones</t>
  </si>
  <si>
    <t>Episiotomía</t>
  </si>
  <si>
    <t>Acompañamiento</t>
  </si>
  <si>
    <t>Durante el trabajo de parto</t>
  </si>
  <si>
    <t>Sólo en el expulsivo</t>
  </si>
  <si>
    <t>(*) Partos de Término y Pre-Término</t>
  </si>
  <si>
    <t>SECCION A.2: CESÁREAS (RESPONSABILIDAD DEL MÉDICO JEFE DEL SERVICIO DE OBSTETRICIA)</t>
  </si>
  <si>
    <t>CLASIFICACIÓN SEGÚN MODELO DE ROBSON</t>
  </si>
  <si>
    <t>Programada</t>
  </si>
  <si>
    <t>Urgencia</t>
  </si>
  <si>
    <t>Grupo 1: Nulíparas, embarazo único, cefálica, ≥37 semanas en trabajo de parto espontáneo</t>
  </si>
  <si>
    <t>Grupo 2: Nulíparas, embarazo único, cefálica, ≥37 semanas, cesárea programada o con inducción de trabajo de parto</t>
  </si>
  <si>
    <t>Césarea por inducción fracasada</t>
  </si>
  <si>
    <t>Césarea programada</t>
  </si>
  <si>
    <t>Grupo 3: Multípara, sin cesárea previa, embarazo único, cefálica, ≥37 semanas en trabajo de parto espontáneo</t>
  </si>
  <si>
    <t>Grupo 4: Multípara, sin cesárea previa, embarazo único, cefálica, ≥37 semanas, cesárea programada o con inducción de trabajo de parto</t>
  </si>
  <si>
    <t>Grupo 5: multíparas con al menos 1 cesárea previa, embarazo unico, cefálica, ≥37 semanas</t>
  </si>
  <si>
    <t>5.1: con 1 cesárea previa</t>
  </si>
  <si>
    <t>5.2: 2 o más cesareas previas</t>
  </si>
  <si>
    <t>Grupo 6: Nulíparas, embarazo único, podálica</t>
  </si>
  <si>
    <t>Grupo 7: Multíparas, embarazo único, podálica, con 1 o más cesáreas previas</t>
  </si>
  <si>
    <t>Grupo 8: Todas las mujeres con embarazo múltiple, incluidas las que tienen 1 o más cesáreas previas</t>
  </si>
  <si>
    <t>Grupo 9: Embarazo único, transverso y oblicuo, incluidas las que tienen una o mas cesáreas previas</t>
  </si>
  <si>
    <t xml:space="preserve">Grupo 10: Todas las mujeres con embarazo único, cefálica, &lt;37 semanas, incluidas las que tienen 1 o más cesáreas </t>
  </si>
  <si>
    <t>Total cesáreas por requerimiento materno</t>
  </si>
  <si>
    <t>Nulípara</t>
  </si>
  <si>
    <t>Multípara</t>
  </si>
  <si>
    <t>Acompañamiento durante la cesárea</t>
  </si>
  <si>
    <t>SECCION A.3: COMPLICACIONES</t>
  </si>
  <si>
    <t>TIPO DE COMPLICACIÓN</t>
  </si>
  <si>
    <t>Atención Institucional</t>
  </si>
  <si>
    <t>Parto Espontáneo</t>
  </si>
  <si>
    <t>Parto Inducido</t>
  </si>
  <si>
    <t>Césarea</t>
  </si>
  <si>
    <t>Hemorragia post parto</t>
  </si>
  <si>
    <t>Inercia</t>
  </si>
  <si>
    <t>Restos</t>
  </si>
  <si>
    <t>Trauma</t>
  </si>
  <si>
    <t>Desgarros III y IV</t>
  </si>
  <si>
    <t>Alteraciones de la coagulación</t>
  </si>
  <si>
    <t>Preeclampsia severa</t>
  </si>
  <si>
    <t>Eclampsia</t>
  </si>
  <si>
    <t>Sepsis o infección sistémica grave</t>
  </si>
  <si>
    <t>Manejo quirúrgico de la inercia uterina</t>
  </si>
  <si>
    <t>Histerectomía obstétrica</t>
  </si>
  <si>
    <t>Anemia severa postmetrorragia que requiere transfusión</t>
  </si>
  <si>
    <t>SECCIÓN B: INTERRUPCIÓN VOLUNTARIA DEL EMBARAZO</t>
  </si>
  <si>
    <t>CAUSALES</t>
  </si>
  <si>
    <t>CONTINUA EMBARAZO</t>
  </si>
  <si>
    <t>INTERRUMPE EMBARAZO</t>
  </si>
  <si>
    <t>Beneficiarias</t>
  </si>
  <si>
    <t>Rango Etario</t>
  </si>
  <si>
    <t>Menor de 14 años</t>
  </si>
  <si>
    <t>14 - 17 años</t>
  </si>
  <si>
    <t>18 y más años</t>
  </si>
  <si>
    <t xml:space="preserve">Causal N° 1: Mujer embarazada con riesgo vital </t>
  </si>
  <si>
    <t>Causal N° 2: Inviabilidad fetal de carácter letal</t>
  </si>
  <si>
    <t>Causal N° 3: Por violación</t>
  </si>
  <si>
    <t>SECCIÓN B.1 PROGAMA DE ACOMPAÑAMIENTO IVE</t>
  </si>
  <si>
    <t>ATENCIONES DE ACOMPAÑAMIENTO</t>
  </si>
  <si>
    <t>RANGO ETARIO</t>
  </si>
  <si>
    <t>CAUSAL IVE GESTANTE ATENDIDA</t>
  </si>
  <si>
    <t>Causal 1</t>
  </si>
  <si>
    <t>Causal 2</t>
  </si>
  <si>
    <t>Causal 3</t>
  </si>
  <si>
    <t>Atención por psiquiatra</t>
  </si>
  <si>
    <t>Atención por psicólogo(a)</t>
  </si>
  <si>
    <t>Atención por trabajador(a) social</t>
  </si>
  <si>
    <t>Atención por Dupla (psicólogo(a) + trabajador(a) social)</t>
  </si>
  <si>
    <t>Visita Domiciliaria</t>
  </si>
  <si>
    <t>SECCIÓN C: MÉTODO ANTICONCEPTIVO AL ALTA</t>
  </si>
  <si>
    <t>MÉTODO ANTICONCEPTIVO</t>
  </si>
  <si>
    <t>Post Aborto</t>
  </si>
  <si>
    <t>Intracesárea</t>
  </si>
  <si>
    <t>Post Parto</t>
  </si>
  <si>
    <t>Post IVE</t>
  </si>
  <si>
    <t>15-19 años</t>
  </si>
  <si>
    <t>20 y más años</t>
  </si>
  <si>
    <t>DIU con Cobre</t>
  </si>
  <si>
    <t>DIU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</si>
  <si>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</si>
  <si>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</si>
  <si>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</si>
  <si>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</si>
  <si>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</si>
  <si>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</si>
  <si>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</si>
  <si>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de Progestágeno</t>
  </si>
  <si>
    <t>Métodos de barrera</t>
  </si>
  <si>
    <t>Esterilización quirúrgica</t>
  </si>
  <si>
    <t>Alta sin método anticonceptivo</t>
  </si>
  <si>
    <t>TOTAL ALTAS</t>
  </si>
  <si>
    <t>SECCIÓN D: INFORMACIÓN DE RECIÉN NACIDOS</t>
  </si>
  <si>
    <t>SECCIÓN D.1: INFORMACIÓN GENERAL DE RECIÉN NACIDOS VIVOS</t>
  </si>
  <si>
    <t>TIPO</t>
  </si>
  <si>
    <t>PESO AL NACER (EN GRAMOS)</t>
  </si>
  <si>
    <t>Anomalía Congénita</t>
  </si>
  <si>
    <t>Menos de 500</t>
  </si>
  <si>
    <t>500 a 999</t>
  </si>
  <si>
    <t>1.000 a 
1.499</t>
  </si>
  <si>
    <t>1.500 a 
1.999</t>
  </si>
  <si>
    <t>2.000 a 
2.499</t>
  </si>
  <si>
    <t>2.500 a 
2.999</t>
  </si>
  <si>
    <t>3.000 a 
3.999</t>
  </si>
  <si>
    <t>4.000 y 
más</t>
  </si>
  <si>
    <t>Nacidos vivos</t>
  </si>
  <si>
    <t>SECCIÓN D.2: ATENCION INMEDIATA DEL RECIEN NACIDO</t>
  </si>
  <si>
    <t>PROFILAXIS</t>
  </si>
  <si>
    <t>TIPO DE PARTO</t>
  </si>
  <si>
    <t xml:space="preserve">APGAR  </t>
  </si>
  <si>
    <t xml:space="preserve">Reanimación Básica </t>
  </si>
  <si>
    <t xml:space="preserve">Reanimación Avanzada </t>
  </si>
  <si>
    <t>Encefalopatía Hipóxico Isquémica Grado I y II</t>
  </si>
  <si>
    <t>Encefalopatía Hipóxico Isquémica Grado III y IV</t>
  </si>
  <si>
    <t>Asfixia Neonatal</t>
  </si>
  <si>
    <t>Hepatitis B</t>
  </si>
  <si>
    <t>Ocular</t>
  </si>
  <si>
    <t>Parto Vaginal</t>
  </si>
  <si>
    <t>Parto Instrumental</t>
  </si>
  <si>
    <t>Cesárea</t>
  </si>
  <si>
    <t>Parto extrahospitalario</t>
  </si>
  <si>
    <t xml:space="preserve">Apgar menor o igual a 3 al minuto </t>
  </si>
  <si>
    <t xml:space="preserve">Apgar menor o igual a 6 a los 5 minutos </t>
  </si>
  <si>
    <t xml:space="preserve">SECCIÓN D.3: NACIDOS FALLECIDOS </t>
  </si>
  <si>
    <t>Anomalía congénita</t>
  </si>
  <si>
    <t>ACOMPAÑAMIENTO INTEGRAL DUELO PERINATAL</t>
  </si>
  <si>
    <t>Atención en Sala Diferenciada</t>
  </si>
  <si>
    <t>Entrega de recuerdos de maternidad/
paternidad</t>
  </si>
  <si>
    <t>Con acompañamiento psicosocial</t>
  </si>
  <si>
    <t xml:space="preserve">Padre o familiar significativo </t>
  </si>
  <si>
    <t>Abortos</t>
  </si>
  <si>
    <t>Mortinatos</t>
  </si>
  <si>
    <t>Mortineonatos</t>
  </si>
  <si>
    <t>SECCIÓN E: RECIÉN NACIDOS/AS EGRESADOS/AS DE SERVICIOS GINECO-OBSTÉTRICOS O DE NEONATOLOGÍA, SEGÚN TIPO DE ALIMENTACIÓN</t>
  </si>
  <si>
    <t>CRITERIOS DE EGRESO SEGÚN TIPO DE ALIMENTACIÓN</t>
  </si>
  <si>
    <t>Servicio Gineco-obstétrico</t>
  </si>
  <si>
    <t>Servicio Neonatología</t>
  </si>
  <si>
    <t>Pueblos originarios</t>
  </si>
  <si>
    <t>Total de recién nacidos/as* egresados/as</t>
  </si>
  <si>
    <t>Recién Nacidos/as* egresados/as con lactancia materna exclusiva durante toda la hospitalización y al alta</t>
  </si>
  <si>
    <t>Recién Nacidos/as* egresados/as que recuperaron lactancia materna exclusiva al alta</t>
  </si>
  <si>
    <t>Recién Nacidos/as* egresados/as con lactancia materna y fórmula láctea (mixta) al alta</t>
  </si>
  <si>
    <t>Recién Nacidos/as* egresados/as solo con fórmula láctea (excluye VIH, HTLV-1, Ley N° 21.155 y RN en proceso de protección y enfermedad grave de la madre con compromiso de conciencia)</t>
  </si>
  <si>
    <t xml:space="preserve">Recién Nacidos/as* egresados/as con madres serología positiva (VIH) </t>
  </si>
  <si>
    <t xml:space="preserve">Recién Nacidos/as* egresados/as con madres serología positiva (HTLV-1) </t>
  </si>
  <si>
    <t>Recién Nacidos/as* egresados/as con madres acogidas a la Ley N° 21.155 (Derecho a no amamantar)</t>
  </si>
  <si>
    <t>Recién Nacidos/as egresados/as solo con fórmula láctea por encontrarse en proceso de protección o ser hijo/hija de madre con enfermedad grave con compromiso de conciencia</t>
  </si>
  <si>
    <t>* Corresponde solo a recién nacidos/as vivos/as</t>
  </si>
  <si>
    <t>SECCIÓN F: CONSULTA DE LACTANCIA MATERNA EN SERVICIOS GINECO-OBSTÉTRICOS O DE NEONATOLOGÍA</t>
  </si>
  <si>
    <t>TIPOS DE CONSULTA</t>
  </si>
  <si>
    <t>Consulta de lactancia materna</t>
  </si>
  <si>
    <t xml:space="preserve">Durante la hospitalización </t>
  </si>
  <si>
    <t xml:space="preserve">Posterior al alta </t>
  </si>
  <si>
    <t>Consulta de lactancia materna por profesional</t>
  </si>
  <si>
    <t>Médico</t>
  </si>
  <si>
    <t>Matrón/a</t>
  </si>
  <si>
    <t>Enfermera/o</t>
  </si>
  <si>
    <t>Nutricionista</t>
  </si>
  <si>
    <t>SECCIÓN G: TALLERES GRUPALES DE LACTANCIA MATERNA EN SERVICIOS GINECO-OBSTÉTRICOS</t>
  </si>
  <si>
    <t>CONCEPTO</t>
  </si>
  <si>
    <t>Padres o acompañantes significativos que participan en talleres</t>
  </si>
  <si>
    <t>10 - 14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</si>
  <si>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</si>
  <si>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</si>
  <si>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</si>
  <si>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</si>
  <si>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</si>
  <si>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</si>
  <si>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</si>
  <si>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Número de Talleres de Lactancia Materna realizada en servicios Gineco-Obstétricos</t>
  </si>
  <si>
    <t>Número de Participantes de Talleres de Lactancia Materna realizada en servicios Gineco-Obstétricos</t>
  </si>
  <si>
    <t xml:space="preserve">SECCIÓN H:  TAMIZAJES DEL RECIÉN NACIDO </t>
  </si>
  <si>
    <t>SECCION H.1: TAMIZAJE METABÓLICO</t>
  </si>
  <si>
    <t>EXÁMENES</t>
  </si>
  <si>
    <t>PROGRAMA FENILQUETONURIA (PKU) E HIPOTIROIDISMO CONGÉNITO (HC)</t>
  </si>
  <si>
    <t>FIBROSIS QUÍSTICA</t>
  </si>
  <si>
    <t>Primeras Muestras</t>
  </si>
  <si>
    <t>Exámenes de 2a punción</t>
  </si>
  <si>
    <t>2a muestra en &lt;36 semanas</t>
  </si>
  <si>
    <t>Exámenes alterados</t>
  </si>
  <si>
    <t>RN tamizados según piloto</t>
  </si>
  <si>
    <t>Recién nacidos tamizados</t>
  </si>
  <si>
    <t>SECCIÓN H.2:  TAMIZAJE AUDITIVO</t>
  </si>
  <si>
    <t>RECIEN NACIDOS VIVOS TAMIZADOS</t>
  </si>
  <si>
    <t>Tamizaje</t>
  </si>
  <si>
    <t>Re-tamizaje</t>
  </si>
  <si>
    <t>Ambulatorio</t>
  </si>
  <si>
    <t>Total de recién nacidos tamizados</t>
  </si>
  <si>
    <t>Recién nacidos vivos que pasan</t>
  </si>
  <si>
    <t>Recién nacidos que refieren</t>
  </si>
  <si>
    <t>EXÁMENES REALIZADOS</t>
  </si>
  <si>
    <t>EOA</t>
  </si>
  <si>
    <t>PEATa</t>
  </si>
  <si>
    <t>Maternidad</t>
  </si>
  <si>
    <t>Neonatología</t>
  </si>
  <si>
    <t>Servicio otorrinolaringología (realizado antes de los 6 meses de vida)</t>
  </si>
  <si>
    <t>SECCION H.3: TAMIZAJE CARDIOPATÍAS CONGÉNITAS</t>
  </si>
  <si>
    <t>Recien Nacidos Tamizados</t>
  </si>
  <si>
    <t xml:space="preserve">Recién  Nacidos referidos a Cardiología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</si>
</sst>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ptos Narrow"/>
      <family val="2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</fills>
  <borders count="132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8">
    <xf numFmtId="0" fontId="0" fillId="0" borderId="0" xfId="0"/>
    <xf numFmtId="1" fontId="1" fillId="2" borderId="0" xfId="0" applyNumberFormat="1" applyFont="1" applyFill="1"/>
    <xf numFmtId="0" fontId="2" fillId="0" borderId="0" xfId="0" applyFont="1"/>
    <xf numFmtId="1" fontId="4" fillId="2" borderId="1" xfId="0" applyNumberFormat="1" applyFont="1" applyFill="1" applyBorder="1" applyAlignment="1">
      <alignment horizontal="left"/>
    </xf>
    <xf numFmtId="1" fontId="4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3" borderId="0" xfId="0" applyNumberFormat="1" applyFont="1" applyFill="1"/>
    <xf numFmtId="1" fontId="5" fillId="0" borderId="30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wrapText="1"/>
    </xf>
    <xf numFmtId="1" fontId="5" fillId="0" borderId="36" xfId="0" applyNumberFormat="1" applyFont="1" applyBorder="1" applyAlignment="1">
      <alignment wrapText="1"/>
    </xf>
    <xf numFmtId="1" fontId="5" fillId="0" borderId="37" xfId="0" applyNumberFormat="1" applyFont="1" applyBorder="1" applyAlignment="1">
      <alignment wrapText="1"/>
    </xf>
    <xf numFmtId="1" fontId="5" fillId="0" borderId="31" xfId="0" applyNumberFormat="1" applyFont="1" applyBorder="1" applyAlignment="1">
      <alignment wrapText="1"/>
    </xf>
    <xf numFmtId="1" fontId="5" fillId="0" borderId="6" xfId="0" applyNumberFormat="1" applyFont="1" applyBorder="1" applyAlignment="1">
      <alignment wrapText="1"/>
    </xf>
    <xf numFmtId="1" fontId="5" fillId="0" borderId="38" xfId="0" applyNumberFormat="1" applyFont="1" applyBorder="1" applyAlignment="1">
      <alignment wrapText="1"/>
    </xf>
    <xf numFmtId="1" fontId="5" fillId="0" borderId="35" xfId="0" applyNumberFormat="1" applyFont="1" applyBorder="1" applyAlignment="1">
      <alignment wrapText="1"/>
    </xf>
    <xf numFmtId="1" fontId="5" fillId="0" borderId="7" xfId="0" applyNumberFormat="1" applyFont="1" applyBorder="1" applyAlignment="1">
      <alignment wrapText="1"/>
    </xf>
    <xf numFmtId="1" fontId="5" fillId="0" borderId="39" xfId="0" applyNumberFormat="1" applyFont="1" applyBorder="1" applyAlignment="1">
      <alignment wrapText="1"/>
    </xf>
    <xf numFmtId="1" fontId="5" fillId="0" borderId="30" xfId="0" applyNumberFormat="1" applyFont="1" applyBorder="1" applyAlignment="1">
      <alignment wrapText="1"/>
    </xf>
    <xf numFmtId="1" fontId="5" fillId="0" borderId="8" xfId="0" applyNumberFormat="1" applyFont="1" applyBorder="1" applyAlignment="1">
      <alignment wrapText="1"/>
    </xf>
    <xf numFmtId="1" fontId="5" fillId="0" borderId="5" xfId="0" applyNumberFormat="1" applyFont="1" applyBorder="1" applyAlignment="1">
      <alignment wrapText="1"/>
    </xf>
    <xf numFmtId="0" fontId="5" fillId="0" borderId="0" xfId="0" applyFont="1"/>
    <xf numFmtId="1" fontId="5" fillId="4" borderId="40" xfId="0" applyNumberFormat="1" applyFont="1" applyFill="1" applyBorder="1" applyProtection="1">
      <protection locked="0"/>
    </xf>
    <xf numFmtId="1" fontId="5" fillId="4" borderId="42" xfId="0" applyNumberFormat="1" applyFont="1" applyFill="1" applyBorder="1" applyProtection="1">
      <protection locked="0"/>
    </xf>
    <xf numFmtId="1" fontId="5" fillId="4" borderId="43" xfId="0" applyNumberFormat="1" applyFont="1" applyFill="1" applyBorder="1" applyProtection="1">
      <protection locked="0"/>
    </xf>
    <xf numFmtId="1" fontId="5" fillId="4" borderId="41" xfId="0" applyNumberFormat="1" applyFont="1" applyFill="1" applyBorder="1" applyProtection="1">
      <protection locked="0"/>
    </xf>
    <xf numFmtId="1" fontId="5" fillId="4" borderId="44" xfId="0" applyNumberFormat="1" applyFont="1" applyFill="1" applyBorder="1" applyProtection="1">
      <protection locked="0"/>
    </xf>
    <xf numFmtId="1" fontId="5" fillId="4" borderId="45" xfId="0" applyNumberFormat="1" applyFont="1" applyFill="1" applyBorder="1" applyProtection="1">
      <protection locked="0"/>
    </xf>
    <xf numFmtId="1" fontId="5" fillId="4" borderId="46" xfId="0" applyNumberFormat="1" applyFont="1" applyFill="1" applyBorder="1" applyProtection="1">
      <protection locked="0"/>
    </xf>
    <xf numFmtId="1" fontId="5" fillId="4" borderId="47" xfId="0" applyNumberFormat="1" applyFont="1" applyFill="1" applyBorder="1" applyProtection="1">
      <protection locked="0"/>
    </xf>
    <xf numFmtId="1" fontId="5" fillId="4" borderId="48" xfId="0" applyNumberFormat="1" applyFont="1" applyFill="1" applyBorder="1" applyProtection="1">
      <protection locked="0"/>
    </xf>
    <xf numFmtId="1" fontId="5" fillId="4" borderId="49" xfId="0" applyNumberFormat="1" applyFont="1" applyFill="1" applyBorder="1" applyProtection="1">
      <protection locked="0"/>
    </xf>
    <xf numFmtId="1" fontId="5" fillId="4" borderId="50" xfId="0" applyNumberFormat="1" applyFont="1" applyFill="1" applyBorder="1" applyProtection="1">
      <protection locked="0"/>
    </xf>
    <xf numFmtId="1" fontId="0" fillId="0" borderId="0" xfId="0" applyNumberFormat="1"/>
    <xf numFmtId="0" fontId="0" fillId="5" borderId="0" xfId="0" applyFill="1" applyAlignment="1">
      <alignment vertical="center"/>
    </xf>
    <xf numFmtId="0" fontId="0" fillId="6" borderId="0" xfId="0" applyFill="1"/>
    <xf numFmtId="1" fontId="2" fillId="0" borderId="0" xfId="0" applyNumberFormat="1" applyFont="1"/>
    <xf numFmtId="0" fontId="0" fillId="3" borderId="0" xfId="0" applyFill="1"/>
    <xf numFmtId="1" fontId="5" fillId="4" borderId="51" xfId="0" applyNumberFormat="1" applyFont="1" applyFill="1" applyBorder="1" applyProtection="1">
      <protection locked="0"/>
    </xf>
    <xf numFmtId="1" fontId="5" fillId="4" borderId="53" xfId="0" applyNumberFormat="1" applyFont="1" applyFill="1" applyBorder="1" applyProtection="1">
      <protection locked="0"/>
    </xf>
    <xf numFmtId="1" fontId="5" fillId="4" borderId="54" xfId="0" applyNumberFormat="1" applyFont="1" applyFill="1" applyBorder="1" applyProtection="1">
      <protection locked="0"/>
    </xf>
    <xf numFmtId="1" fontId="5" fillId="4" borderId="52" xfId="0" applyNumberFormat="1" applyFont="1" applyFill="1" applyBorder="1" applyProtection="1">
      <protection locked="0"/>
    </xf>
    <xf numFmtId="1" fontId="5" fillId="4" borderId="55" xfId="0" applyNumberFormat="1" applyFont="1" applyFill="1" applyBorder="1" applyProtection="1">
      <protection locked="0"/>
    </xf>
    <xf numFmtId="1" fontId="5" fillId="4" borderId="56" xfId="0" applyNumberFormat="1" applyFont="1" applyFill="1" applyBorder="1" applyProtection="1">
      <protection locked="0"/>
    </xf>
    <xf numFmtId="1" fontId="5" fillId="4" borderId="57" xfId="0" applyNumberFormat="1" applyFont="1" applyFill="1" applyBorder="1" applyProtection="1">
      <protection locked="0"/>
    </xf>
    <xf numFmtId="1" fontId="5" fillId="4" borderId="58" xfId="0" applyNumberFormat="1" applyFont="1" applyFill="1" applyBorder="1" applyProtection="1">
      <protection locked="0"/>
    </xf>
    <xf numFmtId="1" fontId="5" fillId="4" borderId="59" xfId="0" applyNumberFormat="1" applyFont="1" applyFill="1" applyBorder="1" applyProtection="1">
      <protection locked="0"/>
    </xf>
    <xf numFmtId="1" fontId="5" fillId="4" borderId="60" xfId="0" applyNumberFormat="1" applyFont="1" applyFill="1" applyBorder="1" applyProtection="1">
      <protection locked="0"/>
    </xf>
    <xf numFmtId="1" fontId="5" fillId="4" borderId="61" xfId="0" applyNumberFormat="1" applyFont="1" applyFill="1" applyBorder="1" applyProtection="1">
      <protection locked="0"/>
    </xf>
    <xf numFmtId="1" fontId="5" fillId="4" borderId="62" xfId="0" applyNumberFormat="1" applyFont="1" applyFill="1" applyBorder="1" applyProtection="1">
      <protection locked="0"/>
    </xf>
    <xf numFmtId="1" fontId="5" fillId="4" borderId="64" xfId="0" applyNumberFormat="1" applyFont="1" applyFill="1" applyBorder="1" applyProtection="1">
      <protection locked="0"/>
    </xf>
    <xf numFmtId="1" fontId="5" fillId="4" borderId="65" xfId="0" applyNumberFormat="1" applyFont="1" applyFill="1" applyBorder="1" applyProtection="1">
      <protection locked="0"/>
    </xf>
    <xf numFmtId="1" fontId="5" fillId="4" borderId="63" xfId="0" applyNumberFormat="1" applyFont="1" applyFill="1" applyBorder="1" applyProtection="1">
      <protection locked="0"/>
    </xf>
    <xf numFmtId="1" fontId="5" fillId="4" borderId="66" xfId="0" applyNumberFormat="1" applyFont="1" applyFill="1" applyBorder="1" applyProtection="1">
      <protection locked="0"/>
    </xf>
    <xf numFmtId="1" fontId="5" fillId="4" borderId="67" xfId="0" applyNumberFormat="1" applyFont="1" applyFill="1" applyBorder="1" applyProtection="1">
      <protection locked="0"/>
    </xf>
    <xf numFmtId="1" fontId="5" fillId="4" borderId="68" xfId="0" applyNumberFormat="1" applyFont="1" applyFill="1" applyBorder="1" applyProtection="1">
      <protection locked="0"/>
    </xf>
    <xf numFmtId="1" fontId="5" fillId="4" borderId="69" xfId="0" applyNumberFormat="1" applyFont="1" applyFill="1" applyBorder="1" applyProtection="1">
      <protection locked="0"/>
    </xf>
    <xf numFmtId="1" fontId="5" fillId="4" borderId="70" xfId="0" applyNumberFormat="1" applyFont="1" applyFill="1" applyBorder="1" applyProtection="1">
      <protection locked="0"/>
    </xf>
    <xf numFmtId="1" fontId="5" fillId="4" borderId="71" xfId="0" applyNumberFormat="1" applyFont="1" applyFill="1" applyBorder="1" applyProtection="1">
      <protection locked="0"/>
    </xf>
    <xf numFmtId="1" fontId="5" fillId="4" borderId="72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1" fontId="5" fillId="4" borderId="26" xfId="0" applyNumberFormat="1" applyFont="1" applyFill="1" applyBorder="1" applyProtection="1">
      <protection locked="0"/>
    </xf>
    <xf numFmtId="1" fontId="5" fillId="4" borderId="73" xfId="0" applyNumberFormat="1" applyFont="1" applyFill="1" applyBorder="1" applyProtection="1">
      <protection locked="0"/>
    </xf>
    <xf numFmtId="1" fontId="5" fillId="4" borderId="24" xfId="0" applyNumberFormat="1" applyFont="1" applyFill="1" applyBorder="1" applyProtection="1">
      <protection locked="0"/>
    </xf>
    <xf numFmtId="1" fontId="5" fillId="4" borderId="27" xfId="0" applyNumberFormat="1" applyFont="1" applyFill="1" applyBorder="1" applyProtection="1">
      <protection locked="0"/>
    </xf>
    <xf numFmtId="1" fontId="5" fillId="4" borderId="29" xfId="0" applyNumberFormat="1" applyFont="1" applyFill="1" applyBorder="1" applyProtection="1">
      <protection locked="0"/>
    </xf>
    <xf numFmtId="1" fontId="5" fillId="4" borderId="32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1" fontId="5" fillId="4" borderId="34" xfId="0" applyNumberFormat="1" applyFont="1" applyFill="1" applyBorder="1" applyProtection="1">
      <protection locked="0"/>
    </xf>
    <xf numFmtId="1" fontId="5" fillId="4" borderId="33" xfId="0" applyNumberFormat="1" applyFont="1" applyFill="1" applyBorder="1" applyProtection="1">
      <protection locked="0"/>
    </xf>
    <xf numFmtId="1" fontId="5" fillId="4" borderId="17" xfId="0" applyNumberFormat="1" applyFont="1" applyFill="1" applyBorder="1" applyProtection="1">
      <protection locked="0"/>
    </xf>
    <xf numFmtId="1" fontId="5" fillId="4" borderId="11" xfId="0" applyNumberFormat="1" applyFont="1" applyFill="1" applyBorder="1" applyProtection="1"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75" xfId="0" applyNumberFormat="1" applyFont="1" applyFill="1" applyBorder="1" applyProtection="1">
      <protection locked="0"/>
    </xf>
    <xf numFmtId="1" fontId="5" fillId="4" borderId="19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1" fontId="5" fillId="4" borderId="18" xfId="0" applyNumberFormat="1" applyFont="1" applyFill="1" applyBorder="1" applyProtection="1">
      <protection locked="0"/>
    </xf>
    <xf numFmtId="1" fontId="5" fillId="4" borderId="76" xfId="0" applyNumberFormat="1" applyFont="1" applyFill="1" applyBorder="1" applyProtection="1">
      <protection locked="0"/>
    </xf>
    <xf numFmtId="1" fontId="5" fillId="4" borderId="13" xfId="0" applyNumberFormat="1" applyFont="1" applyFill="1" applyBorder="1" applyProtection="1">
      <protection locked="0"/>
    </xf>
    <xf numFmtId="1" fontId="5" fillId="4" borderId="12" xfId="0" applyNumberFormat="1" applyFont="1" applyFill="1" applyBorder="1" applyProtection="1">
      <protection locked="0"/>
    </xf>
    <xf numFmtId="1" fontId="5" fillId="0" borderId="78" xfId="0" applyNumberFormat="1" applyFont="1" applyBorder="1" applyAlignment="1">
      <alignment vertical="center" wrapText="1"/>
    </xf>
    <xf numFmtId="1" fontId="5" fillId="4" borderId="79" xfId="0" applyNumberFormat="1" applyFont="1" applyFill="1" applyBorder="1" applyProtection="1">
      <protection locked="0"/>
    </xf>
    <xf numFmtId="1" fontId="5" fillId="4" borderId="80" xfId="0" applyNumberFormat="1" applyFont="1" applyFill="1" applyBorder="1" applyProtection="1">
      <protection locked="0"/>
    </xf>
    <xf numFmtId="1" fontId="5" fillId="4" borderId="16" xfId="0" applyNumberFormat="1" applyFont="1" applyFill="1" applyBorder="1" applyProtection="1">
      <protection locked="0"/>
    </xf>
    <xf numFmtId="1" fontId="5" fillId="4" borderId="21" xfId="0" applyNumberFormat="1" applyFont="1" applyFill="1" applyBorder="1" applyProtection="1">
      <protection locked="0"/>
    </xf>
    <xf numFmtId="1" fontId="5" fillId="4" borderId="77" xfId="0" applyNumberFormat="1" applyFont="1" applyFill="1" applyBorder="1" applyProtection="1">
      <protection locked="0"/>
    </xf>
    <xf numFmtId="1" fontId="5" fillId="4" borderId="81" xfId="0" applyNumberFormat="1" applyFont="1" applyFill="1" applyBorder="1" applyProtection="1">
      <protection locked="0"/>
    </xf>
    <xf numFmtId="1" fontId="5" fillId="4" borderId="82" xfId="0" applyNumberFormat="1" applyFont="1" applyFill="1" applyBorder="1" applyProtection="1">
      <protection locked="0"/>
    </xf>
    <xf numFmtId="1" fontId="5" fillId="4" borderId="83" xfId="0" applyNumberFormat="1" applyFont="1" applyFill="1" applyBorder="1" applyProtection="1">
      <protection locked="0"/>
    </xf>
    <xf numFmtId="1" fontId="5" fillId="4" borderId="22" xfId="0" applyNumberFormat="1" applyFont="1" applyFill="1" applyBorder="1" applyProtection="1">
      <protection locked="0"/>
    </xf>
    <xf numFmtId="1" fontId="5" fillId="4" borderId="20" xfId="0" applyNumberFormat="1" applyFont="1" applyFill="1" applyBorder="1" applyProtection="1">
      <protection locked="0"/>
    </xf>
    <xf numFmtId="1" fontId="5" fillId="4" borderId="0" xfId="0" applyNumberFormat="1" applyFont="1" applyFill="1" applyProtection="1">
      <protection locked="0"/>
    </xf>
    <xf numFmtId="1" fontId="5" fillId="0" borderId="63" xfId="0" applyNumberFormat="1" applyFont="1" applyBorder="1" applyAlignment="1">
      <alignment vertical="center" wrapText="1"/>
    </xf>
    <xf numFmtId="1" fontId="2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 applyProtection="1">
      <alignment horizontal="right"/>
      <protection locked="0"/>
    </xf>
    <xf numFmtId="1" fontId="2" fillId="2" borderId="0" xfId="0" applyNumberFormat="1" applyFont="1" applyFill="1" applyAlignment="1">
      <alignment horizontal="right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36" xfId="0" applyNumberFormat="1" applyFont="1" applyFill="1" applyBorder="1" applyAlignment="1">
      <alignment horizontal="center" vertical="center" wrapText="1"/>
    </xf>
    <xf numFmtId="1" fontId="5" fillId="2" borderId="37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0" borderId="75" xfId="0" applyNumberFormat="1" applyFont="1" applyBorder="1"/>
    <xf numFmtId="1" fontId="5" fillId="4" borderId="36" xfId="0" applyNumberFormat="1" applyFont="1" applyFill="1" applyBorder="1" applyAlignment="1" applyProtection="1">
      <alignment vertical="center" wrapText="1"/>
      <protection locked="0"/>
    </xf>
    <xf numFmtId="1" fontId="5" fillId="4" borderId="37" xfId="0" applyNumberFormat="1" applyFont="1" applyFill="1" applyBorder="1" applyAlignment="1" applyProtection="1">
      <alignment vertical="center" wrapText="1"/>
      <protection locked="0"/>
    </xf>
    <xf numFmtId="1" fontId="5" fillId="4" borderId="6" xfId="0" applyNumberFormat="1" applyFont="1" applyFill="1" applyBorder="1" applyAlignment="1" applyProtection="1">
      <alignment vertical="center" wrapText="1"/>
      <protection locked="0"/>
    </xf>
    <xf numFmtId="1" fontId="5" fillId="0" borderId="45" xfId="0" applyNumberFormat="1" applyFont="1" applyBorder="1" applyAlignment="1">
      <alignment horizontal="left" vertical="center"/>
    </xf>
    <xf numFmtId="1" fontId="5" fillId="0" borderId="45" xfId="0" applyNumberFormat="1" applyFont="1" applyBorder="1"/>
    <xf numFmtId="1" fontId="5" fillId="4" borderId="42" xfId="0" applyNumberFormat="1" applyFont="1" applyFill="1" applyBorder="1" applyAlignment="1" applyProtection="1">
      <alignment vertical="center" wrapText="1"/>
      <protection locked="0"/>
    </xf>
    <xf numFmtId="1" fontId="5" fillId="4" borderId="44" xfId="0" applyNumberFormat="1" applyFont="1" applyFill="1" applyBorder="1" applyAlignment="1" applyProtection="1">
      <alignment vertical="center" wrapText="1"/>
      <protection locked="0"/>
    </xf>
    <xf numFmtId="1" fontId="5" fillId="4" borderId="41" xfId="0" applyNumberFormat="1" applyFont="1" applyFill="1" applyBorder="1" applyAlignment="1" applyProtection="1">
      <alignment vertical="center" wrapText="1"/>
      <protection locked="0"/>
    </xf>
    <xf numFmtId="1" fontId="5" fillId="0" borderId="74" xfId="0" applyNumberFormat="1" applyFont="1" applyBorder="1" applyAlignment="1">
      <alignment horizontal="left" vertical="center"/>
    </xf>
    <xf numFmtId="1" fontId="5" fillId="0" borderId="67" xfId="0" applyNumberFormat="1" applyFont="1" applyBorder="1"/>
    <xf numFmtId="1" fontId="5" fillId="4" borderId="26" xfId="0" applyNumberFormat="1" applyFont="1" applyFill="1" applyBorder="1" applyAlignment="1" applyProtection="1">
      <alignment vertical="center" wrapText="1"/>
      <protection locked="0"/>
    </xf>
    <xf numFmtId="1" fontId="5" fillId="4" borderId="27" xfId="0" applyNumberFormat="1" applyFont="1" applyFill="1" applyBorder="1" applyAlignment="1" applyProtection="1">
      <alignment vertical="center" wrapText="1"/>
      <protection locked="0"/>
    </xf>
    <xf numFmtId="1" fontId="5" fillId="4" borderId="24" xfId="0" applyNumberFormat="1" applyFont="1" applyFill="1" applyBorder="1" applyAlignment="1" applyProtection="1">
      <alignment vertical="center" wrapText="1"/>
      <protection locked="0"/>
    </xf>
    <xf numFmtId="1" fontId="5" fillId="0" borderId="56" xfId="0" applyNumberFormat="1" applyFont="1" applyBorder="1"/>
    <xf numFmtId="1" fontId="5" fillId="4" borderId="53" xfId="0" applyNumberFormat="1" applyFont="1" applyFill="1" applyBorder="1" applyAlignment="1" applyProtection="1">
      <alignment vertical="center" wrapText="1"/>
      <protection locked="0"/>
    </xf>
    <xf numFmtId="1" fontId="5" fillId="4" borderId="55" xfId="0" applyNumberFormat="1" applyFont="1" applyFill="1" applyBorder="1" applyAlignment="1" applyProtection="1">
      <alignment vertical="center" wrapText="1"/>
      <protection locked="0"/>
    </xf>
    <xf numFmtId="1" fontId="5" fillId="4" borderId="52" xfId="0" applyNumberFormat="1" applyFont="1" applyFill="1" applyBorder="1" applyAlignment="1" applyProtection="1">
      <alignment vertical="center" wrapText="1"/>
      <protection locked="0"/>
    </xf>
    <xf numFmtId="1" fontId="5" fillId="0" borderId="45" xfId="0" applyNumberFormat="1" applyFont="1" applyBorder="1" applyAlignment="1">
      <alignment vertical="center"/>
    </xf>
    <xf numFmtId="1" fontId="5" fillId="0" borderId="24" xfId="0" applyNumberFormat="1" applyFont="1" applyBorder="1" applyAlignment="1">
      <alignment horizontal="left" vertical="center"/>
    </xf>
    <xf numFmtId="1" fontId="5" fillId="0" borderId="7" xfId="0" applyNumberFormat="1" applyFont="1" applyBorder="1"/>
    <xf numFmtId="1" fontId="5" fillId="0" borderId="45" xfId="0" applyNumberFormat="1" applyFont="1" applyBorder="1" applyAlignment="1">
      <alignment horizontal="left" vertical="center" wrapText="1"/>
    </xf>
    <xf numFmtId="1" fontId="5" fillId="0" borderId="84" xfId="0" applyNumberFormat="1" applyFont="1" applyBorder="1"/>
    <xf numFmtId="1" fontId="1" fillId="2" borderId="0" xfId="0" applyNumberFormat="1" applyFont="1" applyFill="1" applyAlignment="1">
      <alignment horizontal="left"/>
    </xf>
    <xf numFmtId="0" fontId="7" fillId="0" borderId="0" xfId="0" applyFont="1"/>
    <xf numFmtId="1" fontId="4" fillId="0" borderId="0" xfId="0" applyNumberFormat="1" applyFont="1" applyAlignment="1">
      <alignment horizontal="left"/>
    </xf>
    <xf numFmtId="1" fontId="4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 vertical="center"/>
    </xf>
    <xf numFmtId="1" fontId="2" fillId="3" borderId="0" xfId="0" applyNumberFormat="1" applyFont="1" applyFill="1" applyAlignment="1" applyProtection="1">
      <alignment horizontal="right"/>
      <protection locked="0"/>
    </xf>
    <xf numFmtId="1" fontId="5" fillId="3" borderId="36" xfId="0" applyNumberFormat="1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1" fontId="5" fillId="4" borderId="36" xfId="0" applyNumberFormat="1" applyFont="1" applyFill="1" applyBorder="1" applyProtection="1">
      <protection locked="0"/>
    </xf>
    <xf numFmtId="1" fontId="5" fillId="4" borderId="6" xfId="0" applyNumberFormat="1" applyFont="1" applyFill="1" applyBorder="1" applyProtection="1">
      <protection locked="0"/>
    </xf>
    <xf numFmtId="1" fontId="5" fillId="3" borderId="77" xfId="0" applyNumberFormat="1" applyFont="1" applyFill="1" applyBorder="1" applyAlignment="1">
      <alignment vertical="center" wrapText="1"/>
    </xf>
    <xf numFmtId="1" fontId="5" fillId="4" borderId="85" xfId="0" applyNumberFormat="1" applyFont="1" applyFill="1" applyBorder="1" applyProtection="1">
      <protection locked="0"/>
    </xf>
    <xf numFmtId="1" fontId="5" fillId="4" borderId="78" xfId="0" applyNumberFormat="1" applyFont="1" applyFill="1" applyBorder="1" applyProtection="1">
      <protection locked="0"/>
    </xf>
    <xf numFmtId="1" fontId="5" fillId="3" borderId="67" xfId="0" applyNumberFormat="1" applyFont="1" applyFill="1" applyBorder="1" applyAlignment="1">
      <alignment horizontal="left" vertical="center"/>
    </xf>
    <xf numFmtId="1" fontId="5" fillId="3" borderId="45" xfId="0" applyNumberFormat="1" applyFont="1" applyFill="1" applyBorder="1" applyAlignment="1">
      <alignment horizontal="left" vertical="center"/>
    </xf>
    <xf numFmtId="1" fontId="5" fillId="3" borderId="74" xfId="0" applyNumberFormat="1" applyFont="1" applyFill="1" applyBorder="1" applyAlignment="1">
      <alignment horizontal="left" vertical="center" wrapText="1"/>
    </xf>
    <xf numFmtId="1" fontId="5" fillId="3" borderId="37" xfId="0" applyNumberFormat="1" applyFont="1" applyFill="1" applyBorder="1" applyAlignment="1">
      <alignment horizontal="center" vertical="center" wrapText="1"/>
    </xf>
    <xf numFmtId="1" fontId="5" fillId="3" borderId="78" xfId="0" applyNumberFormat="1" applyFont="1" applyFill="1" applyBorder="1" applyAlignment="1">
      <alignment horizontal="left" vertical="center"/>
    </xf>
    <xf numFmtId="1" fontId="5" fillId="4" borderId="86" xfId="0" applyNumberFormat="1" applyFont="1" applyFill="1" applyBorder="1" applyProtection="1">
      <protection locked="0"/>
    </xf>
    <xf numFmtId="1" fontId="5" fillId="4" borderId="84" xfId="0" applyNumberFormat="1" applyFont="1" applyFill="1" applyBorder="1" applyProtection="1">
      <protection locked="0"/>
    </xf>
    <xf numFmtId="1" fontId="5" fillId="3" borderId="52" xfId="0" applyNumberFormat="1" applyFont="1" applyFill="1" applyBorder="1" applyAlignment="1">
      <alignment vertical="center"/>
    </xf>
    <xf numFmtId="1" fontId="5" fillId="3" borderId="63" xfId="0" applyNumberFormat="1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/>
    </xf>
    <xf numFmtId="1" fontId="5" fillId="0" borderId="36" xfId="0" applyNumberFormat="1" applyFont="1" applyBorder="1" applyAlignment="1">
      <alignment horizontal="center" vertical="center" wrapText="1"/>
    </xf>
    <xf numFmtId="1" fontId="5" fillId="0" borderId="37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>
      <alignment horizontal="center" vertical="center" wrapText="1"/>
    </xf>
    <xf numFmtId="1" fontId="5" fillId="0" borderId="39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right" vertical="center" wrapText="1"/>
    </xf>
    <xf numFmtId="1" fontId="5" fillId="0" borderId="37" xfId="0" applyNumberFormat="1" applyFont="1" applyBorder="1" applyAlignment="1">
      <alignment horizontal="right" vertical="center" wrapText="1"/>
    </xf>
    <xf numFmtId="1" fontId="5" fillId="0" borderId="38" xfId="0" applyNumberFormat="1" applyFont="1" applyBorder="1" applyAlignment="1">
      <alignment horizontal="right" vertical="center" wrapText="1"/>
    </xf>
    <xf numFmtId="1" fontId="5" fillId="0" borderId="39" xfId="0" applyNumberFormat="1" applyFont="1" applyBorder="1" applyAlignment="1">
      <alignment horizontal="right" vertical="center" wrapText="1"/>
    </xf>
    <xf numFmtId="1" fontId="5" fillId="0" borderId="20" xfId="0" applyNumberFormat="1" applyFont="1" applyBorder="1" applyAlignment="1">
      <alignment horizontal="right" vertical="center" wrapText="1"/>
    </xf>
    <xf numFmtId="1" fontId="5" fillId="0" borderId="21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1" fontId="5" fillId="4" borderId="88" xfId="0" applyNumberFormat="1" applyFont="1" applyFill="1" applyBorder="1" applyProtection="1">
      <protection locked="0"/>
    </xf>
    <xf numFmtId="0" fontId="0" fillId="0" borderId="0" xfId="0" applyAlignment="1">
      <alignment vertical="center"/>
    </xf>
    <xf numFmtId="1" fontId="5" fillId="0" borderId="56" xfId="0" applyNumberFormat="1" applyFont="1" applyBorder="1" applyAlignment="1">
      <alignment horizontal="left" vertical="center"/>
    </xf>
    <xf numFmtId="1" fontId="5" fillId="4" borderId="89" xfId="0" applyNumberFormat="1" applyFont="1" applyFill="1" applyBorder="1" applyProtection="1">
      <protection locked="0"/>
    </xf>
    <xf numFmtId="1" fontId="5" fillId="4" borderId="90" xfId="0" applyNumberFormat="1" applyFont="1" applyFill="1" applyBorder="1" applyProtection="1">
      <protection locked="0"/>
    </xf>
    <xf numFmtId="1" fontId="5" fillId="4" borderId="91" xfId="0" applyNumberFormat="1" applyFont="1" applyFill="1" applyBorder="1" applyProtection="1">
      <protection locked="0"/>
    </xf>
    <xf numFmtId="1" fontId="5" fillId="0" borderId="67" xfId="0" applyNumberFormat="1" applyFont="1" applyBorder="1" applyAlignment="1">
      <alignment horizontal="left" vertical="center"/>
    </xf>
    <xf numFmtId="1" fontId="5" fillId="4" borderId="92" xfId="0" applyNumberFormat="1" applyFont="1" applyFill="1" applyBorder="1" applyProtection="1">
      <protection locked="0"/>
    </xf>
    <xf numFmtId="1" fontId="5" fillId="0" borderId="0" xfId="0" applyNumberFormat="1" applyFont="1" applyProtection="1">
      <protection locked="0"/>
    </xf>
    <xf numFmtId="1" fontId="5" fillId="0" borderId="5" xfId="0" applyNumberFormat="1" applyFont="1" applyBorder="1" applyAlignment="1">
      <alignment horizontal="right" vertical="center" wrapText="1"/>
    </xf>
    <xf numFmtId="1" fontId="5" fillId="0" borderId="35" xfId="0" applyNumberFormat="1" applyFont="1" applyBorder="1" applyAlignment="1">
      <alignment horizontal="right" vertical="center" wrapText="1"/>
    </xf>
    <xf numFmtId="1" fontId="5" fillId="4" borderId="93" xfId="0" applyNumberFormat="1" applyFont="1" applyFill="1" applyBorder="1" applyProtection="1">
      <protection locked="0"/>
    </xf>
    <xf numFmtId="1" fontId="5" fillId="0" borderId="94" xfId="0" applyNumberFormat="1" applyFont="1" applyBorder="1" applyAlignment="1">
      <alignment horizontal="left" vertical="center"/>
    </xf>
    <xf numFmtId="1" fontId="5" fillId="0" borderId="7" xfId="0" applyNumberFormat="1" applyFont="1" applyBorder="1" applyAlignment="1">
      <alignment horizontal="left" vertical="center"/>
    </xf>
    <xf numFmtId="1" fontId="2" fillId="3" borderId="33" xfId="0" applyNumberFormat="1" applyFont="1" applyFill="1" applyBorder="1"/>
    <xf numFmtId="1" fontId="2" fillId="3" borderId="0" xfId="0" applyNumberFormat="1" applyFont="1" applyFill="1" applyAlignment="1">
      <alignment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7" borderId="44" xfId="0" applyNumberFormat="1" applyFont="1" applyFill="1" applyBorder="1"/>
    <xf numFmtId="1" fontId="5" fillId="7" borderId="66" xfId="0" applyNumberFormat="1" applyFont="1" applyFill="1" applyBorder="1"/>
    <xf numFmtId="1" fontId="5" fillId="0" borderId="41" xfId="0" applyNumberFormat="1" applyFont="1" applyBorder="1" applyAlignment="1">
      <alignment horizontal="left" vertical="center"/>
    </xf>
    <xf numFmtId="1" fontId="5" fillId="7" borderId="86" xfId="0" applyNumberFormat="1" applyFont="1" applyFill="1" applyBorder="1"/>
    <xf numFmtId="1" fontId="5" fillId="7" borderId="55" xfId="0" applyNumberFormat="1" applyFont="1" applyFill="1" applyBorder="1"/>
    <xf numFmtId="1" fontId="5" fillId="3" borderId="52" xfId="0" applyNumberFormat="1" applyFont="1" applyFill="1" applyBorder="1" applyAlignment="1">
      <alignment horizontal="left" vertical="center"/>
    </xf>
    <xf numFmtId="1" fontId="5" fillId="3" borderId="16" xfId="0" applyNumberFormat="1" applyFont="1" applyFill="1" applyBorder="1" applyAlignment="1">
      <alignment horizontal="left" vertical="center" wrapText="1"/>
    </xf>
    <xf numFmtId="1" fontId="5" fillId="3" borderId="95" xfId="0" applyNumberFormat="1" applyFont="1" applyFill="1" applyBorder="1" applyAlignment="1">
      <alignment horizontal="left" vertical="center" wrapText="1"/>
    </xf>
    <xf numFmtId="1" fontId="5" fillId="0" borderId="67" xfId="0" applyNumberFormat="1" applyFont="1" applyBorder="1" applyAlignment="1">
      <alignment vertical="center" wrapText="1"/>
    </xf>
    <xf numFmtId="1" fontId="5" fillId="7" borderId="37" xfId="0" applyNumberFormat="1" applyFont="1" applyFill="1" applyBorder="1"/>
    <xf numFmtId="1" fontId="5" fillId="4" borderId="37" xfId="0" applyNumberFormat="1" applyFont="1" applyFill="1" applyBorder="1" applyProtection="1">
      <protection locked="0"/>
    </xf>
    <xf numFmtId="1" fontId="5" fillId="4" borderId="35" xfId="0" applyNumberFormat="1" applyFont="1" applyFill="1" applyBorder="1" applyProtection="1">
      <protection locked="0"/>
    </xf>
    <xf numFmtId="1" fontId="5" fillId="3" borderId="26" xfId="0" applyNumberFormat="1" applyFont="1" applyFill="1" applyBorder="1"/>
    <xf numFmtId="1" fontId="5" fillId="3" borderId="27" xfId="0" applyNumberFormat="1" applyFont="1" applyFill="1" applyBorder="1"/>
    <xf numFmtId="1" fontId="5" fillId="3" borderId="28" xfId="0" applyNumberFormat="1" applyFont="1" applyFill="1" applyBorder="1"/>
    <xf numFmtId="1" fontId="5" fillId="3" borderId="6" xfId="0" applyNumberFormat="1" applyFont="1" applyFill="1" applyBorder="1"/>
    <xf numFmtId="1" fontId="4" fillId="3" borderId="0" xfId="0" applyNumberFormat="1" applyFont="1" applyFill="1" applyAlignment="1">
      <alignment horizontal="left" wrapText="1"/>
    </xf>
    <xf numFmtId="1" fontId="4" fillId="3" borderId="0" xfId="0" applyNumberFormat="1" applyFont="1" applyFill="1"/>
    <xf numFmtId="1" fontId="5" fillId="4" borderId="31" xfId="0" applyNumberFormat="1" applyFont="1" applyFill="1" applyBorder="1" applyProtection="1">
      <protection locked="0"/>
    </xf>
    <xf numFmtId="1" fontId="5" fillId="4" borderId="39" xfId="0" applyNumberFormat="1" applyFont="1" applyFill="1" applyBorder="1" applyProtection="1">
      <protection locked="0"/>
    </xf>
    <xf numFmtId="1" fontId="5" fillId="3" borderId="0" xfId="0" applyNumberFormat="1" applyFont="1" applyFill="1"/>
    <xf numFmtId="1" fontId="1" fillId="3" borderId="0" xfId="0" applyNumberFormat="1" applyFont="1" applyFill="1"/>
    <xf numFmtId="1" fontId="5" fillId="2" borderId="0" xfId="0" applyNumberFormat="1" applyFont="1" applyFill="1"/>
    <xf numFmtId="1" fontId="8" fillId="2" borderId="0" xfId="0" applyNumberFormat="1" applyFont="1" applyFill="1"/>
    <xf numFmtId="1" fontId="8" fillId="3" borderId="0" xfId="0" applyNumberFormat="1" applyFont="1" applyFill="1"/>
    <xf numFmtId="1" fontId="8" fillId="3" borderId="0" xfId="0" applyNumberFormat="1" applyFont="1" applyFill="1" applyProtection="1">
      <protection locked="0"/>
    </xf>
    <xf numFmtId="1" fontId="0" fillId="5" borderId="0" xfId="0" applyNumberFormat="1" applyFill="1"/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left"/>
    </xf>
    <xf numFmtId="1" fontId="2" fillId="4" borderId="36" xfId="0" applyNumberFormat="1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1" fontId="2" fillId="4" borderId="37" xfId="0" applyNumberFormat="1" applyFont="1" applyFill="1" applyBorder="1" applyProtection="1">
      <protection locked="0"/>
    </xf>
    <xf numFmtId="1" fontId="5" fillId="0" borderId="40" xfId="0" applyNumberFormat="1" applyFont="1" applyBorder="1" applyAlignment="1">
      <alignment vertical="center" wrapText="1"/>
    </xf>
    <xf numFmtId="1" fontId="5" fillId="0" borderId="45" xfId="0" applyNumberFormat="1" applyFont="1" applyBorder="1" applyAlignment="1">
      <alignment horizontal="right" vertical="center"/>
    </xf>
    <xf numFmtId="1" fontId="5" fillId="7" borderId="78" xfId="0" applyNumberFormat="1" applyFont="1" applyFill="1" applyBorder="1"/>
    <xf numFmtId="1" fontId="5" fillId="0" borderId="87" xfId="0" applyNumberFormat="1" applyFont="1" applyBorder="1" applyAlignment="1">
      <alignment wrapText="1"/>
    </xf>
    <xf numFmtId="1" fontId="5" fillId="0" borderId="84" xfId="0" applyNumberFormat="1" applyFont="1" applyBorder="1" applyAlignment="1">
      <alignment wrapText="1"/>
    </xf>
    <xf numFmtId="1" fontId="5" fillId="0" borderId="72" xfId="0" applyNumberFormat="1" applyFont="1" applyBorder="1" applyAlignment="1">
      <alignment wrapText="1"/>
    </xf>
    <xf numFmtId="1" fontId="5" fillId="0" borderId="67" xfId="0" applyNumberFormat="1" applyFont="1" applyBorder="1" applyAlignment="1">
      <alignment wrapText="1"/>
    </xf>
    <xf numFmtId="1" fontId="4" fillId="2" borderId="0" xfId="0" applyNumberFormat="1" applyFont="1" applyFill="1"/>
    <xf numFmtId="1" fontId="5" fillId="0" borderId="7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" fontId="5" fillId="0" borderId="41" xfId="0" applyNumberFormat="1" applyFont="1" applyBorder="1" applyAlignment="1">
      <alignment wrapText="1"/>
    </xf>
    <xf numFmtId="1" fontId="5" fillId="8" borderId="42" xfId="0" applyNumberFormat="1" applyFont="1" applyFill="1" applyBorder="1" applyProtection="1">
      <protection locked="0"/>
    </xf>
    <xf numFmtId="1" fontId="5" fillId="8" borderId="49" xfId="0" applyNumberFormat="1" applyFont="1" applyFill="1" applyBorder="1" applyProtection="1">
      <protection locked="0"/>
    </xf>
    <xf numFmtId="1" fontId="5" fillId="8" borderId="47" xfId="0" applyNumberFormat="1" applyFont="1" applyFill="1" applyBorder="1" applyProtection="1">
      <protection locked="0"/>
    </xf>
    <xf numFmtId="1" fontId="5" fillId="8" borderId="41" xfId="0" applyNumberFormat="1" applyFont="1" applyFill="1" applyBorder="1" applyProtection="1">
      <protection locked="0"/>
    </xf>
    <xf numFmtId="1" fontId="2" fillId="5" borderId="0" xfId="0" applyNumberFormat="1" applyFont="1" applyFill="1"/>
    <xf numFmtId="1" fontId="2" fillId="6" borderId="0" xfId="0" applyNumberFormat="1" applyFont="1" applyFill="1"/>
    <xf numFmtId="1" fontId="5" fillId="0" borderId="56" xfId="0" applyNumberFormat="1" applyFont="1" applyBorder="1" applyAlignment="1">
      <alignment vertical="center" wrapText="1"/>
    </xf>
    <xf numFmtId="1" fontId="5" fillId="8" borderId="85" xfId="0" applyNumberFormat="1" applyFont="1" applyFill="1" applyBorder="1" applyProtection="1">
      <protection locked="0"/>
    </xf>
    <xf numFmtId="1" fontId="5" fillId="8" borderId="98" xfId="0" applyNumberFormat="1" applyFont="1" applyFill="1" applyBorder="1" applyProtection="1">
      <protection locked="0"/>
    </xf>
    <xf numFmtId="1" fontId="5" fillId="8" borderId="82" xfId="0" applyNumberFormat="1" applyFont="1" applyFill="1" applyBorder="1" applyProtection="1">
      <protection locked="0"/>
    </xf>
    <xf numFmtId="1" fontId="5" fillId="8" borderId="78" xfId="0" applyNumberFormat="1" applyFont="1" applyFill="1" applyBorder="1" applyProtection="1">
      <protection locked="0"/>
    </xf>
    <xf numFmtId="1" fontId="5" fillId="8" borderId="53" xfId="0" applyNumberFormat="1" applyFont="1" applyFill="1" applyBorder="1" applyProtection="1">
      <protection locked="0"/>
    </xf>
    <xf numFmtId="1" fontId="5" fillId="8" borderId="60" xfId="0" applyNumberFormat="1" applyFont="1" applyFill="1" applyBorder="1" applyProtection="1">
      <protection locked="0"/>
    </xf>
    <xf numFmtId="1" fontId="5" fillId="8" borderId="58" xfId="0" applyNumberFormat="1" applyFont="1" applyFill="1" applyBorder="1" applyProtection="1">
      <protection locked="0"/>
    </xf>
    <xf numFmtId="1" fontId="5" fillId="8" borderId="52" xfId="0" applyNumberFormat="1" applyFont="1" applyFill="1" applyBorder="1" applyProtection="1">
      <protection locked="0"/>
    </xf>
    <xf numFmtId="1" fontId="5" fillId="0" borderId="77" xfId="0" applyNumberFormat="1" applyFont="1" applyBorder="1" applyAlignment="1">
      <alignment vertical="center" wrapText="1"/>
    </xf>
    <xf numFmtId="1" fontId="5" fillId="8" borderId="22" xfId="0" applyNumberFormat="1" applyFont="1" applyFill="1" applyBorder="1" applyProtection="1">
      <protection locked="0"/>
    </xf>
    <xf numFmtId="1" fontId="5" fillId="8" borderId="20" xfId="0" applyNumberFormat="1" applyFont="1" applyFill="1" applyBorder="1" applyProtection="1">
      <protection locked="0"/>
    </xf>
    <xf numFmtId="1" fontId="5" fillId="8" borderId="16" xfId="0" applyNumberFormat="1" applyFont="1" applyFill="1" applyBorder="1" applyProtection="1">
      <protection locked="0"/>
    </xf>
    <xf numFmtId="1" fontId="5" fillId="0" borderId="97" xfId="0" applyNumberFormat="1" applyFont="1" applyBorder="1" applyAlignment="1">
      <alignment vertical="center" wrapText="1"/>
    </xf>
    <xf numFmtId="1" fontId="5" fillId="8" borderId="26" xfId="0" applyNumberFormat="1" applyFont="1" applyFill="1" applyBorder="1" applyProtection="1">
      <protection locked="0"/>
    </xf>
    <xf numFmtId="1" fontId="5" fillId="8" borderId="34" xfId="0" applyNumberFormat="1" applyFont="1" applyFill="1" applyBorder="1" applyProtection="1">
      <protection locked="0"/>
    </xf>
    <xf numFmtId="1" fontId="5" fillId="8" borderId="32" xfId="0" applyNumberFormat="1" applyFont="1" applyFill="1" applyBorder="1" applyProtection="1">
      <protection locked="0"/>
    </xf>
    <xf numFmtId="1" fontId="5" fillId="8" borderId="24" xfId="0" applyNumberFormat="1" applyFont="1" applyFill="1" applyBorder="1" applyProtection="1">
      <protection locked="0"/>
    </xf>
    <xf numFmtId="0" fontId="5" fillId="0" borderId="36" xfId="0" applyFont="1" applyBorder="1" applyAlignment="1">
      <alignment horizontal="center" vertical="center" wrapText="1"/>
    </xf>
    <xf numFmtId="1" fontId="5" fillId="3" borderId="45" xfId="0" applyNumberFormat="1" applyFont="1" applyFill="1" applyBorder="1" applyAlignment="1">
      <alignment horizontal="left" wrapText="1"/>
    </xf>
    <xf numFmtId="1" fontId="5" fillId="3" borderId="97" xfId="0" applyNumberFormat="1" applyFont="1" applyFill="1" applyBorder="1" applyAlignment="1">
      <alignment horizontal="left" wrapText="1"/>
    </xf>
    <xf numFmtId="1" fontId="5" fillId="3" borderId="45" xfId="0" applyNumberFormat="1" applyFont="1" applyFill="1" applyBorder="1"/>
    <xf numFmtId="1" fontId="5" fillId="3" borderId="56" xfId="0" applyNumberFormat="1" applyFont="1" applyFill="1" applyBorder="1"/>
    <xf numFmtId="1" fontId="5" fillId="3" borderId="97" xfId="0" applyNumberFormat="1" applyFont="1" applyFill="1" applyBorder="1"/>
    <xf numFmtId="1" fontId="4" fillId="2" borderId="5" xfId="0" applyNumberFormat="1" applyFont="1" applyFill="1" applyBorder="1"/>
    <xf numFmtId="1" fontId="4" fillId="2" borderId="12" xfId="0" applyNumberFormat="1" applyFont="1" applyFill="1" applyBorder="1"/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1" fontId="5" fillId="0" borderId="45" xfId="0" applyNumberFormat="1" applyFont="1" applyBorder="1" applyAlignment="1">
      <alignment vertical="center" wrapText="1"/>
    </xf>
    <xf numFmtId="1" fontId="5" fillId="7" borderId="42" xfId="0" applyNumberFormat="1" applyFont="1" applyFill="1" applyBorder="1"/>
    <xf numFmtId="1" fontId="5" fillId="7" borderId="46" xfId="0" applyNumberFormat="1" applyFont="1" applyFill="1" applyBorder="1"/>
    <xf numFmtId="1" fontId="5" fillId="7" borderId="100" xfId="0" applyNumberFormat="1" applyFont="1" applyFill="1" applyBorder="1"/>
    <xf numFmtId="1" fontId="5" fillId="7" borderId="45" xfId="0" applyNumberFormat="1" applyFont="1" applyFill="1" applyBorder="1"/>
    <xf numFmtId="1" fontId="5" fillId="0" borderId="99" xfId="0" applyNumberFormat="1" applyFont="1" applyBorder="1"/>
    <xf numFmtId="1" fontId="5" fillId="4" borderId="97" xfId="0" applyNumberFormat="1" applyFont="1" applyFill="1" applyBorder="1" applyProtection="1"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vertical="center"/>
    </xf>
    <xf numFmtId="1" fontId="5" fillId="8" borderId="45" xfId="0" applyNumberFormat="1" applyFont="1" applyFill="1" applyBorder="1" applyProtection="1">
      <protection locked="0"/>
    </xf>
    <xf numFmtId="1" fontId="5" fillId="0" borderId="56" xfId="0" applyNumberFormat="1" applyFont="1" applyBorder="1" applyAlignment="1">
      <alignment horizontal="left" vertical="center" wrapText="1"/>
    </xf>
    <xf numFmtId="1" fontId="5" fillId="0" borderId="67" xfId="0" applyNumberFormat="1" applyFont="1" applyBorder="1" applyAlignment="1">
      <alignment horizontal="left" vertical="center" wrapText="1"/>
    </xf>
    <xf numFmtId="1" fontId="5" fillId="8" borderId="67" xfId="0" applyNumberFormat="1" applyFont="1" applyFill="1" applyBorder="1" applyProtection="1">
      <protection locked="0"/>
    </xf>
    <xf numFmtId="1" fontId="5" fillId="8" borderId="64" xfId="0" applyNumberFormat="1" applyFont="1" applyFill="1" applyBorder="1" applyProtection="1">
      <protection locked="0"/>
    </xf>
    <xf numFmtId="1" fontId="5" fillId="8" borderId="71" xfId="0" applyNumberFormat="1" applyFont="1" applyFill="1" applyBorder="1" applyProtection="1">
      <protection locked="0"/>
    </xf>
    <xf numFmtId="1" fontId="5" fillId="8" borderId="63" xfId="0" applyNumberFormat="1" applyFont="1" applyFill="1" applyBorder="1" applyProtection="1">
      <protection locked="0"/>
    </xf>
    <xf numFmtId="1" fontId="5" fillId="0" borderId="97" xfId="0" applyNumberFormat="1" applyFont="1" applyBorder="1" applyAlignment="1">
      <alignment horizontal="center" vertical="center"/>
    </xf>
    <xf numFmtId="1" fontId="5" fillId="0" borderId="97" xfId="0" applyNumberFormat="1" applyFont="1" applyBorder="1" applyAlignment="1">
      <alignment horizontal="center" vertical="center" wrapText="1"/>
    </xf>
    <xf numFmtId="1" fontId="5" fillId="0" borderId="101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8" borderId="102" xfId="0" applyNumberFormat="1" applyFont="1" applyFill="1" applyBorder="1" applyProtection="1">
      <protection locked="0"/>
    </xf>
    <xf numFmtId="1" fontId="5" fillId="4" borderId="103" xfId="0" applyNumberFormat="1" applyFont="1" applyFill="1" applyBorder="1" applyProtection="1">
      <protection locked="0"/>
    </xf>
    <xf numFmtId="1" fontId="5" fillId="8" borderId="104" xfId="0" applyNumberFormat="1" applyFont="1" applyFill="1" applyBorder="1" applyProtection="1">
      <protection locked="0"/>
    </xf>
    <xf numFmtId="1" fontId="9" fillId="3" borderId="0" xfId="0" applyNumberFormat="1" applyFont="1" applyFill="1"/>
    <xf numFmtId="1" fontId="5" fillId="0" borderId="4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vertical="center"/>
    </xf>
    <xf numFmtId="0" fontId="5" fillId="0" borderId="97" xfId="0" applyFont="1" applyBorder="1"/>
    <xf numFmtId="1" fontId="10" fillId="9" borderId="0" xfId="0" applyNumberFormat="1" applyFont="1" applyFill="1"/>
    <xf numFmtId="1" fontId="5" fillId="0" borderId="97" xfId="0" applyNumberFormat="1" applyFont="1" applyBorder="1" applyAlignment="1">
      <alignment horizontal="left" vertical="center"/>
    </xf>
    <xf numFmtId="1" fontId="5" fillId="3" borderId="97" xfId="0" applyNumberFormat="1" applyFont="1" applyFill="1" applyBorder="1" applyAlignment="1">
      <alignment horizontal="left" vertical="center" wrapText="1"/>
    </xf>
    <xf numFmtId="1" fontId="5" fillId="0" borderId="105" xfId="0" applyNumberFormat="1" applyFont="1" applyBorder="1" applyAlignment="1">
      <alignment horizontal="center" vertical="center" wrapText="1"/>
    </xf>
    <xf numFmtId="1" fontId="5" fillId="0" borderId="105" xfId="0" applyNumberFormat="1" applyFont="1" applyBorder="1" applyAlignment="1">
      <alignment horizontal="center" vertical="center"/>
    </xf>
    <xf numFmtId="1" fontId="5" fillId="0" borderId="106" xfId="0" applyNumberFormat="1" applyFont="1" applyBorder="1" applyAlignment="1">
      <alignment horizontal="center" vertical="center" wrapText="1"/>
    </xf>
    <xf numFmtId="1" fontId="5" fillId="0" borderId="107" xfId="0" applyNumberFormat="1" applyFont="1" applyBorder="1"/>
    <xf numFmtId="1" fontId="5" fillId="0" borderId="108" xfId="0" applyNumberFormat="1" applyFont="1" applyBorder="1" applyAlignment="1">
      <alignment horizontal="center" vertical="center" wrapText="1"/>
    </xf>
    <xf numFmtId="1" fontId="5" fillId="0" borderId="105" xfId="0" applyNumberFormat="1" applyFont="1" applyBorder="1" applyAlignment="1">
      <alignment vertical="center" wrapText="1"/>
    </xf>
    <xf numFmtId="1" fontId="5" fillId="3" borderId="105" xfId="0" applyNumberFormat="1" applyFont="1" applyFill="1" applyBorder="1" applyAlignment="1">
      <alignment horizontal="left" wrapText="1"/>
    </xf>
    <xf numFmtId="1" fontId="5" fillId="3" borderId="105" xfId="0" applyNumberFormat="1" applyFont="1" applyFill="1" applyBorder="1"/>
    <xf numFmtId="1" fontId="5" fillId="4" borderId="105" xfId="0" applyNumberFormat="1" applyFont="1" applyFill="1" applyBorder="1" applyProtection="1">
      <protection locked="0"/>
    </xf>
    <xf numFmtId="0" fontId="5" fillId="0" borderId="105" xfId="0" applyFont="1" applyBorder="1"/>
    <xf numFmtId="1" fontId="5" fillId="0" borderId="110" xfId="0" applyNumberFormat="1" applyFont="1" applyBorder="1" applyAlignment="1">
      <alignment horizontal="center" vertical="center"/>
    </xf>
    <xf numFmtId="1" fontId="5" fillId="0" borderId="110" xfId="0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vertical="center" wrapText="1"/>
    </xf>
    <xf numFmtId="1" fontId="5" fillId="3" borderId="110" xfId="0" applyNumberFormat="1" applyFont="1" applyFill="1" applyBorder="1" applyAlignment="1">
      <alignment horizontal="left" wrapText="1"/>
    </xf>
    <xf numFmtId="1" fontId="5" fillId="3" borderId="110" xfId="0" applyNumberFormat="1" applyFont="1" applyFill="1" applyBorder="1"/>
    <xf numFmtId="1" fontId="5" fillId="0" borderId="109" xfId="0" applyNumberFormat="1" applyFont="1" applyBorder="1"/>
    <xf numFmtId="1" fontId="5" fillId="4" borderId="110" xfId="0" applyNumberFormat="1" applyFont="1" applyFill="1" applyBorder="1" applyProtection="1">
      <protection locked="0"/>
    </xf>
    <xf numFmtId="0" fontId="5" fillId="0" borderId="110" xfId="0" applyFont="1" applyBorder="1"/>
    <xf numFmtId="1" fontId="5" fillId="3" borderId="113" xfId="0" applyNumberFormat="1" applyFont="1" applyFill="1" applyBorder="1" applyAlignment="1">
      <alignment horizontal="left" vertical="center" wrapText="1"/>
    </xf>
    <xf numFmtId="1" fontId="5" fillId="4" borderId="113" xfId="0" applyNumberFormat="1" applyFont="1" applyFill="1" applyBorder="1" applyProtection="1">
      <protection locked="0"/>
    </xf>
    <xf numFmtId="1" fontId="5" fillId="0" borderId="114" xfId="0" applyNumberFormat="1" applyFont="1" applyBorder="1" applyAlignment="1">
      <alignment horizontal="center" vertical="center" wrapText="1"/>
    </xf>
    <xf numFmtId="1" fontId="5" fillId="0" borderId="113" xfId="0" applyNumberFormat="1" applyFont="1" applyBorder="1" applyAlignment="1">
      <alignment horizontal="left" vertical="center"/>
    </xf>
    <xf numFmtId="1" fontId="5" fillId="0" borderId="116" xfId="0" applyNumberFormat="1" applyFont="1" applyBorder="1" applyAlignment="1">
      <alignment horizontal="center" vertical="center"/>
    </xf>
    <xf numFmtId="1" fontId="5" fillId="0" borderId="116" xfId="0" applyNumberFormat="1" applyFont="1" applyBorder="1" applyAlignment="1">
      <alignment horizontal="center" vertical="center" wrapText="1"/>
    </xf>
    <xf numFmtId="1" fontId="5" fillId="0" borderId="118" xfId="0" applyNumberFormat="1" applyFont="1" applyBorder="1" applyAlignment="1">
      <alignment horizontal="center" vertical="center" wrapText="1"/>
    </xf>
    <xf numFmtId="1" fontId="5" fillId="0" borderId="118" xfId="0" applyNumberFormat="1" applyFont="1" applyBorder="1" applyAlignment="1">
      <alignment horizontal="center" vertical="center"/>
    </xf>
    <xf numFmtId="1" fontId="5" fillId="0" borderId="116" xfId="0" applyNumberFormat="1" applyFont="1" applyBorder="1" applyAlignment="1">
      <alignment vertical="center" wrapText="1"/>
    </xf>
    <xf numFmtId="1" fontId="5" fillId="3" borderId="116" xfId="0" applyNumberFormat="1" applyFont="1" applyFill="1" applyBorder="1" applyAlignment="1">
      <alignment horizontal="left" vertical="center" wrapText="1"/>
    </xf>
    <xf numFmtId="1" fontId="5" fillId="3" borderId="116" xfId="0" applyNumberFormat="1" applyFont="1" applyFill="1" applyBorder="1" applyAlignment="1">
      <alignment horizontal="left" wrapText="1"/>
    </xf>
    <xf numFmtId="1" fontId="5" fillId="3" borderId="116" xfId="0" applyNumberFormat="1" applyFont="1" applyFill="1" applyBorder="1"/>
    <xf numFmtId="1" fontId="5" fillId="0" borderId="115" xfId="0" applyNumberFormat="1" applyFont="1" applyBorder="1"/>
    <xf numFmtId="1" fontId="5" fillId="4" borderId="116" xfId="0" applyNumberFormat="1" applyFont="1" applyFill="1" applyBorder="1" applyProtection="1">
      <protection locked="0"/>
    </xf>
    <xf numFmtId="1" fontId="5" fillId="0" borderId="119" xfId="0" applyNumberFormat="1" applyFont="1" applyBorder="1" applyAlignment="1">
      <alignment horizontal="center" vertical="center" wrapText="1"/>
    </xf>
    <xf numFmtId="0" fontId="5" fillId="0" borderId="116" xfId="0" applyFont="1" applyBorder="1"/>
    <xf numFmtId="1" fontId="5" fillId="0" borderId="116" xfId="0" applyNumberFormat="1" applyFont="1" applyBorder="1" applyAlignment="1">
      <alignment horizontal="left" vertical="center"/>
    </xf>
    <xf numFmtId="1" fontId="5" fillId="0" borderId="118" xfId="0" applyNumberFormat="1" applyFont="1" applyBorder="1" applyAlignment="1">
      <alignment vertical="center" wrapText="1"/>
    </xf>
    <xf numFmtId="1" fontId="5" fillId="3" borderId="118" xfId="0" applyNumberFormat="1" applyFont="1" applyFill="1" applyBorder="1" applyAlignment="1">
      <alignment horizontal="left" vertical="center" wrapText="1"/>
    </xf>
    <xf numFmtId="1" fontId="5" fillId="3" borderId="118" xfId="0" applyNumberFormat="1" applyFont="1" applyFill="1" applyBorder="1" applyAlignment="1">
      <alignment horizontal="left" wrapText="1"/>
    </xf>
    <xf numFmtId="1" fontId="5" fillId="3" borderId="118" xfId="0" applyNumberFormat="1" applyFont="1" applyFill="1" applyBorder="1"/>
    <xf numFmtId="1" fontId="5" fillId="0" borderId="120" xfId="0" applyNumberFormat="1" applyFont="1" applyBorder="1"/>
    <xf numFmtId="1" fontId="5" fillId="4" borderId="118" xfId="0" applyNumberFormat="1" applyFont="1" applyFill="1" applyBorder="1" applyProtection="1">
      <protection locked="0"/>
    </xf>
    <xf numFmtId="1" fontId="5" fillId="0" borderId="121" xfId="0" applyNumberFormat="1" applyFont="1" applyBorder="1" applyAlignment="1">
      <alignment horizontal="center" vertical="center" wrapText="1"/>
    </xf>
    <xf numFmtId="0" fontId="5" fillId="0" borderId="118" xfId="0" applyFont="1" applyBorder="1"/>
    <xf numFmtId="1" fontId="5" fillId="0" borderId="118" xfId="0" applyNumberFormat="1" applyFont="1" applyBorder="1" applyAlignment="1">
      <alignment horizontal="left" vertical="center"/>
    </xf>
    <xf numFmtId="1" fontId="3" fillId="2" borderId="0" xfId="0" applyNumberFormat="1" applyFont="1" applyFill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27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26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28" xfId="0" applyNumberFormat="1" applyFont="1" applyBorder="1" applyAlignment="1">
      <alignment horizontal="center" vertical="center" wrapText="1"/>
    </xf>
    <xf numFmtId="1" fontId="5" fillId="2" borderId="17" xfId="0" applyNumberFormat="1" applyFont="1" applyFill="1" applyBorder="1" applyAlignment="1">
      <alignment horizontal="center" vertical="center" wrapText="1"/>
    </xf>
    <xf numFmtId="1" fontId="5" fillId="2" borderId="26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left" vertical="center"/>
    </xf>
    <xf numFmtId="1" fontId="5" fillId="0" borderId="41" xfId="0" applyNumberFormat="1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5" fillId="0" borderId="62" xfId="0" applyNumberFormat="1" applyFont="1" applyBorder="1" applyAlignment="1">
      <alignment horizontal="left" vertical="center"/>
    </xf>
    <xf numFmtId="1" fontId="5" fillId="0" borderId="63" xfId="0" applyNumberFormat="1" applyFont="1" applyBorder="1" applyAlignment="1">
      <alignment horizontal="left" vertical="center"/>
    </xf>
    <xf numFmtId="1" fontId="5" fillId="0" borderId="77" xfId="0" applyNumberFormat="1" applyFont="1" applyBorder="1" applyAlignment="1">
      <alignment horizontal="left" vertical="center" wrapText="1"/>
    </xf>
    <xf numFmtId="1" fontId="5" fillId="0" borderId="74" xfId="0" applyNumberFormat="1" applyFont="1" applyBorder="1" applyAlignment="1">
      <alignment horizontal="left" vertical="center" wrapText="1"/>
    </xf>
    <xf numFmtId="1" fontId="5" fillId="2" borderId="4" xfId="0" applyNumberFormat="1" applyFont="1" applyFill="1" applyBorder="1" applyAlignment="1">
      <alignment horizontal="left" vertical="center"/>
    </xf>
    <xf numFmtId="1" fontId="5" fillId="2" borderId="6" xfId="0" applyNumberFormat="1" applyFont="1" applyFill="1" applyBorder="1" applyAlignment="1">
      <alignment horizontal="left" vertical="center"/>
    </xf>
    <xf numFmtId="1" fontId="5" fillId="0" borderId="75" xfId="0" applyNumberFormat="1" applyFont="1" applyBorder="1" applyAlignment="1">
      <alignment horizontal="left" vertical="center"/>
    </xf>
    <xf numFmtId="1" fontId="5" fillId="0" borderId="74" xfId="0" applyNumberFormat="1" applyFont="1" applyBorder="1" applyAlignment="1">
      <alignment horizontal="left" vertical="center"/>
    </xf>
    <xf numFmtId="1" fontId="5" fillId="0" borderId="51" xfId="0" applyNumberFormat="1" applyFont="1" applyBorder="1" applyAlignment="1">
      <alignment horizontal="left" vertical="center"/>
    </xf>
    <xf numFmtId="1" fontId="5" fillId="0" borderId="52" xfId="0" applyNumberFormat="1" applyFont="1" applyBorder="1" applyAlignment="1">
      <alignment horizontal="left" vertical="center"/>
    </xf>
    <xf numFmtId="1" fontId="5" fillId="0" borderId="40" xfId="0" applyNumberFormat="1" applyFont="1" applyBorder="1" applyAlignment="1">
      <alignment horizontal="left" vertical="center" wrapText="1"/>
    </xf>
    <xf numFmtId="1" fontId="5" fillId="0" borderId="41" xfId="0" applyNumberFormat="1" applyFont="1" applyBorder="1" applyAlignment="1">
      <alignment horizontal="left" vertical="center" wrapText="1"/>
    </xf>
    <xf numFmtId="1" fontId="5" fillId="0" borderId="51" xfId="0" applyNumberFormat="1" applyFont="1" applyBorder="1" applyAlignment="1">
      <alignment horizontal="left" vertical="center" wrapText="1"/>
    </xf>
    <xf numFmtId="1" fontId="5" fillId="0" borderId="52" xfId="0" applyNumberFormat="1" applyFont="1" applyBorder="1" applyAlignment="1">
      <alignment horizontal="left" vertical="center" wrapText="1"/>
    </xf>
    <xf numFmtId="1" fontId="5" fillId="0" borderId="25" xfId="0" applyNumberFormat="1" applyFont="1" applyBorder="1" applyAlignment="1">
      <alignment horizontal="left" vertical="center" wrapText="1"/>
    </xf>
    <xf numFmtId="1" fontId="5" fillId="0" borderId="24" xfId="0" applyNumberFormat="1" applyFont="1" applyBorder="1" applyAlignment="1">
      <alignment horizontal="left" vertical="center" wrapText="1"/>
    </xf>
    <xf numFmtId="1" fontId="5" fillId="0" borderId="75" xfId="0" applyNumberFormat="1" applyFont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left" vertical="center" wrapText="1"/>
    </xf>
    <xf numFmtId="1" fontId="5" fillId="3" borderId="6" xfId="0" applyNumberFormat="1" applyFont="1" applyFill="1" applyBorder="1" applyAlignment="1">
      <alignment horizontal="left" vertical="center" wrapText="1"/>
    </xf>
    <xf numFmtId="1" fontId="5" fillId="3" borderId="75" xfId="0" applyNumberFormat="1" applyFont="1" applyFill="1" applyBorder="1" applyAlignment="1">
      <alignment horizontal="left" vertical="center" wrapText="1"/>
    </xf>
    <xf numFmtId="1" fontId="5" fillId="3" borderId="74" xfId="0" applyNumberFormat="1" applyFont="1" applyFill="1" applyBorder="1" applyAlignment="1">
      <alignment horizontal="left" vertical="center" wrapText="1"/>
    </xf>
    <xf numFmtId="1" fontId="5" fillId="3" borderId="2" xfId="0" applyNumberFormat="1" applyFont="1" applyFill="1" applyBorder="1" applyAlignment="1">
      <alignment horizontal="left" vertical="center" wrapText="1"/>
    </xf>
    <xf numFmtId="1" fontId="5" fillId="3" borderId="25" xfId="0" applyNumberFormat="1" applyFont="1" applyFill="1" applyBorder="1" applyAlignment="1">
      <alignment horizontal="left" vertical="center" wrapText="1"/>
    </xf>
    <xf numFmtId="1" fontId="5" fillId="2" borderId="4" xfId="0" applyNumberFormat="1" applyFont="1" applyFill="1" applyBorder="1" applyAlignment="1">
      <alignment horizontal="left" vertical="center" wrapText="1"/>
    </xf>
    <xf numFmtId="1" fontId="5" fillId="2" borderId="6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3" borderId="75" xfId="0" applyNumberFormat="1" applyFont="1" applyFill="1" applyBorder="1" applyAlignment="1">
      <alignment horizontal="center" vertical="center" wrapText="1"/>
    </xf>
    <xf numFmtId="1" fontId="5" fillId="3" borderId="74" xfId="0" applyNumberFormat="1" applyFont="1" applyFill="1" applyBorder="1" applyAlignment="1">
      <alignment horizontal="center" vertical="center" wrapText="1"/>
    </xf>
    <xf numFmtId="1" fontId="5" fillId="0" borderId="77" xfId="0" applyNumberFormat="1" applyFont="1" applyBorder="1" applyAlignment="1">
      <alignment horizontal="left" vertical="center"/>
    </xf>
    <xf numFmtId="1" fontId="5" fillId="0" borderId="87" xfId="0" applyNumberFormat="1" applyFont="1" applyBorder="1" applyAlignment="1">
      <alignment horizontal="left" vertical="center"/>
    </xf>
    <xf numFmtId="1" fontId="5" fillId="0" borderId="78" xfId="0" applyNumberFormat="1" applyFont="1" applyBorder="1" applyAlignment="1">
      <alignment horizontal="left" vertical="center"/>
    </xf>
    <xf numFmtId="1" fontId="5" fillId="3" borderId="74" xfId="0" applyNumberFormat="1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5" fillId="3" borderId="25" xfId="0" applyNumberFormat="1" applyFont="1" applyFill="1" applyBorder="1" applyAlignment="1">
      <alignment horizontal="center" vertical="center"/>
    </xf>
    <xf numFmtId="1" fontId="5" fillId="3" borderId="24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 wrapText="1"/>
    </xf>
    <xf numFmtId="1" fontId="5" fillId="3" borderId="27" xfId="0" applyNumberFormat="1" applyFont="1" applyFill="1" applyBorder="1" applyAlignment="1">
      <alignment horizontal="center" vertical="center" wrapText="1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8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74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5" fillId="0" borderId="75" xfId="0" applyNumberFormat="1" applyFont="1" applyBorder="1" applyAlignment="1">
      <alignment horizontal="center" vertical="center" wrapText="1"/>
    </xf>
    <xf numFmtId="1" fontId="5" fillId="0" borderId="77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1" fontId="5" fillId="0" borderId="25" xfId="0" applyNumberFormat="1" applyFont="1" applyBorder="1" applyAlignment="1">
      <alignment horizontal="left" vertical="center"/>
    </xf>
    <xf numFmtId="1" fontId="5" fillId="0" borderId="24" xfId="0" applyNumberFormat="1" applyFont="1" applyBorder="1" applyAlignment="1">
      <alignment horizontal="left" vertical="center"/>
    </xf>
    <xf numFmtId="1" fontId="5" fillId="3" borderId="75" xfId="0" applyNumberFormat="1" applyFont="1" applyFill="1" applyBorder="1" applyAlignment="1">
      <alignment horizontal="left" vertical="center"/>
    </xf>
    <xf numFmtId="1" fontId="5" fillId="3" borderId="77" xfId="0" applyNumberFormat="1" applyFont="1" applyFill="1" applyBorder="1" applyAlignment="1">
      <alignment horizontal="left" vertical="center"/>
    </xf>
    <xf numFmtId="1" fontId="5" fillId="3" borderId="62" xfId="0" applyNumberFormat="1" applyFont="1" applyFill="1" applyBorder="1" applyAlignment="1">
      <alignment horizontal="left" vertical="center"/>
    </xf>
    <xf numFmtId="1" fontId="5" fillId="3" borderId="63" xfId="0" applyNumberFormat="1" applyFont="1" applyFill="1" applyBorder="1" applyAlignment="1">
      <alignment horizontal="left" vertical="center"/>
    </xf>
    <xf numFmtId="1" fontId="5" fillId="3" borderId="4" xfId="0" applyNumberFormat="1" applyFont="1" applyFill="1" applyBorder="1" applyAlignment="1">
      <alignment horizontal="left" vertical="center"/>
    </xf>
    <xf numFmtId="1" fontId="5" fillId="3" borderId="6" xfId="0" applyNumberFormat="1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1" fontId="5" fillId="3" borderId="25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1" fontId="5" fillId="3" borderId="26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75" xfId="0" applyNumberFormat="1" applyFont="1" applyFill="1" applyBorder="1" applyAlignment="1">
      <alignment horizontal="center" vertical="center" wrapText="1"/>
    </xf>
    <xf numFmtId="1" fontId="5" fillId="2" borderId="97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wrapText="1"/>
    </xf>
    <xf numFmtId="1" fontId="4" fillId="2" borderId="96" xfId="0" applyNumberFormat="1" applyFont="1" applyFill="1" applyBorder="1" applyAlignment="1">
      <alignment horizontal="left" wrapText="1"/>
    </xf>
    <xf numFmtId="1" fontId="4" fillId="2" borderId="33" xfId="0" applyNumberFormat="1" applyFont="1" applyFill="1" applyBorder="1" applyAlignment="1">
      <alignment horizontal="left" wrapText="1"/>
    </xf>
    <xf numFmtId="1" fontId="5" fillId="0" borderId="75" xfId="0" applyNumberFormat="1" applyFont="1" applyBorder="1" applyAlignment="1">
      <alignment horizontal="center" vertical="center"/>
    </xf>
    <xf numFmtId="1" fontId="5" fillId="0" borderId="97" xfId="0" applyNumberFormat="1" applyFont="1" applyBorder="1" applyAlignment="1">
      <alignment horizontal="center" vertical="center"/>
    </xf>
    <xf numFmtId="1" fontId="5" fillId="0" borderId="97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left" vertical="center" wrapText="1"/>
    </xf>
    <xf numFmtId="1" fontId="4" fillId="0" borderId="96" xfId="0" applyNumberFormat="1" applyFont="1" applyBorder="1" applyAlignment="1">
      <alignment horizontal="left" wrapText="1"/>
    </xf>
    <xf numFmtId="1" fontId="4" fillId="0" borderId="33" xfId="0" applyNumberFormat="1" applyFont="1" applyBorder="1" applyAlignment="1">
      <alignment horizontal="left" wrapText="1"/>
    </xf>
    <xf numFmtId="1" fontId="5" fillId="0" borderId="77" xfId="0" applyNumberFormat="1" applyFont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 wrapText="1"/>
    </xf>
    <xf numFmtId="1" fontId="5" fillId="3" borderId="75" xfId="0" applyNumberFormat="1" applyFont="1" applyFill="1" applyBorder="1" applyAlignment="1">
      <alignment horizontal="center" vertical="center"/>
    </xf>
    <xf numFmtId="1" fontId="5" fillId="3" borderId="97" xfId="0" applyNumberFormat="1" applyFont="1" applyFill="1" applyBorder="1" applyAlignment="1">
      <alignment horizontal="center" vertical="center"/>
    </xf>
    <xf numFmtId="1" fontId="5" fillId="2" borderId="7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left" wrapText="1"/>
    </xf>
    <xf numFmtId="1" fontId="5" fillId="3" borderId="7" xfId="0" applyNumberFormat="1" applyFont="1" applyFill="1" applyBorder="1" applyAlignment="1">
      <alignment horizontal="center" vertical="center"/>
    </xf>
    <xf numFmtId="1" fontId="5" fillId="3" borderId="97" xfId="0" applyNumberFormat="1" applyFont="1" applyFill="1" applyBorder="1" applyAlignment="1">
      <alignment horizontal="left" vertical="center" wrapText="1"/>
    </xf>
    <xf numFmtId="1" fontId="5" fillId="3" borderId="77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99" xfId="0" applyNumberFormat="1" applyFont="1" applyBorder="1" applyAlignment="1">
      <alignment horizontal="center" vertical="center" wrapText="1"/>
    </xf>
    <xf numFmtId="1" fontId="5" fillId="0" borderId="107" xfId="0" applyNumberFormat="1" applyFont="1" applyBorder="1" applyAlignment="1">
      <alignment horizontal="center" vertical="center" wrapText="1"/>
    </xf>
    <xf numFmtId="1" fontId="5" fillId="0" borderId="107" xfId="0" applyNumberFormat="1" applyFont="1" applyBorder="1" applyAlignment="1">
      <alignment horizontal="center" vertical="center"/>
    </xf>
    <xf numFmtId="1" fontId="5" fillId="0" borderId="97" xfId="0" applyNumberFormat="1" applyFont="1" applyBorder="1" applyAlignment="1">
      <alignment horizontal="left" vertical="center" wrapText="1"/>
    </xf>
    <xf numFmtId="1" fontId="5" fillId="0" borderId="97" xfId="0" applyNumberFormat="1" applyFont="1" applyBorder="1" applyAlignment="1">
      <alignment horizontal="left" vertical="center"/>
    </xf>
    <xf numFmtId="1" fontId="5" fillId="0" borderId="107" xfId="0" applyNumberFormat="1" applyFont="1" applyBorder="1" applyAlignment="1">
      <alignment horizontal="left" vertical="center" wrapText="1"/>
    </xf>
    <xf numFmtId="1" fontId="5" fillId="3" borderId="107" xfId="0" applyNumberFormat="1" applyFont="1" applyFill="1" applyBorder="1" applyAlignment="1">
      <alignment horizontal="left" vertical="center" wrapText="1"/>
    </xf>
    <xf numFmtId="1" fontId="5" fillId="3" borderId="97" xfId="0" applyNumberFormat="1" applyFont="1" applyFill="1" applyBorder="1" applyAlignment="1">
      <alignment horizontal="center" vertical="center" wrapText="1"/>
    </xf>
    <xf numFmtId="1" fontId="5" fillId="3" borderId="97" xfId="0" applyNumberFormat="1" applyFont="1" applyFill="1" applyBorder="1" applyAlignment="1">
      <alignment horizontal="left" vertical="center"/>
    </xf>
    <xf numFmtId="1" fontId="5" fillId="3" borderId="107" xfId="0" applyNumberFormat="1" applyFont="1" applyFill="1" applyBorder="1" applyAlignment="1">
      <alignment horizontal="center" vertical="center"/>
    </xf>
    <xf numFmtId="1" fontId="5" fillId="0" borderId="107" xfId="0" applyNumberFormat="1" applyFont="1" applyBorder="1" applyAlignment="1">
      <alignment horizontal="left" vertical="center"/>
    </xf>
    <xf numFmtId="1" fontId="5" fillId="3" borderId="107" xfId="0" applyNumberFormat="1" applyFont="1" applyFill="1" applyBorder="1" applyAlignment="1">
      <alignment horizontal="center" vertical="center" wrapText="1"/>
    </xf>
    <xf numFmtId="1" fontId="5" fillId="2" borderId="105" xfId="0" applyNumberFormat="1" applyFont="1" applyFill="1" applyBorder="1" applyAlignment="1">
      <alignment horizontal="center" vertical="center" wrapText="1"/>
    </xf>
    <xf numFmtId="1" fontId="5" fillId="0" borderId="105" xfId="0" applyNumberFormat="1" applyFont="1" applyBorder="1" applyAlignment="1">
      <alignment horizontal="center" vertical="center"/>
    </xf>
    <xf numFmtId="1" fontId="5" fillId="0" borderId="105" xfId="0" applyNumberFormat="1" applyFont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 wrapText="1"/>
    </xf>
    <xf numFmtId="1" fontId="5" fillId="3" borderId="105" xfId="0" applyNumberFormat="1" applyFont="1" applyFill="1" applyBorder="1" applyAlignment="1">
      <alignment horizontal="center" vertical="center"/>
    </xf>
    <xf numFmtId="1" fontId="5" fillId="3" borderId="105" xfId="0" applyNumberFormat="1" applyFont="1" applyFill="1" applyBorder="1" applyAlignment="1">
      <alignment horizontal="left" vertical="center" wrapText="1"/>
    </xf>
    <xf numFmtId="1" fontId="5" fillId="0" borderId="109" xfId="0" applyNumberFormat="1" applyFont="1" applyBorder="1" applyAlignment="1">
      <alignment horizontal="center" vertical="center" wrapText="1"/>
    </xf>
    <xf numFmtId="1" fontId="4" fillId="0" borderId="111" xfId="0" applyNumberFormat="1" applyFont="1" applyBorder="1" applyAlignment="1">
      <alignment horizontal="left" wrapText="1"/>
    </xf>
    <xf numFmtId="0" fontId="5" fillId="0" borderId="110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 wrapText="1"/>
    </xf>
    <xf numFmtId="1" fontId="5" fillId="3" borderId="110" xfId="0" applyNumberFormat="1" applyFont="1" applyFill="1" applyBorder="1" applyAlignment="1">
      <alignment horizontal="center" vertical="center"/>
    </xf>
    <xf numFmtId="1" fontId="5" fillId="3" borderId="110" xfId="0" applyNumberFormat="1" applyFont="1" applyFill="1" applyBorder="1" applyAlignment="1">
      <alignment horizontal="left" vertical="center" wrapText="1"/>
    </xf>
    <xf numFmtId="1" fontId="4" fillId="2" borderId="111" xfId="0" applyNumberFormat="1" applyFont="1" applyFill="1" applyBorder="1" applyAlignment="1">
      <alignment horizontal="left" wrapText="1"/>
    </xf>
    <xf numFmtId="1" fontId="5" fillId="0" borderId="112" xfId="0" applyNumberFormat="1" applyFont="1" applyBorder="1" applyAlignment="1">
      <alignment horizontal="center" vertical="center" wrapText="1"/>
    </xf>
    <xf numFmtId="1" fontId="5" fillId="0" borderId="113" xfId="0" applyNumberFormat="1" applyFont="1" applyBorder="1" applyAlignment="1">
      <alignment horizontal="center" vertical="center" wrapText="1"/>
    </xf>
    <xf numFmtId="1" fontId="5" fillId="0" borderId="113" xfId="0" applyNumberFormat="1" applyFont="1" applyBorder="1" applyAlignment="1">
      <alignment horizontal="center" vertical="center"/>
    </xf>
    <xf numFmtId="1" fontId="5" fillId="2" borderId="113" xfId="0" applyNumberFormat="1" applyFont="1" applyFill="1" applyBorder="1" applyAlignment="1">
      <alignment horizontal="center" vertical="center" wrapText="1"/>
    </xf>
    <xf numFmtId="1" fontId="5" fillId="3" borderId="113" xfId="0" applyNumberFormat="1" applyFont="1" applyFill="1" applyBorder="1" applyAlignment="1">
      <alignment horizontal="left" vertical="center" wrapText="1"/>
    </xf>
    <xf numFmtId="1" fontId="5" fillId="0" borderId="112" xfId="0" applyNumberFormat="1" applyFont="1" applyBorder="1" applyAlignment="1">
      <alignment horizontal="center" vertical="center"/>
    </xf>
    <xf numFmtId="1" fontId="5" fillId="0" borderId="113" xfId="0" applyNumberFormat="1" applyFont="1" applyBorder="1" applyAlignment="1">
      <alignment horizontal="left" vertical="center" wrapText="1"/>
    </xf>
    <xf numFmtId="1" fontId="5" fillId="0" borderId="113" xfId="0" applyNumberFormat="1" applyFont="1" applyBorder="1" applyAlignment="1">
      <alignment horizontal="left" vertical="center"/>
    </xf>
    <xf numFmtId="1" fontId="5" fillId="0" borderId="112" xfId="0" applyNumberFormat="1" applyFont="1" applyBorder="1" applyAlignment="1">
      <alignment horizontal="left" vertical="center" wrapText="1"/>
    </xf>
    <xf numFmtId="1" fontId="5" fillId="3" borderId="112" xfId="0" applyNumberFormat="1" applyFont="1" applyFill="1" applyBorder="1" applyAlignment="1">
      <alignment horizontal="left" vertical="center" wrapText="1"/>
    </xf>
    <xf numFmtId="1" fontId="5" fillId="3" borderId="113" xfId="0" applyNumberFormat="1" applyFont="1" applyFill="1" applyBorder="1" applyAlignment="1">
      <alignment horizontal="center" vertical="center" wrapText="1"/>
    </xf>
    <xf numFmtId="1" fontId="5" fillId="3" borderId="113" xfId="0" applyNumberFormat="1" applyFont="1" applyFill="1" applyBorder="1" applyAlignment="1">
      <alignment horizontal="left" vertical="center"/>
    </xf>
    <xf numFmtId="1" fontId="5" fillId="3" borderId="112" xfId="0" applyNumberFormat="1" applyFont="1" applyFill="1" applyBorder="1" applyAlignment="1">
      <alignment horizontal="center" vertical="center"/>
    </xf>
    <xf numFmtId="1" fontId="5" fillId="0" borderId="112" xfId="0" applyNumberFormat="1" applyFont="1" applyBorder="1" applyAlignment="1">
      <alignment horizontal="left" vertical="center"/>
    </xf>
    <xf numFmtId="1" fontId="5" fillId="3" borderId="112" xfId="0" applyNumberFormat="1" applyFont="1" applyFill="1" applyBorder="1" applyAlignment="1">
      <alignment horizontal="center" vertical="center" wrapText="1"/>
    </xf>
    <xf numFmtId="1" fontId="5" fillId="2" borderId="116" xfId="0" applyNumberFormat="1" applyFont="1" applyFill="1" applyBorder="1" applyAlignment="1">
      <alignment horizontal="center" vertical="center" wrapText="1"/>
    </xf>
    <xf numFmtId="1" fontId="5" fillId="0" borderId="115" xfId="0" applyNumberFormat="1" applyFont="1" applyBorder="1" applyAlignment="1">
      <alignment horizontal="center" vertical="center" wrapText="1"/>
    </xf>
    <xf numFmtId="1" fontId="5" fillId="0" borderId="116" xfId="0" applyNumberFormat="1" applyFont="1" applyBorder="1" applyAlignment="1">
      <alignment horizontal="center" vertical="center"/>
    </xf>
    <xf numFmtId="1" fontId="5" fillId="0" borderId="116" xfId="0" applyNumberFormat="1" applyFont="1" applyBorder="1" applyAlignment="1">
      <alignment horizontal="center" vertical="center" wrapText="1"/>
    </xf>
    <xf numFmtId="1" fontId="4" fillId="0" borderId="117" xfId="0" applyNumberFormat="1" applyFont="1" applyBorder="1" applyAlignment="1">
      <alignment horizontal="left" wrapText="1"/>
    </xf>
    <xf numFmtId="1" fontId="5" fillId="0" borderId="118" xfId="0" applyNumberFormat="1" applyFont="1" applyBorder="1" applyAlignment="1">
      <alignment horizontal="center" vertical="center" wrapText="1"/>
    </xf>
    <xf numFmtId="1" fontId="5" fillId="0" borderId="118" xfId="0" applyNumberFormat="1" applyFont="1" applyBorder="1" applyAlignment="1">
      <alignment horizontal="center" vertical="center"/>
    </xf>
    <xf numFmtId="1" fontId="5" fillId="2" borderId="118" xfId="0" applyNumberFormat="1" applyFont="1" applyFill="1" applyBorder="1" applyAlignment="1">
      <alignment horizontal="center" vertical="center" wrapText="1"/>
    </xf>
    <xf numFmtId="0" fontId="5" fillId="0" borderId="116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 wrapText="1"/>
    </xf>
    <xf numFmtId="1" fontId="5" fillId="3" borderId="116" xfId="0" applyNumberFormat="1" applyFont="1" applyFill="1" applyBorder="1" applyAlignment="1">
      <alignment horizontal="center" vertical="center"/>
    </xf>
    <xf numFmtId="1" fontId="5" fillId="3" borderId="116" xfId="0" applyNumberFormat="1" applyFont="1" applyFill="1" applyBorder="1" applyAlignment="1">
      <alignment horizontal="left" vertical="center" wrapText="1"/>
    </xf>
    <xf numFmtId="1" fontId="5" fillId="0" borderId="115" xfId="0" applyNumberFormat="1" applyFont="1" applyBorder="1" applyAlignment="1">
      <alignment horizontal="center" vertical="center"/>
    </xf>
    <xf numFmtId="1" fontId="5" fillId="0" borderId="116" xfId="0" applyNumberFormat="1" applyFont="1" applyBorder="1" applyAlignment="1">
      <alignment horizontal="left" vertical="center" wrapText="1"/>
    </xf>
    <xf numFmtId="1" fontId="5" fillId="0" borderId="116" xfId="0" applyNumberFormat="1" applyFont="1" applyBorder="1" applyAlignment="1">
      <alignment horizontal="left" vertical="center"/>
    </xf>
    <xf numFmtId="1" fontId="5" fillId="0" borderId="115" xfId="0" applyNumberFormat="1" applyFont="1" applyBorder="1" applyAlignment="1">
      <alignment horizontal="left" vertical="center" wrapText="1"/>
    </xf>
    <xf numFmtId="1" fontId="5" fillId="3" borderId="115" xfId="0" applyNumberFormat="1" applyFont="1" applyFill="1" applyBorder="1" applyAlignment="1">
      <alignment horizontal="left" vertical="center" wrapText="1"/>
    </xf>
    <xf numFmtId="1" fontId="5" fillId="3" borderId="116" xfId="0" applyNumberFormat="1" applyFont="1" applyFill="1" applyBorder="1" applyAlignment="1">
      <alignment horizontal="center" vertical="center" wrapText="1"/>
    </xf>
    <xf numFmtId="1" fontId="5" fillId="3" borderId="116" xfId="0" applyNumberFormat="1" applyFont="1" applyFill="1" applyBorder="1" applyAlignment="1">
      <alignment horizontal="left" vertical="center"/>
    </xf>
    <xf numFmtId="1" fontId="5" fillId="3" borderId="115" xfId="0" applyNumberFormat="1" applyFont="1" applyFill="1" applyBorder="1" applyAlignment="1">
      <alignment horizontal="center" vertical="center"/>
    </xf>
    <xf numFmtId="1" fontId="5" fillId="0" borderId="115" xfId="0" applyNumberFormat="1" applyFont="1" applyBorder="1" applyAlignment="1">
      <alignment horizontal="left" vertical="center"/>
    </xf>
    <xf numFmtId="1" fontId="5" fillId="3" borderId="115" xfId="0" applyNumberFormat="1" applyFont="1" applyFill="1" applyBorder="1" applyAlignment="1">
      <alignment horizontal="center" vertical="center" wrapText="1"/>
    </xf>
    <xf numFmtId="1" fontId="4" fillId="2" borderId="117" xfId="0" applyNumberFormat="1" applyFont="1" applyFill="1" applyBorder="1" applyAlignment="1">
      <alignment horizontal="left" wrapText="1"/>
    </xf>
    <xf numFmtId="1" fontId="5" fillId="0" borderId="120" xfId="0" applyNumberFormat="1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 wrapText="1"/>
    </xf>
    <xf numFmtId="1" fontId="5" fillId="3" borderId="118" xfId="0" applyNumberFormat="1" applyFont="1" applyFill="1" applyBorder="1" applyAlignment="1">
      <alignment horizontal="center" vertical="center"/>
    </xf>
    <xf numFmtId="1" fontId="5" fillId="3" borderId="118" xfId="0" applyNumberFormat="1" applyFont="1" applyFill="1" applyBorder="1" applyAlignment="1">
      <alignment horizontal="left" vertical="center" wrapText="1"/>
    </xf>
    <xf numFmtId="1" fontId="5" fillId="0" borderId="120" xfId="0" applyNumberFormat="1" applyFont="1" applyBorder="1" applyAlignment="1">
      <alignment horizontal="center" vertical="center"/>
    </xf>
    <xf numFmtId="1" fontId="5" fillId="0" borderId="118" xfId="0" applyNumberFormat="1" applyFont="1" applyBorder="1" applyAlignment="1">
      <alignment horizontal="left" vertical="center" wrapText="1"/>
    </xf>
    <xf numFmtId="1" fontId="5" fillId="0" borderId="118" xfId="0" applyNumberFormat="1" applyFont="1" applyBorder="1" applyAlignment="1">
      <alignment horizontal="left" vertical="center"/>
    </xf>
    <xf numFmtId="1" fontId="5" fillId="0" borderId="120" xfId="0" applyNumberFormat="1" applyFont="1" applyBorder="1" applyAlignment="1">
      <alignment horizontal="left" vertical="center" wrapText="1"/>
    </xf>
    <xf numFmtId="1" fontId="5" fillId="3" borderId="120" xfId="0" applyNumberFormat="1" applyFont="1" applyFill="1" applyBorder="1" applyAlignment="1">
      <alignment horizontal="left" vertical="center" wrapText="1"/>
    </xf>
    <xf numFmtId="1" fontId="5" fillId="3" borderId="118" xfId="0" applyNumberFormat="1" applyFont="1" applyFill="1" applyBorder="1" applyAlignment="1">
      <alignment horizontal="center" vertical="center" wrapText="1"/>
    </xf>
    <xf numFmtId="1" fontId="5" fillId="3" borderId="118" xfId="0" applyNumberFormat="1" applyFont="1" applyFill="1" applyBorder="1" applyAlignment="1">
      <alignment horizontal="left" vertical="center"/>
    </xf>
    <xf numFmtId="1" fontId="5" fillId="3" borderId="120" xfId="0" applyNumberFormat="1" applyFont="1" applyFill="1" applyBorder="1" applyAlignment="1">
      <alignment horizontal="center" vertical="center"/>
    </xf>
    <xf numFmtId="1" fontId="5" fillId="0" borderId="120" xfId="0" applyNumberFormat="1" applyFont="1" applyBorder="1" applyAlignment="1">
      <alignment horizontal="left" vertical="center"/>
    </xf>
    <xf numFmtId="1" fontId="5" fillId="3" borderId="120" xfId="0" applyNumberFormat="1" applyFont="1" applyFill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center" vertical="center" wrapText="1"/>
    </xf>
    <xf numFmtId="1" fontId="5" fillId="0" borderId="122" xfId="0" applyNumberFormat="1" applyFont="1" applyBorder="1"/>
    <xf numFmtId="1" fontId="5" fillId="0" borderId="123" xfId="0" applyNumberFormat="1" applyFont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center" vertical="center"/>
    </xf>
    <xf numFmtId="1" fontId="5" fillId="0" borderId="122" xfId="0" applyNumberFormat="1" applyFont="1" applyBorder="1" applyAlignment="1">
      <alignment horizontal="left" vertical="center" wrapText="1"/>
    </xf>
    <xf numFmtId="1" fontId="5" fillId="3" borderId="122" xfId="0" applyNumberFormat="1" applyFont="1" applyFill="1" applyBorder="1" applyAlignment="1">
      <alignment horizontal="left" vertical="center" wrapText="1"/>
    </xf>
    <xf numFmtId="1" fontId="5" fillId="3" borderId="122" xfId="0" applyNumberFormat="1" applyFont="1" applyFill="1" applyBorder="1" applyAlignment="1">
      <alignment horizontal="center" vertical="center"/>
    </xf>
    <xf numFmtId="1" fontId="5" fillId="3" borderId="122" xfId="0" applyNumberFormat="1" applyFont="1" applyFill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left" vertical="center"/>
    </xf>
    <xf numFmtId="1" fontId="4" fillId="2" borderId="124" xfId="0" applyNumberFormat="1" applyFont="1" applyFill="1" applyBorder="1" applyAlignment="1">
      <alignment horizontal="left" wrapText="1"/>
    </xf>
    <xf numFmtId="1" fontId="5" fillId="0" borderId="125" xfId="0" applyNumberFormat="1" applyFont="1" applyBorder="1" applyAlignment="1">
      <alignment horizontal="center" vertical="center" wrapText="1"/>
    </xf>
    <xf numFmtId="1" fontId="5" fillId="0" borderId="126" xfId="0" applyNumberFormat="1" applyFont="1" applyBorder="1" applyAlignment="1">
      <alignment horizontal="center" vertical="center"/>
    </xf>
    <xf numFmtId="1" fontId="5" fillId="2" borderId="126" xfId="0" applyNumberFormat="1" applyFont="1" applyFill="1" applyBorder="1" applyAlignment="1">
      <alignment horizontal="center" vertical="center" wrapText="1"/>
    </xf>
    <xf numFmtId="1" fontId="5" fillId="0" borderId="126" xfId="0" applyNumberFormat="1" applyFont="1" applyBorder="1" applyAlignment="1">
      <alignment horizontal="center" vertical="center" wrapText="1"/>
    </xf>
    <xf numFmtId="1" fontId="4" fillId="0" borderId="127" xfId="0" applyNumberFormat="1" applyFont="1" applyBorder="1" applyAlignment="1">
      <alignment horizontal="left" wrapText="1"/>
    </xf>
    <xf numFmtId="1" fontId="5" fillId="0" borderId="128" xfId="0" applyNumberFormat="1" applyFont="1" applyBorder="1" applyAlignment="1">
      <alignment horizontal="center" vertical="center" wrapText="1"/>
    </xf>
    <xf numFmtId="1" fontId="5" fillId="0" borderId="128" xfId="0" applyNumberFormat="1" applyFont="1" applyBorder="1" applyAlignment="1">
      <alignment horizontal="center" vertical="center"/>
    </xf>
    <xf numFmtId="1" fontId="5" fillId="2" borderId="128" xfId="0" applyNumberFormat="1" applyFont="1" applyFill="1" applyBorder="1" applyAlignment="1">
      <alignment horizontal="center" vertical="center" wrapText="1"/>
    </xf>
    <xf numFmtId="1" fontId="5" fillId="0" borderId="126" xfId="0" applyNumberFormat="1" applyFont="1" applyBorder="1" applyAlignment="1">
      <alignment vertical="center" wrapText="1"/>
    </xf>
    <xf numFmtId="1" fontId="5" fillId="3" borderId="126" xfId="0" applyNumberFormat="1" applyFont="1" applyFill="1" applyBorder="1" applyAlignment="1">
      <alignment horizontal="left" vertical="center" wrapText="1"/>
    </xf>
    <xf numFmtId="1" fontId="5" fillId="3" borderId="126" xfId="0" applyNumberFormat="1" applyFont="1" applyFill="1" applyBorder="1" applyAlignment="1">
      <alignment horizontal="left" wrapText="1"/>
    </xf>
    <xf numFmtId="1" fontId="5" fillId="3" borderId="126" xfId="0" applyNumberFormat="1" applyFont="1" applyFill="1" applyBorder="1"/>
    <xf numFmtId="0" fontId="5" fillId="0" borderId="126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 vertical="center" wrapText="1"/>
    </xf>
    <xf numFmtId="1" fontId="5" fillId="0" borderId="125" xfId="0" applyNumberFormat="1" applyFont="1" applyBorder="1"/>
    <xf numFmtId="1" fontId="5" fillId="4" borderId="126" xfId="0" applyNumberFormat="1" applyFont="1" applyFill="1" applyBorder="1" applyProtection="1">
      <protection locked="0"/>
    </xf>
    <xf numFmtId="1" fontId="5" fillId="3" borderId="126" xfId="0" applyNumberFormat="1" applyFont="1" applyFill="1" applyBorder="1" applyAlignment="1">
      <alignment horizontal="center" vertical="center"/>
    </xf>
    <xf numFmtId="1" fontId="5" fillId="0" borderId="126" xfId="0" applyNumberFormat="1" applyFont="1" applyBorder="1" applyAlignment="1">
      <alignment horizontal="center" vertical="center"/>
    </xf>
    <xf numFmtId="1" fontId="5" fillId="0" borderId="126" xfId="0" applyNumberFormat="1" applyFont="1" applyBorder="1" applyAlignment="1">
      <alignment horizontal="center" vertical="center" wrapText="1"/>
    </xf>
    <xf numFmtId="1" fontId="5" fillId="0" borderId="129" xfId="0" applyNumberFormat="1" applyFont="1" applyBorder="1" applyAlignment="1">
      <alignment horizontal="center" vertical="center" wrapText="1"/>
    </xf>
    <xf numFmtId="0" fontId="5" fillId="0" borderId="126" xfId="0" applyFont="1" applyBorder="1"/>
    <xf numFmtId="1" fontId="5" fillId="0" borderId="125" xfId="0" applyNumberFormat="1" applyFont="1" applyBorder="1" applyAlignment="1">
      <alignment horizontal="center" vertical="center"/>
    </xf>
    <xf numFmtId="1" fontId="5" fillId="0" borderId="125" xfId="0" applyNumberFormat="1" applyFont="1" applyBorder="1" applyAlignment="1">
      <alignment horizontal="left" vertical="center" wrapText="1"/>
    </xf>
    <xf numFmtId="1" fontId="5" fillId="0" borderId="126" xfId="0" applyNumberFormat="1" applyFont="1" applyBorder="1" applyAlignment="1">
      <alignment horizontal="left" vertical="center" wrapText="1"/>
    </xf>
    <xf numFmtId="1" fontId="5" fillId="0" borderId="126" xfId="0" applyNumberFormat="1" applyFont="1" applyBorder="1" applyAlignment="1">
      <alignment horizontal="left" vertical="center"/>
    </xf>
    <xf numFmtId="1" fontId="5" fillId="0" borderId="126" xfId="0" applyNumberFormat="1" applyFont="1" applyBorder="1" applyAlignment="1">
      <alignment horizontal="left" vertical="center"/>
    </xf>
    <xf numFmtId="1" fontId="5" fillId="3" borderId="125" xfId="0" applyNumberFormat="1" applyFont="1" applyFill="1" applyBorder="1" applyAlignment="1">
      <alignment horizontal="left" vertical="center" wrapText="1"/>
    </xf>
    <xf numFmtId="1" fontId="5" fillId="3" borderId="126" xfId="0" applyNumberFormat="1" applyFont="1" applyFill="1" applyBorder="1" applyAlignment="1">
      <alignment horizontal="left" vertical="center" wrapText="1"/>
    </xf>
    <xf numFmtId="1" fontId="5" fillId="3" borderId="126" xfId="0" applyNumberFormat="1" applyFont="1" applyFill="1" applyBorder="1" applyAlignment="1">
      <alignment horizontal="left" vertical="center"/>
    </xf>
    <xf numFmtId="1" fontId="5" fillId="3" borderId="125" xfId="0" applyNumberFormat="1" applyFont="1" applyFill="1" applyBorder="1" applyAlignment="1">
      <alignment horizontal="center" vertical="center"/>
    </xf>
    <xf numFmtId="1" fontId="5" fillId="3" borderId="126" xfId="0" applyNumberFormat="1" applyFont="1" applyFill="1" applyBorder="1" applyAlignment="1">
      <alignment horizontal="center" vertical="center" wrapText="1"/>
    </xf>
    <xf numFmtId="1" fontId="5" fillId="3" borderId="125" xfId="0" applyNumberFormat="1" applyFont="1" applyFill="1" applyBorder="1" applyAlignment="1">
      <alignment horizontal="center" vertical="center" wrapText="1"/>
    </xf>
    <xf numFmtId="1" fontId="5" fillId="0" borderId="125" xfId="0" applyNumberFormat="1" applyFont="1" applyBorder="1" applyAlignment="1">
      <alignment horizontal="left" vertical="center"/>
    </xf>
    <xf numFmtId="1" fontId="4" fillId="2" borderId="127" xfId="0" applyNumberFormat="1" applyFont="1" applyFill="1" applyBorder="1" applyAlignment="1">
      <alignment horizontal="left" wrapText="1"/>
    </xf>
    <xf numFmtId="1" fontId="5" fillId="0" borderId="130" xfId="0" applyNumberFormat="1" applyFont="1" applyBorder="1" applyAlignment="1">
      <alignment horizontal="center" vertical="center" wrapText="1"/>
    </xf>
    <xf numFmtId="1" fontId="5" fillId="0" borderId="128" xfId="0" applyNumberFormat="1" applyFont="1" applyBorder="1" applyAlignment="1">
      <alignment vertical="center" wrapText="1"/>
    </xf>
    <xf numFmtId="1" fontId="5" fillId="3" borderId="128" xfId="0" applyNumberFormat="1" applyFont="1" applyFill="1" applyBorder="1" applyAlignment="1">
      <alignment horizontal="left" vertical="center" wrapText="1"/>
    </xf>
    <xf numFmtId="1" fontId="5" fillId="3" borderId="128" xfId="0" applyNumberFormat="1" applyFont="1" applyFill="1" applyBorder="1" applyAlignment="1">
      <alignment horizontal="left" wrapText="1"/>
    </xf>
    <xf numFmtId="1" fontId="5" fillId="3" borderId="128" xfId="0" applyNumberFormat="1" applyFont="1" applyFill="1" applyBorder="1"/>
    <xf numFmtId="0" fontId="5" fillId="0" borderId="128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 wrapText="1"/>
    </xf>
    <xf numFmtId="1" fontId="5" fillId="0" borderId="130" xfId="0" applyNumberFormat="1" applyFont="1" applyBorder="1"/>
    <xf numFmtId="1" fontId="5" fillId="4" borderId="128" xfId="0" applyNumberFormat="1" applyFont="1" applyFill="1" applyBorder="1" applyProtection="1">
      <protection locked="0"/>
    </xf>
    <xf numFmtId="1" fontId="5" fillId="3" borderId="128" xfId="0" applyNumberFormat="1" applyFont="1" applyFill="1" applyBorder="1" applyAlignment="1">
      <alignment horizontal="center" vertical="center"/>
    </xf>
    <xf numFmtId="1" fontId="5" fillId="0" borderId="128" xfId="0" applyNumberFormat="1" applyFont="1" applyBorder="1" applyAlignment="1">
      <alignment horizontal="center" vertical="center"/>
    </xf>
    <xf numFmtId="1" fontId="5" fillId="0" borderId="128" xfId="0" applyNumberFormat="1" applyFont="1" applyBorder="1" applyAlignment="1">
      <alignment horizontal="center" vertical="center" wrapText="1"/>
    </xf>
    <xf numFmtId="1" fontId="5" fillId="0" borderId="131" xfId="0" applyNumberFormat="1" applyFont="1" applyBorder="1" applyAlignment="1">
      <alignment horizontal="center" vertical="center" wrapText="1"/>
    </xf>
    <xf numFmtId="0" fontId="5" fillId="0" borderId="128" xfId="0" applyFont="1" applyBorder="1"/>
    <xf numFmtId="1" fontId="5" fillId="0" borderId="130" xfId="0" applyNumberFormat="1" applyFont="1" applyBorder="1" applyAlignment="1">
      <alignment horizontal="center" vertical="center"/>
    </xf>
    <xf numFmtId="1" fontId="5" fillId="0" borderId="130" xfId="0" applyNumberFormat="1" applyFont="1" applyBorder="1" applyAlignment="1">
      <alignment horizontal="left" vertical="center" wrapText="1"/>
    </xf>
    <xf numFmtId="1" fontId="5" fillId="0" borderId="128" xfId="0" applyNumberFormat="1" applyFont="1" applyBorder="1" applyAlignment="1">
      <alignment horizontal="left" vertical="center" wrapText="1"/>
    </xf>
    <xf numFmtId="1" fontId="5" fillId="0" borderId="128" xfId="0" applyNumberFormat="1" applyFont="1" applyBorder="1" applyAlignment="1">
      <alignment horizontal="left" vertical="center"/>
    </xf>
    <xf numFmtId="1" fontId="5" fillId="0" borderId="128" xfId="0" applyNumberFormat="1" applyFont="1" applyBorder="1" applyAlignment="1">
      <alignment horizontal="left" vertical="center"/>
    </xf>
    <xf numFmtId="1" fontId="5" fillId="3" borderId="130" xfId="0" applyNumberFormat="1" applyFont="1" applyFill="1" applyBorder="1" applyAlignment="1">
      <alignment horizontal="left" vertical="center" wrapText="1"/>
    </xf>
    <xf numFmtId="1" fontId="5" fillId="3" borderId="128" xfId="0" applyNumberFormat="1" applyFont="1" applyFill="1" applyBorder="1" applyAlignment="1">
      <alignment horizontal="left" vertical="center" wrapText="1"/>
    </xf>
    <xf numFmtId="1" fontId="5" fillId="3" borderId="128" xfId="0" applyNumberFormat="1" applyFont="1" applyFill="1" applyBorder="1" applyAlignment="1">
      <alignment horizontal="left" vertical="center"/>
    </xf>
    <xf numFmtId="1" fontId="5" fillId="3" borderId="130" xfId="0" applyNumberFormat="1" applyFont="1" applyFill="1" applyBorder="1" applyAlignment="1">
      <alignment horizontal="center" vertical="center"/>
    </xf>
    <xf numFmtId="1" fontId="5" fillId="3" borderId="128" xfId="0" applyNumberFormat="1" applyFont="1" applyFill="1" applyBorder="1" applyAlignment="1">
      <alignment horizontal="center" vertical="center" wrapText="1"/>
    </xf>
    <xf numFmtId="1" fontId="5" fillId="3" borderId="130" xfId="0" applyNumberFormat="1" applyFont="1" applyFill="1" applyBorder="1" applyAlignment="1">
      <alignment horizontal="center" vertical="center" wrapText="1"/>
    </xf>
    <xf numFmtId="1" fontId="5" fillId="0" borderId="13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ccisternasr/Desktop/COMPARTIDOS/JOSE/A&#209;O%202025/MANUALES%20Y%20SERIES%20REM%202025/&#218;LTIMA%20VERSI&#211;N/SA_25_V1.4.xlsm" TargetMode="External"/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1.xlsm" TargetMode="External"/><Relationship Id="rId2" Type="http://schemas.openxmlformats.org/officeDocument/2006/relationships/externalLinkPath" Target="file:///Z:\JOSE\A&#209;O%202025\REM%20MENSUAL\Modificaciones%20Rem\Febrero%202026\REM%20A%202025\116108A01.xlsm" TargetMode="External"/><Relationship Id="rId1" Type="http://schemas.openxmlformats.org/officeDocument/2006/relationships/externalLinkPath" Target="/JOSE/A&#209;O%202025/REM%20MENSUAL/Modificaciones%20Rem/Febrero%202026/REM%20A%202025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2.xlsm" TargetMode="External"/><Relationship Id="rId2" Type="http://schemas.openxmlformats.org/officeDocument/2006/relationships/externalLinkPath" Target="file:///Z:\JOSE\A&#209;O%202025\REM%20MENSUAL\Modificaciones%20Rem\Febrero%202026\REM%20A%202025\116108A02.xlsm" TargetMode="External"/><Relationship Id="rId1" Type="http://schemas.openxmlformats.org/officeDocument/2006/relationships/externalLinkPath" Target="/JOSE/A&#209;O%202025/REM%20MENSUAL/Modificaciones%20Rem/Febrero%202026/REM%20A%202025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6.xlsm" TargetMode="External"/><Relationship Id="rId2" Type="http://schemas.openxmlformats.org/officeDocument/2006/relationships/externalLinkPath" Target="file:///Z:\JOSE\A&#209;O%202025\REM%20MENSUAL\Modificaciones%20Rem\Febrero%202026\REM%20A%202025\116108A06.xlsm" TargetMode="External"/><Relationship Id="rId1" Type="http://schemas.openxmlformats.org/officeDocument/2006/relationships/externalLinkPath" Target="/JOSE/A&#209;O%202025/REM%20MENSUAL/Modificaciones%20Rem/Febrero%202026/REM%20A%202025/116108A06.xlsm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9.xlsm" TargetMode="External"/><Relationship Id="rId2" Type="http://schemas.openxmlformats.org/officeDocument/2006/relationships/externalLinkPath" Target="file:///Z:\JOSE\A&#209;O%202025\REM%20MENSUAL\Modificaciones%20Rem\Febrero%202026\REM%20A%202025\116108A09.xlsm" TargetMode="External"/><Relationship Id="rId1" Type="http://schemas.openxmlformats.org/officeDocument/2006/relationships/externalLinkPath" Target="/JOSE/A&#209;O%202025/REM%20MENSUAL/Modificaciones%20Rem/Febrero%202026/REM%20A%202025/116108A09.xlsm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10.xlsm" TargetMode="External"/><Relationship Id="rId2" Type="http://schemas.openxmlformats.org/officeDocument/2006/relationships/externalLinkPath" Target="file:///Z:\JOSE\A&#209;O%202025\REM%20MENSUAL\Modificaciones%20Rem\Febrero%202026\REM%20A%202025\116108A10.xlsm" TargetMode="External"/><Relationship Id="rId1" Type="http://schemas.openxmlformats.org/officeDocument/2006/relationships/externalLinkPath" Target="/JOSE/A&#209;O%202025/REM%20MENSUAL/Modificaciones%20Rem/Febrero%202026/REM%20A%202025/116108A10.xlsm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12.xlsm" TargetMode="External"/><Relationship Id="rId2" Type="http://schemas.openxmlformats.org/officeDocument/2006/relationships/externalLinkPath" Target="file:///Z:\JOSE\A&#209;O%202025\REM%20MENSUAL\Modificaciones%20Rem\Febrero%202026\REM%20A%202025\116108A12.xlsm" TargetMode="External"/><Relationship Id="rId1" Type="http://schemas.openxmlformats.org/officeDocument/2006/relationships/externalLinkPath" Target="/JOSE/A&#209;O%202025/REM%20MENSUAL/Modificaciones%20Rem/Febrero%202026/REM%20A%202025/116108A12.xlsm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03.xlsm" TargetMode="External"/><Relationship Id="rId2" Type="http://schemas.openxmlformats.org/officeDocument/2006/relationships/externalLinkPath" Target="file:///Z:\JOSE\A&#209;O%202025\REM%20MENSUAL\Modificaciones%20Rem\Abril%202026\116108A03.xlsm" TargetMode="External"/><Relationship Id="rId1" Type="http://schemas.openxmlformats.org/officeDocument/2006/relationships/externalLinkPath" Target="/JOSE/A&#209;O%202025/REM%20MENSUAL/Modificaciones%20Rem/Abril%202026/116108A03.xlsm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04.xlsm" TargetMode="External"/><Relationship Id="rId2" Type="http://schemas.openxmlformats.org/officeDocument/2006/relationships/externalLinkPath" Target="file:///Z:\JOSE\A&#209;O%202025\REM%20MENSUAL\Modificaciones%20Rem\Abril%202026\116108A04.xlsm" TargetMode="External"/><Relationship Id="rId1" Type="http://schemas.openxmlformats.org/officeDocument/2006/relationships/externalLinkPath" Target="/JOSE/A&#209;O%202025/REM%20MENSUAL/Modificaciones%20Rem/Abril%202026/116108A04.xlsm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05.xlsm" TargetMode="External"/><Relationship Id="rId2" Type="http://schemas.openxmlformats.org/officeDocument/2006/relationships/externalLinkPath" Target="file:///Z:\JOSE\A&#209;O%202025\REM%20MENSUAL\Modificaciones%20Rem\Abril%202026\116108A05.xlsm" TargetMode="External"/><Relationship Id="rId1" Type="http://schemas.openxmlformats.org/officeDocument/2006/relationships/externalLinkPath" Target="/JOSE/A&#209;O%202025/REM%20MENSUAL/Modificaciones%20Rem/Abril%202026/116108A05.xlsm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07.xlsm" TargetMode="External"/><Relationship Id="rId2" Type="http://schemas.openxmlformats.org/officeDocument/2006/relationships/externalLinkPath" Target="file:///Z:\JOSE\A&#209;O%202025\REM%20MENSUAL\Modificaciones%20Rem\Abril%202026\116108A07.xlsm" TargetMode="External"/><Relationship Id="rId1" Type="http://schemas.openxmlformats.org/officeDocument/2006/relationships/externalLinkPath" Target="/JOSE/A&#209;O%202025/REM%20MENSUAL/Modificaciones%20Rem/Abril%202026/116108A07.xlsm" TargetMode="External"/></Relationships>
</file>

<file path=xl/externalLinks/_rels/externalLink1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08.xlsm" TargetMode="External"/><Relationship Id="rId2" Type="http://schemas.openxmlformats.org/officeDocument/2006/relationships/externalLinkPath" Target="file:///Z:\JOSE\A&#209;O%202025\REM%20MENSUAL\Modificaciones%20Rem\Abril%202026\116108A08.xlsm" TargetMode="External"/><Relationship Id="rId1" Type="http://schemas.openxmlformats.org/officeDocument/2006/relationships/externalLinkPath" Target="/JOSE/A&#209;O%202025/REM%20MENSUAL/Modificaciones%20Rem/Abril%202026/116108A08.xlsm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Abril%202026/116108A11.xlsm" TargetMode="External"/><Relationship Id="rId2" Type="http://schemas.openxmlformats.org/officeDocument/2006/relationships/externalLinkPath" Target="file:///Z:\JOSE\A&#209;O%202025\REM%20MENSUAL\Modificaciones%20Rem\Abril%202026\116108A11.xlsm" TargetMode="External"/><Relationship Id="rId1" Type="http://schemas.openxmlformats.org/officeDocument/2006/relationships/externalLinkPath" Target="/JOSE/A&#209;O%202025/REM%20MENSUAL/Modificaciones%20Rem/Abril%202026/116108A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79"/>
  <sheetViews>
    <sheetView tabSelected="1" zoomScaleNormal="100" workbookViewId="0">
      <selection activeCell="O113" sqref="O113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",[1]NOMBRE!B2, " (",[1]NOMBRE!C2,[1]NOMBRE!D2,[1]NOMBRE!E2,[1]NOMBRE!F2,[1]NOMBRE!G2,")")</f>
        <v>COMUNA: 0 (00000)</v>
      </c>
    </row>
    <row r="3" spans="1:104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104" x14ac:dyDescent="0.25">
      <c r="A4" s="1" t="str">
        <f>CONCATENATE("MES: ",[1]NOMBRE!B6, " (",[1]NOMBRE!C6,[1]NOMBRE!D6,")")</f>
        <v>MES: 0 (00)</v>
      </c>
    </row>
    <row r="5" spans="1:104" x14ac:dyDescent="0.25">
      <c r="A5" s="1" t="str">
        <f>CONCATENATE("AÑO: ",[1]NOMBRE!B7)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336"/>
      <c r="B11" s="337"/>
      <c r="C11" s="340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336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1430</v>
      </c>
      <c r="D12" s="14">
        <f t="shared" ref="D12:AD12" si="0">SUM(D13:D16)</f>
        <v>4</v>
      </c>
      <c r="E12" s="15">
        <f t="shared" si="0"/>
        <v>62</v>
      </c>
      <c r="F12" s="16">
        <f t="shared" si="0"/>
        <v>1050</v>
      </c>
      <c r="G12" s="17">
        <f t="shared" si="0"/>
        <v>315</v>
      </c>
      <c r="H12" s="14">
        <f t="shared" si="0"/>
        <v>1</v>
      </c>
      <c r="I12" s="15">
        <f t="shared" si="0"/>
        <v>5</v>
      </c>
      <c r="J12" s="18">
        <f t="shared" si="0"/>
        <v>3</v>
      </c>
      <c r="K12" s="19">
        <f t="shared" si="0"/>
        <v>87</v>
      </c>
      <c r="L12" s="20">
        <f t="shared" si="0"/>
        <v>1431</v>
      </c>
      <c r="M12" s="14">
        <f t="shared" si="0"/>
        <v>1110</v>
      </c>
      <c r="N12" s="15">
        <f t="shared" si="0"/>
        <v>0</v>
      </c>
      <c r="O12" s="18">
        <f t="shared" si="0"/>
        <v>0</v>
      </c>
      <c r="P12" s="15">
        <f t="shared" si="0"/>
        <v>8</v>
      </c>
      <c r="Q12" s="18">
        <f t="shared" si="0"/>
        <v>161</v>
      </c>
      <c r="R12" s="21">
        <f t="shared" si="0"/>
        <v>442</v>
      </c>
      <c r="S12" s="17">
        <f t="shared" si="0"/>
        <v>975</v>
      </c>
      <c r="T12" s="22">
        <f t="shared" si="0"/>
        <v>318</v>
      </c>
      <c r="U12" s="17">
        <f t="shared" si="0"/>
        <v>1032</v>
      </c>
      <c r="V12" s="14">
        <f t="shared" si="0"/>
        <v>257</v>
      </c>
      <c r="W12" s="23">
        <f t="shared" si="0"/>
        <v>1045</v>
      </c>
      <c r="X12" s="22">
        <f t="shared" si="0"/>
        <v>464</v>
      </c>
      <c r="Y12" s="15">
        <f t="shared" si="0"/>
        <v>1130</v>
      </c>
      <c r="Z12" s="24">
        <f t="shared" si="0"/>
        <v>19</v>
      </c>
      <c r="AA12" s="22">
        <f t="shared" si="0"/>
        <v>0</v>
      </c>
      <c r="AB12" s="15">
        <f t="shared" si="0"/>
        <v>98</v>
      </c>
      <c r="AC12" s="15">
        <f t="shared" si="0"/>
        <v>9</v>
      </c>
      <c r="AD12" s="23">
        <f t="shared" si="0"/>
        <v>0</v>
      </c>
      <c r="AE12" s="16">
        <f>SUM(AE13:AE16)</f>
        <v>1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f>SUM(ENERO:DICIEMBRE!C13)</f>
        <v>524</v>
      </c>
      <c r="D13" s="26">
        <f>SUM(ENERO:DICIEMBRE!D13)</f>
        <v>2</v>
      </c>
      <c r="E13" s="26">
        <f>SUM(ENERO:DICIEMBRE!E13)</f>
        <v>43</v>
      </c>
      <c r="F13" s="26">
        <f>SUM(ENERO:DICIEMBRE!F13)</f>
        <v>403</v>
      </c>
      <c r="G13" s="26">
        <f>SUM(ENERO:DICIEMBRE!G13)</f>
        <v>76</v>
      </c>
      <c r="H13" s="26">
        <f>SUM(ENERO:DICIEMBRE!H13)</f>
        <v>1</v>
      </c>
      <c r="I13" s="26">
        <f>SUM(ENERO:DICIEMBRE!I13)</f>
        <v>4</v>
      </c>
      <c r="J13" s="26">
        <f>SUM(ENERO:DICIEMBRE!J13)</f>
        <v>2</v>
      </c>
      <c r="K13" s="26">
        <f>SUM(ENERO:DICIEMBRE!K13)</f>
        <v>44</v>
      </c>
      <c r="L13" s="26">
        <f>SUM(ENERO:DICIEMBRE!L13)</f>
        <v>490</v>
      </c>
      <c r="M13" s="26">
        <f>SUM(ENERO:DICIEMBRE!M13)</f>
        <v>353</v>
      </c>
      <c r="N13" s="26">
        <f>SUM(ENERO:DICIEMBRE!N13)</f>
        <v>0</v>
      </c>
      <c r="O13" s="26">
        <f>SUM(ENERO:DICIEMBRE!O13)</f>
        <v>0</v>
      </c>
      <c r="P13" s="26">
        <f>SUM(ENERO:DICIEMBRE!P13)</f>
        <v>0</v>
      </c>
      <c r="Q13" s="26">
        <f>SUM(ENERO:DICIEMBRE!Q13)</f>
        <v>155</v>
      </c>
      <c r="R13" s="26">
        <f>SUM(ENERO:DICIEMBRE!R13)</f>
        <v>417</v>
      </c>
      <c r="S13" s="26">
        <f>SUM(ENERO:DICIEMBRE!S13)</f>
        <v>324</v>
      </c>
      <c r="T13" s="26">
        <f>SUM(ENERO:DICIEMBRE!T13)</f>
        <v>105</v>
      </c>
      <c r="U13" s="26">
        <f>SUM(ENERO:DICIEMBRE!U13)</f>
        <v>398</v>
      </c>
      <c r="V13" s="26">
        <f>SUM(ENERO:DICIEMBRE!V13)</f>
        <v>100</v>
      </c>
      <c r="W13" s="26">
        <f>SUM(ENERO:DICIEMBRE!W13)</f>
        <v>341</v>
      </c>
      <c r="X13" s="26">
        <f>SUM(ENERO:DICIEMBRE!X13)</f>
        <v>452</v>
      </c>
      <c r="Y13" s="26">
        <f>SUM(ENERO:DICIEMBRE!Y13)</f>
        <v>396</v>
      </c>
      <c r="Z13" s="26">
        <f>SUM(ENERO:DICIEMBRE!Z13)</f>
        <v>19</v>
      </c>
      <c r="AA13" s="26">
        <f>SUM(ENERO:DICIEMBRE!AA13)</f>
        <v>0</v>
      </c>
      <c r="AB13" s="26">
        <f>SUM(ENERO:DICIEMBRE!AB13)</f>
        <v>53</v>
      </c>
      <c r="AC13" s="26">
        <f>SUM(ENERO:DICIEMBRE!AC13)</f>
        <v>6</v>
      </c>
      <c r="AD13" s="26">
        <f>SUM(ENERO:DICIEMBRE!AD13)</f>
        <v>0</v>
      </c>
      <c r="AE13" s="26">
        <f>SUM(ENERO:DICIEMBRE!AE13)</f>
        <v>1</v>
      </c>
      <c r="AF13" s="26">
        <f>SUM(ENERO:DICIEMBRE!AF13)</f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26">
        <f>SUM(ENERO:DICIEMBRE!C14)</f>
        <v>10</v>
      </c>
      <c r="D14" s="26">
        <f>SUM(ENERO:DICIEMBRE!D14)</f>
        <v>0</v>
      </c>
      <c r="E14" s="26">
        <f>SUM(ENERO:DICIEMBRE!E14)</f>
        <v>2</v>
      </c>
      <c r="F14" s="26">
        <f>SUM(ENERO:DICIEMBRE!F14)</f>
        <v>7</v>
      </c>
      <c r="G14" s="26">
        <f>SUM(ENERO:DICIEMBRE!G14)</f>
        <v>2</v>
      </c>
      <c r="H14" s="26">
        <f>SUM(ENERO:DICIEMBRE!H14)</f>
        <v>0</v>
      </c>
      <c r="I14" s="26">
        <f>SUM(ENERO:DICIEMBRE!I14)</f>
        <v>0</v>
      </c>
      <c r="J14" s="26">
        <f>SUM(ENERO:DICIEMBRE!J14)</f>
        <v>0</v>
      </c>
      <c r="K14" s="26">
        <f>SUM(ENERO:DICIEMBRE!K14)</f>
        <v>0</v>
      </c>
      <c r="L14" s="26">
        <f>SUM(ENERO:DICIEMBRE!L14)</f>
        <v>45</v>
      </c>
      <c r="M14" s="26">
        <f>SUM(ENERO:DICIEMBRE!M14)</f>
        <v>11</v>
      </c>
      <c r="N14" s="26">
        <f>SUM(ENERO:DICIEMBRE!N14)</f>
        <v>0</v>
      </c>
      <c r="O14" s="26">
        <f>SUM(ENERO:DICIEMBRE!O14)</f>
        <v>0</v>
      </c>
      <c r="P14" s="26">
        <f>SUM(ENERO:DICIEMBRE!P14)</f>
        <v>0</v>
      </c>
      <c r="Q14" s="26">
        <f>SUM(ENERO:DICIEMBRE!Q14)</f>
        <v>6</v>
      </c>
      <c r="R14" s="26">
        <f>SUM(ENERO:DICIEMBRE!R14)</f>
        <v>8</v>
      </c>
      <c r="S14" s="26">
        <f>SUM(ENERO:DICIEMBRE!S14)</f>
        <v>4</v>
      </c>
      <c r="T14" s="26">
        <f>SUM(ENERO:DICIEMBRE!T14)</f>
        <v>3</v>
      </c>
      <c r="U14" s="26">
        <f>SUM(ENERO:DICIEMBRE!U14)</f>
        <v>5</v>
      </c>
      <c r="V14" s="26">
        <f>SUM(ENERO:DICIEMBRE!V14)</f>
        <v>2</v>
      </c>
      <c r="W14" s="26">
        <f>SUM(ENERO:DICIEMBRE!W14)</f>
        <v>4</v>
      </c>
      <c r="X14" s="26">
        <f>SUM(ENERO:DICIEMBRE!X14)</f>
        <v>5</v>
      </c>
      <c r="Y14" s="26">
        <f>SUM(ENERO:DICIEMBRE!Y14)</f>
        <v>8</v>
      </c>
      <c r="Z14" s="26">
        <f>SUM(ENERO:DICIEMBRE!Z14)</f>
        <v>0</v>
      </c>
      <c r="AA14" s="26">
        <f>SUM(ENERO:DICIEMBRE!AA14)</f>
        <v>0</v>
      </c>
      <c r="AB14" s="26">
        <f>SUM(ENERO:DICIEMBRE!AB14)</f>
        <v>1</v>
      </c>
      <c r="AC14" s="26">
        <f>SUM(ENERO:DICIEMBRE!AC14)</f>
        <v>1</v>
      </c>
      <c r="AD14" s="26">
        <f>SUM(ENERO:DICIEMBRE!AD14)</f>
        <v>0</v>
      </c>
      <c r="AE14" s="26">
        <f>SUM(ENERO:DICIEMBRE!AE14)</f>
        <v>0</v>
      </c>
      <c r="AF14" s="26">
        <f>SUM(ENERO:DICIEMBRE!AF14)</f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26">
        <f>SUM(ENERO:DICIEMBRE!C15)</f>
        <v>605</v>
      </c>
      <c r="D15" s="26">
        <f>SUM(ENERO:DICIEMBRE!D15)</f>
        <v>0</v>
      </c>
      <c r="E15" s="26">
        <f>SUM(ENERO:DICIEMBRE!E15)</f>
        <v>6</v>
      </c>
      <c r="F15" s="26">
        <f>SUM(ENERO:DICIEMBRE!F15)</f>
        <v>418</v>
      </c>
      <c r="G15" s="26">
        <f>SUM(ENERO:DICIEMBRE!G15)</f>
        <v>181</v>
      </c>
      <c r="H15" s="26">
        <f>SUM(ENERO:DICIEMBRE!H15)</f>
        <v>0</v>
      </c>
      <c r="I15" s="26">
        <f>SUM(ENERO:DICIEMBRE!I15)</f>
        <v>1</v>
      </c>
      <c r="J15" s="26">
        <f>SUM(ENERO:DICIEMBRE!J15)</f>
        <v>0</v>
      </c>
      <c r="K15" s="26">
        <f>SUM(ENERO:DICIEMBRE!K15)</f>
        <v>18</v>
      </c>
      <c r="L15" s="26">
        <f>SUM(ENERO:DICIEMBRE!L15)</f>
        <v>604</v>
      </c>
      <c r="M15" s="26">
        <f>SUM(ENERO:DICIEMBRE!M15)</f>
        <v>506</v>
      </c>
      <c r="N15" s="26">
        <f>SUM(ENERO:DICIEMBRE!N15)</f>
        <v>0</v>
      </c>
      <c r="O15" s="26">
        <f>SUM(ENERO:DICIEMBRE!O15)</f>
        <v>0</v>
      </c>
      <c r="P15" s="26">
        <f>SUM(ENERO:DICIEMBRE!P15)</f>
        <v>1</v>
      </c>
      <c r="Q15" s="26">
        <f>SUM(ENERO:DICIEMBRE!Q15)</f>
        <v>0</v>
      </c>
      <c r="R15" s="26">
        <f>SUM(ENERO:DICIEMBRE!R15)</f>
        <v>1</v>
      </c>
      <c r="S15" s="26">
        <f>SUM(ENERO:DICIEMBRE!S15)</f>
        <v>420</v>
      </c>
      <c r="T15" s="26">
        <f>SUM(ENERO:DICIEMBRE!T15)</f>
        <v>114</v>
      </c>
      <c r="U15" s="26">
        <f>SUM(ENERO:DICIEMBRE!U15)</f>
        <v>437</v>
      </c>
      <c r="V15" s="26">
        <f>SUM(ENERO:DICIEMBRE!V15)</f>
        <v>75</v>
      </c>
      <c r="W15" s="26">
        <f>SUM(ENERO:DICIEMBRE!W15)</f>
        <v>486</v>
      </c>
      <c r="X15" s="26">
        <f>SUM(ENERO:DICIEMBRE!X15)</f>
        <v>5</v>
      </c>
      <c r="Y15" s="26">
        <f>SUM(ENERO:DICIEMBRE!Y15)</f>
        <v>526</v>
      </c>
      <c r="Z15" s="26">
        <f>SUM(ENERO:DICIEMBRE!Z15)</f>
        <v>0</v>
      </c>
      <c r="AA15" s="26">
        <f>SUM(ENERO:DICIEMBRE!AA15)</f>
        <v>0</v>
      </c>
      <c r="AB15" s="26">
        <f>SUM(ENERO:DICIEMBRE!AB15)</f>
        <v>15</v>
      </c>
      <c r="AC15" s="26">
        <f>SUM(ENERO:DICIEMBRE!AC15)</f>
        <v>0</v>
      </c>
      <c r="AD15" s="26">
        <f>SUM(ENERO:DICIEMBRE!AD15)</f>
        <v>0</v>
      </c>
      <c r="AE15" s="26">
        <f>SUM(ENERO:DICIEMBRE!AE15)</f>
        <v>0</v>
      </c>
      <c r="AF15" s="26">
        <f>SUM(ENERO:DICIEMBRE!AF15)</f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26">
        <f>SUM(ENERO:DICIEMBRE!C16)</f>
        <v>291</v>
      </c>
      <c r="D16" s="26">
        <f>SUM(ENERO:DICIEMBRE!D16)</f>
        <v>2</v>
      </c>
      <c r="E16" s="26">
        <f>SUM(ENERO:DICIEMBRE!E16)</f>
        <v>11</v>
      </c>
      <c r="F16" s="26">
        <f>SUM(ENERO:DICIEMBRE!F16)</f>
        <v>222</v>
      </c>
      <c r="G16" s="26">
        <f>SUM(ENERO:DICIEMBRE!G16)</f>
        <v>56</v>
      </c>
      <c r="H16" s="26">
        <f>SUM(ENERO:DICIEMBRE!H16)</f>
        <v>0</v>
      </c>
      <c r="I16" s="26">
        <f>SUM(ENERO:DICIEMBRE!I16)</f>
        <v>0</v>
      </c>
      <c r="J16" s="26">
        <f>SUM(ENERO:DICIEMBRE!J16)</f>
        <v>1</v>
      </c>
      <c r="K16" s="26">
        <f>SUM(ENERO:DICIEMBRE!K16)</f>
        <v>25</v>
      </c>
      <c r="L16" s="26">
        <f>SUM(ENERO:DICIEMBRE!L16)</f>
        <v>292</v>
      </c>
      <c r="M16" s="26">
        <f>SUM(ENERO:DICIEMBRE!M16)</f>
        <v>240</v>
      </c>
      <c r="N16" s="26">
        <f>SUM(ENERO:DICIEMBRE!N16)</f>
        <v>0</v>
      </c>
      <c r="O16" s="26">
        <f>SUM(ENERO:DICIEMBRE!O16)</f>
        <v>0</v>
      </c>
      <c r="P16" s="26">
        <f>SUM(ENERO:DICIEMBRE!P16)</f>
        <v>7</v>
      </c>
      <c r="Q16" s="26">
        <f>SUM(ENERO:DICIEMBRE!Q16)</f>
        <v>0</v>
      </c>
      <c r="R16" s="26">
        <f>SUM(ENERO:DICIEMBRE!R16)</f>
        <v>16</v>
      </c>
      <c r="S16" s="26">
        <f>SUM(ENERO:DICIEMBRE!S16)</f>
        <v>227</v>
      </c>
      <c r="T16" s="26">
        <f>SUM(ENERO:DICIEMBRE!T16)</f>
        <v>96</v>
      </c>
      <c r="U16" s="26">
        <f>SUM(ENERO:DICIEMBRE!U16)</f>
        <v>192</v>
      </c>
      <c r="V16" s="26">
        <f>SUM(ENERO:DICIEMBRE!V16)</f>
        <v>80</v>
      </c>
      <c r="W16" s="26">
        <f>SUM(ENERO:DICIEMBRE!W16)</f>
        <v>214</v>
      </c>
      <c r="X16" s="26">
        <f>SUM(ENERO:DICIEMBRE!X16)</f>
        <v>2</v>
      </c>
      <c r="Y16" s="26">
        <f>SUM(ENERO:DICIEMBRE!Y16)</f>
        <v>200</v>
      </c>
      <c r="Z16" s="26">
        <f>SUM(ENERO:DICIEMBRE!Z16)</f>
        <v>0</v>
      </c>
      <c r="AA16" s="26">
        <f>SUM(ENERO:DICIEMBRE!AA16)</f>
        <v>0</v>
      </c>
      <c r="AB16" s="26">
        <f>SUM(ENERO:DICIEMBRE!AB16)</f>
        <v>29</v>
      </c>
      <c r="AC16" s="26">
        <f>SUM(ENERO:DICIEMBRE!AC16)</f>
        <v>2</v>
      </c>
      <c r="AD16" s="26">
        <f>SUM(ENERO:DICIEMBRE!AD16)</f>
        <v>0</v>
      </c>
      <c r="AE16" s="26">
        <f>SUM(ENERO:DICIEMBRE!AE16)</f>
        <v>0</v>
      </c>
      <c r="AF16" s="26">
        <f>SUM(ENERO:DICIEMBRE!AF16)</f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f>SUM(ENERO:DICIEMBRE!C17)</f>
        <v>0</v>
      </c>
      <c r="D17" s="26">
        <f>SUM(ENERO:DICIEMBRE!D17)</f>
        <v>0</v>
      </c>
      <c r="E17" s="26">
        <f>SUM(ENERO:DICIEMBRE!E17)</f>
        <v>0</v>
      </c>
      <c r="F17" s="26">
        <f>SUM(ENERO:DICIEMBRE!F17)</f>
        <v>0</v>
      </c>
      <c r="G17" s="26">
        <f>SUM(ENERO:DICIEMBRE!G17)</f>
        <v>0</v>
      </c>
      <c r="H17" s="26">
        <f>SUM(ENERO:DICIEMBRE!H17)</f>
        <v>0</v>
      </c>
      <c r="I17" s="26">
        <f>SUM(ENERO:DICIEMBRE!I17)</f>
        <v>0</v>
      </c>
      <c r="J17" s="26">
        <f>SUM(ENERO:DICIEMBRE!J17)</f>
        <v>0</v>
      </c>
      <c r="K17" s="26">
        <f>SUM(ENERO:DICIEMBRE!K17)</f>
        <v>0</v>
      </c>
      <c r="L17" s="26">
        <f>SUM(ENERO:DICIEMBRE!L17)</f>
        <v>0</v>
      </c>
      <c r="M17" s="26">
        <f>SUM(ENERO:DICIEMBRE!M17)</f>
        <v>0</v>
      </c>
      <c r="N17" s="26">
        <f>SUM(ENERO:DICIEMBRE!N17)</f>
        <v>0</v>
      </c>
      <c r="O17" s="26">
        <f>SUM(ENERO:DICIEMBRE!O17)</f>
        <v>0</v>
      </c>
      <c r="P17" s="26">
        <f>SUM(ENERO:DICIEMBRE!P17)</f>
        <v>0</v>
      </c>
      <c r="Q17" s="26">
        <f>SUM(ENERO:DICIEMBRE!Q17)</f>
        <v>0</v>
      </c>
      <c r="R17" s="26">
        <f>SUM(ENERO:DICIEMBRE!R17)</f>
        <v>0</v>
      </c>
      <c r="S17" s="26">
        <f>SUM(ENERO:DICIEMBRE!S17)</f>
        <v>0</v>
      </c>
      <c r="T17" s="26">
        <f>SUM(ENERO:DICIEMBRE!T17)</f>
        <v>0</v>
      </c>
      <c r="U17" s="26">
        <f>SUM(ENERO:DICIEMBRE!U17)</f>
        <v>0</v>
      </c>
      <c r="V17" s="26">
        <f>SUM(ENERO:DICIEMBRE!V17)</f>
        <v>0</v>
      </c>
      <c r="W17" s="26">
        <f>SUM(ENERO:DICIEMBRE!W17)</f>
        <v>0</v>
      </c>
      <c r="X17" s="26">
        <f>SUM(ENERO:DICIEMBRE!X17)</f>
        <v>0</v>
      </c>
      <c r="Y17" s="26">
        <f>SUM(ENERO:DICIEMBRE!Y17)</f>
        <v>0</v>
      </c>
      <c r="Z17" s="26">
        <f>SUM(ENERO:DICIEMBRE!Z17)</f>
        <v>0</v>
      </c>
      <c r="AA17" s="26">
        <f>SUM(ENERO:DICIEMBRE!AA17)</f>
        <v>0</v>
      </c>
      <c r="AB17" s="26">
        <f>SUM(ENERO:DICIEMBRE!AB17)</f>
        <v>0</v>
      </c>
      <c r="AC17" s="26">
        <f>SUM(ENERO:DICIEMBRE!AC17)</f>
        <v>0</v>
      </c>
      <c r="AD17" s="26">
        <f>SUM(ENERO:DICIEMBRE!AD17)</f>
        <v>0</v>
      </c>
      <c r="AE17" s="26">
        <f>SUM(ENERO:DICIEMBRE!AE17)</f>
        <v>0</v>
      </c>
      <c r="AF17" s="26">
        <f>SUM(ENERO:DICIEMBRE!AF17)</f>
        <v>0</v>
      </c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26">
        <f>SUM(ENERO:DICIEMBRE!C18)</f>
        <v>3</v>
      </c>
      <c r="D18" s="26">
        <f>SUM(ENERO:DICIEMBRE!D18)</f>
        <v>0</v>
      </c>
      <c r="E18" s="26">
        <f>SUM(ENERO:DICIEMBRE!E18)</f>
        <v>0</v>
      </c>
      <c r="F18" s="26">
        <f>SUM(ENERO:DICIEMBRE!F18)</f>
        <v>3</v>
      </c>
      <c r="G18" s="26">
        <f>SUM(ENERO:DICIEMBRE!G18)</f>
        <v>0</v>
      </c>
      <c r="H18" s="26">
        <f>SUM(ENERO:DICIEMBRE!H18)</f>
        <v>0</v>
      </c>
      <c r="I18" s="26">
        <f>SUM(ENERO:DICIEMBRE!I18)</f>
        <v>0</v>
      </c>
      <c r="J18" s="26">
        <f>SUM(ENERO:DICIEMBRE!J18)</f>
        <v>0</v>
      </c>
      <c r="K18" s="26">
        <f>SUM(ENERO:DICIEMBRE!K18)</f>
        <v>0</v>
      </c>
      <c r="L18" s="26">
        <f>SUM(ENERO:DICIEMBRE!L18)</f>
        <v>0</v>
      </c>
      <c r="M18" s="26">
        <f>SUM(ENERO:DICIEMBRE!M18)</f>
        <v>0</v>
      </c>
      <c r="N18" s="26">
        <f>SUM(ENERO:DICIEMBRE!N18)</f>
        <v>0</v>
      </c>
      <c r="O18" s="26">
        <f>SUM(ENERO:DICIEMBRE!O18)</f>
        <v>0</v>
      </c>
      <c r="P18" s="26">
        <f>SUM(ENERO:DICIEMBRE!P18)</f>
        <v>0</v>
      </c>
      <c r="Q18" s="26">
        <f>SUM(ENERO:DICIEMBRE!Q18)</f>
        <v>0</v>
      </c>
      <c r="R18" s="26">
        <f>SUM(ENERO:DICIEMBRE!R18)</f>
        <v>0</v>
      </c>
      <c r="S18" s="26">
        <f>SUM(ENERO:DICIEMBRE!S18)</f>
        <v>0</v>
      </c>
      <c r="T18" s="26">
        <f>SUM(ENERO:DICIEMBRE!T18)</f>
        <v>0</v>
      </c>
      <c r="U18" s="26">
        <f>SUM(ENERO:DICIEMBRE!U18)</f>
        <v>0</v>
      </c>
      <c r="V18" s="26">
        <f>SUM(ENERO:DICIEMBRE!V18)</f>
        <v>0</v>
      </c>
      <c r="W18" s="26">
        <f>SUM(ENERO:DICIEMBRE!W18)</f>
        <v>0</v>
      </c>
      <c r="X18" s="26">
        <f>SUM(ENERO:DICIEMBRE!X18)</f>
        <v>0</v>
      </c>
      <c r="Y18" s="26">
        <f>SUM(ENERO:DICIEMBRE!Y18)</f>
        <v>0</v>
      </c>
      <c r="Z18" s="26">
        <f>SUM(ENERO:DICIEMBRE!Z18)</f>
        <v>0</v>
      </c>
      <c r="AA18" s="26">
        <f>SUM(ENERO:DICIEMBRE!AA18)</f>
        <v>0</v>
      </c>
      <c r="AB18" s="26">
        <f>SUM(ENERO:DICIEMBRE!AB18)</f>
        <v>0</v>
      </c>
      <c r="AC18" s="26">
        <f>SUM(ENERO:DICIEMBRE!AC18)</f>
        <v>0</v>
      </c>
      <c r="AD18" s="26">
        <f>SUM(ENERO:DICIEMBRE!AD18)</f>
        <v>0</v>
      </c>
      <c r="AE18" s="26">
        <f>SUM(ENERO:DICIEMBRE!AE18)</f>
        <v>0</v>
      </c>
      <c r="AF18" s="26">
        <f>SUM(ENERO:DICIEMBRE!AF18)</f>
        <v>0</v>
      </c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402" t="s">
        <v>46</v>
      </c>
      <c r="B19" s="403"/>
      <c r="C19" s="26">
        <f>SUM(ENERO:DICIEMBRE!C19)</f>
        <v>239</v>
      </c>
      <c r="D19" s="26">
        <f>SUM(ENERO:DICIEMBRE!D19)</f>
        <v>1</v>
      </c>
      <c r="E19" s="26">
        <f>SUM(ENERO:DICIEMBRE!E19)</f>
        <v>6</v>
      </c>
      <c r="F19" s="26">
        <f>SUM(ENERO:DICIEMBRE!F19)</f>
        <v>132</v>
      </c>
      <c r="G19" s="26">
        <f>SUM(ENERO:DICIEMBRE!G19)</f>
        <v>51</v>
      </c>
      <c r="H19" s="26">
        <f>SUM(ENERO:DICIEMBRE!H19)</f>
        <v>0</v>
      </c>
      <c r="I19" s="26">
        <f>SUM(ENERO:DICIEMBRE!I19)</f>
        <v>0</v>
      </c>
      <c r="J19" s="26">
        <f>SUM(ENERO:DICIEMBRE!J19)</f>
        <v>0</v>
      </c>
      <c r="K19" s="26">
        <f>SUM(ENERO:DICIEMBRE!K19)</f>
        <v>0</v>
      </c>
      <c r="L19" s="26">
        <f>SUM(ENERO:DICIEMBRE!L19)</f>
        <v>0</v>
      </c>
      <c r="M19" s="26">
        <f>SUM(ENERO:DICIEMBRE!M19)</f>
        <v>0</v>
      </c>
      <c r="N19" s="26">
        <f>SUM(ENERO:DICIEMBRE!N19)</f>
        <v>0</v>
      </c>
      <c r="O19" s="26">
        <f>SUM(ENERO:DICIEMBRE!O19)</f>
        <v>0</v>
      </c>
      <c r="P19" s="26">
        <f>SUM(ENERO:DICIEMBRE!P19)</f>
        <v>0</v>
      </c>
      <c r="Q19" s="26">
        <f>SUM(ENERO:DICIEMBRE!Q19)</f>
        <v>0</v>
      </c>
      <c r="R19" s="26">
        <f>SUM(ENERO:DICIEMBRE!R19)</f>
        <v>0</v>
      </c>
      <c r="S19" s="26">
        <f>SUM(ENERO:DICIEMBRE!S19)</f>
        <v>0</v>
      </c>
      <c r="T19" s="26">
        <f>SUM(ENERO:DICIEMBRE!T19)</f>
        <v>0</v>
      </c>
      <c r="U19" s="26">
        <f>SUM(ENERO:DICIEMBRE!U19)</f>
        <v>0</v>
      </c>
      <c r="V19" s="26">
        <f>SUM(ENERO:DICIEMBRE!V19)</f>
        <v>0</v>
      </c>
      <c r="W19" s="26">
        <f>SUM(ENERO:DICIEMBRE!W19)</f>
        <v>0</v>
      </c>
      <c r="X19" s="26">
        <f>SUM(ENERO:DICIEMBRE!X19)</f>
        <v>0</v>
      </c>
      <c r="Y19" s="26">
        <f>SUM(ENERO:DICIEMBRE!Y19)</f>
        <v>0</v>
      </c>
      <c r="Z19" s="26">
        <f>SUM(ENERO:DICIEMBRE!Z19)</f>
        <v>0</v>
      </c>
      <c r="AA19" s="26">
        <f>SUM(ENERO:DICIEMBRE!AA19)</f>
        <v>0</v>
      </c>
      <c r="AB19" s="26">
        <f>SUM(ENERO:DICIEMBRE!AB19)</f>
        <v>0</v>
      </c>
      <c r="AC19" s="26">
        <f>SUM(ENERO:DICIEMBRE!AC19)</f>
        <v>0</v>
      </c>
      <c r="AD19" s="26">
        <f>SUM(ENERO:DICIEMBRE!AD19)</f>
        <v>0</v>
      </c>
      <c r="AE19" s="26">
        <f>SUM(ENERO:DICIEMBRE!AE19)</f>
        <v>0</v>
      </c>
      <c r="AF19" s="26">
        <f>SUM(ENERO:DICIEMBRE!AF19)</f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f>SUM(ENERO:DICIEMBRE!C20)</f>
        <v>2</v>
      </c>
      <c r="D20" s="26">
        <f>SUM(ENERO:DICIEMBRE!D20)</f>
        <v>0</v>
      </c>
      <c r="E20" s="26">
        <f>SUM(ENERO:DICIEMBRE!E20)</f>
        <v>0</v>
      </c>
      <c r="F20" s="26">
        <f>SUM(ENERO:DICIEMBRE!F20)</f>
        <v>2</v>
      </c>
      <c r="G20" s="26">
        <f>SUM(ENERO:DICIEMBRE!G20)</f>
        <v>0</v>
      </c>
      <c r="H20" s="26">
        <f>SUM(ENERO:DICIEMBRE!H20)</f>
        <v>0</v>
      </c>
      <c r="I20" s="26">
        <f>SUM(ENERO:DICIEMBRE!I20)</f>
        <v>0</v>
      </c>
      <c r="J20" s="26">
        <f>SUM(ENERO:DICIEMBRE!J20)</f>
        <v>0</v>
      </c>
      <c r="K20" s="26">
        <f>SUM(ENERO:DICIEMBRE!K20)</f>
        <v>0</v>
      </c>
      <c r="L20" s="26">
        <f>SUM(ENERO:DICIEMBRE!L20)</f>
        <v>0</v>
      </c>
      <c r="M20" s="26">
        <f>SUM(ENERO:DICIEMBRE!M20)</f>
        <v>0</v>
      </c>
      <c r="N20" s="26">
        <f>SUM(ENERO:DICIEMBRE!N20)</f>
        <v>0</v>
      </c>
      <c r="O20" s="26">
        <f>SUM(ENERO:DICIEMBRE!O20)</f>
        <v>0</v>
      </c>
      <c r="P20" s="26">
        <f>SUM(ENERO:DICIEMBRE!P20)</f>
        <v>0</v>
      </c>
      <c r="Q20" s="26">
        <f>SUM(ENERO:DICIEMBRE!Q20)</f>
        <v>0</v>
      </c>
      <c r="R20" s="26">
        <f>SUM(ENERO:DICIEMBRE!R20)</f>
        <v>0</v>
      </c>
      <c r="S20" s="26">
        <f>SUM(ENERO:DICIEMBRE!S20)</f>
        <v>0</v>
      </c>
      <c r="T20" s="26">
        <f>SUM(ENERO:DICIEMBRE!T20)</f>
        <v>0</v>
      </c>
      <c r="U20" s="26">
        <f>SUM(ENERO:DICIEMBRE!U20)</f>
        <v>0</v>
      </c>
      <c r="V20" s="26">
        <f>SUM(ENERO:DICIEMBRE!V20)</f>
        <v>0</v>
      </c>
      <c r="W20" s="26">
        <f>SUM(ENERO:DICIEMBRE!W20)</f>
        <v>0</v>
      </c>
      <c r="X20" s="26">
        <f>SUM(ENERO:DICIEMBRE!X20)</f>
        <v>0</v>
      </c>
      <c r="Y20" s="26">
        <f>SUM(ENERO:DICIEMBRE!Y20)</f>
        <v>0</v>
      </c>
      <c r="Z20" s="26">
        <f>SUM(ENERO:DICIEMBRE!Z20)</f>
        <v>0</v>
      </c>
      <c r="AA20" s="26">
        <f>SUM(ENERO:DICIEMBRE!AA20)</f>
        <v>0</v>
      </c>
      <c r="AB20" s="26">
        <f>SUM(ENERO:DICIEMBRE!AB20)</f>
        <v>0</v>
      </c>
      <c r="AC20" s="26">
        <f>SUM(ENERO:DICIEMBRE!AC20)</f>
        <v>0</v>
      </c>
      <c r="AD20" s="26">
        <f>SUM(ENERO:DICIEMBRE!AD20)</f>
        <v>0</v>
      </c>
      <c r="AE20" s="26">
        <f>SUM(ENERO:DICIEMBRE!AE20)</f>
        <v>0</v>
      </c>
      <c r="AF20" s="26">
        <f>SUM(ENERO:DICIEMBRE!AF20)</f>
        <v>0</v>
      </c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26">
        <f>SUM(ENERO:DICIEMBRE!C21)</f>
        <v>3</v>
      </c>
      <c r="D21" s="26">
        <f>SUM(ENERO:DICIEMBRE!D21)</f>
        <v>0</v>
      </c>
      <c r="E21" s="26">
        <f>SUM(ENERO:DICIEMBRE!E21)</f>
        <v>0</v>
      </c>
      <c r="F21" s="26">
        <f>SUM(ENERO:DICIEMBRE!F21)</f>
        <v>4</v>
      </c>
      <c r="G21" s="26">
        <f>SUM(ENERO:DICIEMBRE!G21)</f>
        <v>0</v>
      </c>
      <c r="H21" s="26">
        <f>SUM(ENERO:DICIEMBRE!H21)</f>
        <v>0</v>
      </c>
      <c r="I21" s="26">
        <f>SUM(ENERO:DICIEMBRE!I21)</f>
        <v>0</v>
      </c>
      <c r="J21" s="26">
        <f>SUM(ENERO:DICIEMBRE!J21)</f>
        <v>0</v>
      </c>
      <c r="K21" s="26">
        <f>SUM(ENERO:DICIEMBRE!K21)</f>
        <v>0</v>
      </c>
      <c r="L21" s="26">
        <f>SUM(ENERO:DICIEMBRE!L21)</f>
        <v>0</v>
      </c>
      <c r="M21" s="26">
        <f>SUM(ENERO:DICIEMBRE!M21)</f>
        <v>0</v>
      </c>
      <c r="N21" s="26">
        <f>SUM(ENERO:DICIEMBRE!N21)</f>
        <v>0</v>
      </c>
      <c r="O21" s="26">
        <f>SUM(ENERO:DICIEMBRE!O21)</f>
        <v>0</v>
      </c>
      <c r="P21" s="26">
        <f>SUM(ENERO:DICIEMBRE!P21)</f>
        <v>0</v>
      </c>
      <c r="Q21" s="26">
        <f>SUM(ENERO:DICIEMBRE!Q21)</f>
        <v>0</v>
      </c>
      <c r="R21" s="26">
        <f>SUM(ENERO:DICIEMBRE!R21)</f>
        <v>0</v>
      </c>
      <c r="S21" s="26">
        <f>SUM(ENERO:DICIEMBRE!S21)</f>
        <v>0</v>
      </c>
      <c r="T21" s="26">
        <f>SUM(ENERO:DICIEMBRE!T21)</f>
        <v>0</v>
      </c>
      <c r="U21" s="26">
        <f>SUM(ENERO:DICIEMBRE!U21)</f>
        <v>0</v>
      </c>
      <c r="V21" s="26">
        <f>SUM(ENERO:DICIEMBRE!V21)</f>
        <v>0</v>
      </c>
      <c r="W21" s="26">
        <f>SUM(ENERO:DICIEMBRE!W21)</f>
        <v>0</v>
      </c>
      <c r="X21" s="26">
        <f>SUM(ENERO:DICIEMBRE!X21)</f>
        <v>0</v>
      </c>
      <c r="Y21" s="26">
        <f>SUM(ENERO:DICIEMBRE!Y21)</f>
        <v>0</v>
      </c>
      <c r="Z21" s="26">
        <f>SUM(ENERO:DICIEMBRE!Z21)</f>
        <v>0</v>
      </c>
      <c r="AA21" s="26">
        <f>SUM(ENERO:DICIEMBRE!AA21)</f>
        <v>0</v>
      </c>
      <c r="AB21" s="26">
        <f>SUM(ENERO:DICIEMBRE!AB21)</f>
        <v>0</v>
      </c>
      <c r="AC21" s="26">
        <f>SUM(ENERO:DICIEMBRE!AC21)</f>
        <v>0</v>
      </c>
      <c r="AD21" s="26">
        <f>SUM(ENERO:DICIEMBRE!AD21)</f>
        <v>0</v>
      </c>
      <c r="AE21" s="26">
        <f>SUM(ENERO:DICIEMBRE!AE21)</f>
        <v>0</v>
      </c>
      <c r="AF21" s="26">
        <f>SUM(ENERO:DICIEMBRE!AF21)</f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26">
        <f>SUM(ENERO:DICIEMBRE!C22)</f>
        <v>0</v>
      </c>
      <c r="D22" s="26">
        <f>SUM(ENERO:DICIEMBRE!D22)</f>
        <v>0</v>
      </c>
      <c r="E22" s="26">
        <f>SUM(ENERO:DICIEMBRE!E22)</f>
        <v>0</v>
      </c>
      <c r="F22" s="26">
        <f>SUM(ENERO:DICIEMBRE!F22)</f>
        <v>0</v>
      </c>
      <c r="G22" s="26">
        <f>SUM(ENERO:DICIEMBRE!G22)</f>
        <v>0</v>
      </c>
      <c r="H22" s="26">
        <f>SUM(ENERO:DICIEMBRE!H22)</f>
        <v>0</v>
      </c>
      <c r="I22" s="26">
        <f>SUM(ENERO:DICIEMBRE!I22)</f>
        <v>0</v>
      </c>
      <c r="J22" s="26">
        <f>SUM(ENERO:DICIEMBRE!J22)</f>
        <v>0</v>
      </c>
      <c r="K22" s="26">
        <f>SUM(ENERO:DICIEMBRE!K22)</f>
        <v>0</v>
      </c>
      <c r="L22" s="26">
        <f>SUM(ENERO:DICIEMBRE!L22)</f>
        <v>0</v>
      </c>
      <c r="M22" s="26">
        <f>SUM(ENERO:DICIEMBRE!M22)</f>
        <v>0</v>
      </c>
      <c r="N22" s="26">
        <f>SUM(ENERO:DICIEMBRE!N22)</f>
        <v>0</v>
      </c>
      <c r="O22" s="26">
        <f>SUM(ENERO:DICIEMBRE!O22)</f>
        <v>0</v>
      </c>
      <c r="P22" s="26">
        <f>SUM(ENERO:DICIEMBRE!P22)</f>
        <v>0</v>
      </c>
      <c r="Q22" s="26">
        <f>SUM(ENERO:DICIEMBRE!Q22)</f>
        <v>0</v>
      </c>
      <c r="R22" s="26">
        <f>SUM(ENERO:DICIEMBRE!R22)</f>
        <v>0</v>
      </c>
      <c r="S22" s="26">
        <f>SUM(ENERO:DICIEMBRE!S22)</f>
        <v>0</v>
      </c>
      <c r="T22" s="26">
        <f>SUM(ENERO:DICIEMBRE!T22)</f>
        <v>0</v>
      </c>
      <c r="U22" s="26">
        <f>SUM(ENERO:DICIEMBRE!U22)</f>
        <v>0</v>
      </c>
      <c r="V22" s="26">
        <f>SUM(ENERO:DICIEMBRE!V22)</f>
        <v>0</v>
      </c>
      <c r="W22" s="26">
        <f>SUM(ENERO:DICIEMBRE!W22)</f>
        <v>0</v>
      </c>
      <c r="X22" s="26">
        <f>SUM(ENERO:DICIEMBRE!X22)</f>
        <v>0</v>
      </c>
      <c r="Y22" s="26">
        <f>SUM(ENERO:DICIEMBRE!Y22)</f>
        <v>0</v>
      </c>
      <c r="Z22" s="26">
        <f>SUM(ENERO:DICIEMBRE!Z22)</f>
        <v>0</v>
      </c>
      <c r="AA22" s="26">
        <f>SUM(ENERO:DICIEMBRE!AA22)</f>
        <v>0</v>
      </c>
      <c r="AB22" s="26">
        <f>SUM(ENERO:DICIEMBRE!AB22)</f>
        <v>0</v>
      </c>
      <c r="AC22" s="26">
        <f>SUM(ENERO:DICIEMBRE!AC22)</f>
        <v>0</v>
      </c>
      <c r="AD22" s="26">
        <f>SUM(ENERO:DICIEMBRE!AD22)</f>
        <v>0</v>
      </c>
      <c r="AE22" s="26">
        <f>SUM(ENERO:DICIEMBRE!AE22)</f>
        <v>0</v>
      </c>
      <c r="AF22" s="26">
        <f>SUM(ENERO:DICIEMBRE!AF22)</f>
        <v>0</v>
      </c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391"/>
      <c r="B23" s="96" t="s">
        <v>51</v>
      </c>
      <c r="C23" s="26">
        <f>SUM(ENERO:DICIEMBRE!C23)</f>
        <v>4</v>
      </c>
      <c r="D23" s="26">
        <f>SUM(ENERO:DICIEMBRE!D23)</f>
        <v>0</v>
      </c>
      <c r="E23" s="26">
        <f>SUM(ENERO:DICIEMBRE!E23)</f>
        <v>0</v>
      </c>
      <c r="F23" s="26">
        <f>SUM(ENERO:DICIEMBRE!F23)</f>
        <v>1</v>
      </c>
      <c r="G23" s="26">
        <f>SUM(ENERO:DICIEMBRE!G23)</f>
        <v>1</v>
      </c>
      <c r="H23" s="26">
        <f>SUM(ENERO:DICIEMBRE!H23)</f>
        <v>0</v>
      </c>
      <c r="I23" s="26">
        <f>SUM(ENERO:DICIEMBRE!I23)</f>
        <v>0</v>
      </c>
      <c r="J23" s="26">
        <f>SUM(ENERO:DICIEMBRE!J23)</f>
        <v>0</v>
      </c>
      <c r="K23" s="26">
        <f>SUM(ENERO:DICIEMBRE!K23)</f>
        <v>0</v>
      </c>
      <c r="L23" s="26">
        <f>SUM(ENERO:DICIEMBRE!L23)</f>
        <v>1</v>
      </c>
      <c r="M23" s="26">
        <f>SUM(ENERO:DICIEMBRE!M23)</f>
        <v>0</v>
      </c>
      <c r="N23" s="26">
        <f>SUM(ENERO:DICIEMBRE!N23)</f>
        <v>0</v>
      </c>
      <c r="O23" s="26">
        <f>SUM(ENERO:DICIEMBRE!O23)</f>
        <v>0</v>
      </c>
      <c r="P23" s="26">
        <f>SUM(ENERO:DICIEMBRE!P23)</f>
        <v>0</v>
      </c>
      <c r="Q23" s="26">
        <f>SUM(ENERO:DICIEMBRE!Q23)</f>
        <v>1</v>
      </c>
      <c r="R23" s="26">
        <f>SUM(ENERO:DICIEMBRE!R23)</f>
        <v>1</v>
      </c>
      <c r="S23" s="26">
        <f>SUM(ENERO:DICIEMBRE!S23)</f>
        <v>0</v>
      </c>
      <c r="T23" s="26">
        <f>SUM(ENERO:DICIEMBRE!T23)</f>
        <v>0</v>
      </c>
      <c r="U23" s="26">
        <f>SUM(ENERO:DICIEMBRE!U23)</f>
        <v>0</v>
      </c>
      <c r="V23" s="26">
        <f>SUM(ENERO:DICIEMBRE!V23)</f>
        <v>0</v>
      </c>
      <c r="W23" s="26">
        <f>SUM(ENERO:DICIEMBRE!W23)</f>
        <v>0</v>
      </c>
      <c r="X23" s="26">
        <f>SUM(ENERO:DICIEMBRE!X23)</f>
        <v>0</v>
      </c>
      <c r="Y23" s="26">
        <f>SUM(ENERO:DICIEMBRE!Y23)</f>
        <v>0</v>
      </c>
      <c r="Z23" s="26">
        <f>SUM(ENERO:DICIEMBRE!Z23)</f>
        <v>0</v>
      </c>
      <c r="AA23" s="26">
        <f>SUM(ENERO:DICIEMBRE!AA23)</f>
        <v>0</v>
      </c>
      <c r="AB23" s="26">
        <f>SUM(ENERO:DICIEMBRE!AB23)</f>
        <v>1</v>
      </c>
      <c r="AC23" s="26">
        <f>SUM(ENERO:DICIEMBRE!AC23)</f>
        <v>0</v>
      </c>
      <c r="AD23" s="26">
        <f>SUM(ENERO:DICIEMBRE!AD23)</f>
        <v>0</v>
      </c>
      <c r="AE23" s="26">
        <f>SUM(ENERO:DICIEMBRE!AE23)</f>
        <v>0</v>
      </c>
      <c r="AF23" s="26">
        <f>SUM(ENERO:DICIEMBRE!AF23)</f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202</v>
      </c>
      <c r="D26" s="26">
        <f>SUM(ENERO:DICIEMBRE!D26)</f>
        <v>2</v>
      </c>
      <c r="E26" s="26">
        <f>SUM(ENERO:DICIEMBRE!E26)</f>
        <v>46</v>
      </c>
      <c r="F26" s="26">
        <f>SUM(ENERO:DICIEMBRE!F26)</f>
        <v>154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12</v>
      </c>
      <c r="D27" s="26">
        <f>SUM(ENERO:DICIEMBRE!D27)</f>
        <v>0</v>
      </c>
      <c r="E27" s="26">
        <f>SUM(ENERO:DICIEMBRE!E27)</f>
        <v>1</v>
      </c>
      <c r="F27" s="26">
        <f>SUM(ENERO:DICIEMBRE!F27)</f>
        <v>11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395"/>
      <c r="B28" s="113" t="s">
        <v>60</v>
      </c>
      <c r="C28" s="114">
        <f t="shared" si="9"/>
        <v>140</v>
      </c>
      <c r="D28" s="26">
        <f>SUM(ENERO:DICIEMBRE!D28)</f>
        <v>4</v>
      </c>
      <c r="E28" s="26">
        <f>SUM(ENERO:DICIEMBRE!E28)</f>
        <v>32</v>
      </c>
      <c r="F28" s="26">
        <f>SUM(ENERO:DICIEMBRE!F28)</f>
        <v>104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180</v>
      </c>
      <c r="D29" s="26">
        <f>SUM(ENERO:DICIEMBRE!D29)</f>
        <v>0</v>
      </c>
      <c r="E29" s="26">
        <f>SUM(ENERO:DICIEMBRE!E29)</f>
        <v>25</v>
      </c>
      <c r="F29" s="26">
        <f>SUM(ENERO:DICIEMBRE!F29)</f>
        <v>155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534</v>
      </c>
      <c r="D30" s="26">
        <f>SUM(ENERO:DICIEMBRE!D30)</f>
        <v>5</v>
      </c>
      <c r="E30" s="26">
        <f>SUM(ENERO:DICIEMBRE!E30)</f>
        <v>107</v>
      </c>
      <c r="F30" s="26">
        <f>SUM(ENERO:DICIEMBRE!F30)</f>
        <v>422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534</v>
      </c>
      <c r="D31" s="26">
        <f>SUM(ENERO:DICIEMBRE!D31)</f>
        <v>5</v>
      </c>
      <c r="E31" s="26">
        <f>SUM(ENERO:DICIEMBRE!E31)</f>
        <v>107</v>
      </c>
      <c r="F31" s="26">
        <f>SUM(ENERO:DICIEMBRE!F31)</f>
        <v>422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371</v>
      </c>
      <c r="D32" s="26">
        <f>SUM(ENERO:DICIEMBRE!D32)</f>
        <v>2</v>
      </c>
      <c r="E32" s="26">
        <f>SUM(ENERO:DICIEMBRE!E32)</f>
        <v>73</v>
      </c>
      <c r="F32" s="26">
        <f>SUM(ENERO:DICIEMBRE!F32)</f>
        <v>296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1.25" x14ac:dyDescent="0.15">
      <c r="A33" s="391"/>
      <c r="B33" s="123" t="s">
        <v>66</v>
      </c>
      <c r="C33" s="114">
        <f t="shared" si="10"/>
        <v>343</v>
      </c>
      <c r="D33" s="26">
        <f>SUM(ENERO:DICIEMBRE!D33)</f>
        <v>3</v>
      </c>
      <c r="E33" s="26">
        <f>SUM(ENERO:DICIEMBRE!E33)</f>
        <v>67</v>
      </c>
      <c r="F33" s="26">
        <f>SUM(ENERO:DICIEMBRE!F33)</f>
        <v>273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1.25" x14ac:dyDescent="0.15">
      <c r="A34" s="404" t="s">
        <v>67</v>
      </c>
      <c r="B34" s="122" t="s">
        <v>68</v>
      </c>
      <c r="C34" s="109">
        <f t="shared" si="9"/>
        <v>454</v>
      </c>
      <c r="D34" s="26">
        <f>SUM(ENERO:DICIEMBRE!D34)</f>
        <v>4</v>
      </c>
      <c r="E34" s="26">
        <f>SUM(ENERO:DICIEMBRE!E34)</f>
        <v>94</v>
      </c>
      <c r="F34" s="26">
        <f>SUM(ENERO:DICIEMBRE!F34)</f>
        <v>356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1.25" x14ac:dyDescent="0.15">
      <c r="A35" s="391"/>
      <c r="B35" s="123" t="s">
        <v>69</v>
      </c>
      <c r="C35" s="114">
        <f t="shared" si="9"/>
        <v>79</v>
      </c>
      <c r="D35" s="26">
        <f>SUM(ENERO:DICIEMBRE!D35)</f>
        <v>0</v>
      </c>
      <c r="E35" s="26">
        <f>SUM(ENERO:DICIEMBRE!E35)</f>
        <v>14</v>
      </c>
      <c r="F35" s="26">
        <f>SUM(ENERO:DICIEMBRE!F35)</f>
        <v>65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1.25" x14ac:dyDescent="0.15">
      <c r="A36" s="413" t="s">
        <v>70</v>
      </c>
      <c r="B36" s="414"/>
      <c r="C36" s="124">
        <f t="shared" si="9"/>
        <v>49</v>
      </c>
      <c r="D36" s="26">
        <f>SUM(ENERO:DICIEMBRE!D36)</f>
        <v>0</v>
      </c>
      <c r="E36" s="26">
        <f>SUM(ENERO:DICIEMBRE!E36)</f>
        <v>6</v>
      </c>
      <c r="F36" s="26">
        <f>SUM(ENERO:DICIEMBRE!F36)</f>
        <v>43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21" x14ac:dyDescent="0.15">
      <c r="A37" s="404" t="s">
        <v>71</v>
      </c>
      <c r="B37" s="125" t="s">
        <v>72</v>
      </c>
      <c r="C37" s="126">
        <f t="shared" si="9"/>
        <v>465</v>
      </c>
      <c r="D37" s="26">
        <f>SUM(ENERO:DICIEMBRE!D37)</f>
        <v>5</v>
      </c>
      <c r="E37" s="26">
        <f>SUM(ENERO:DICIEMBRE!E37)</f>
        <v>76</v>
      </c>
      <c r="F37" s="26">
        <f>SUM(ENERO:DICIEMBRE!F37)</f>
        <v>384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1.25" x14ac:dyDescent="0.15">
      <c r="A38" s="391"/>
      <c r="B38" s="113" t="s">
        <v>73</v>
      </c>
      <c r="C38" s="114">
        <f t="shared" si="9"/>
        <v>41</v>
      </c>
      <c r="D38" s="26">
        <f>SUM(ENERO:DICIEMBRE!D38)</f>
        <v>0</v>
      </c>
      <c r="E38" s="26">
        <f>SUM(ENERO:DICIEMBRE!E38)</f>
        <v>10</v>
      </c>
      <c r="F38" s="26">
        <f>SUM(ENERO:DICIEMBRE!F38)</f>
        <v>31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2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1.25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x14ac:dyDescent="0.25">
      <c r="A42" s="407" t="s">
        <v>79</v>
      </c>
      <c r="B42" s="408"/>
      <c r="C42" s="26">
        <f>SUM(ENERO:DICIEMBRE!C42)</f>
        <v>149</v>
      </c>
      <c r="D42" s="26">
        <f>SUM(ENERO:DICIEMBRE!D42)</f>
        <v>76</v>
      </c>
    </row>
    <row r="43" spans="1:100" ht="21" x14ac:dyDescent="0.25">
      <c r="A43" s="409" t="s">
        <v>80</v>
      </c>
      <c r="B43" s="137" t="s">
        <v>81</v>
      </c>
      <c r="C43" s="26">
        <f>SUM(ENERO:DICIEMBRE!C43)</f>
        <v>5</v>
      </c>
      <c r="D43" s="26">
        <f>SUM(ENERO:DICIEMBRE!D43)</f>
        <v>47</v>
      </c>
    </row>
    <row r="44" spans="1:100" x14ac:dyDescent="0.25">
      <c r="A44" s="410"/>
      <c r="B44" s="140" t="s">
        <v>82</v>
      </c>
      <c r="C44" s="26">
        <f>SUM(ENERO:DICIEMBRE!C44)</f>
        <v>121</v>
      </c>
      <c r="D44" s="26">
        <f>SUM(ENERO:DICIEMBRE!D44)</f>
        <v>6</v>
      </c>
    </row>
    <row r="45" spans="1:100" x14ac:dyDescent="0.25">
      <c r="A45" s="407" t="s">
        <v>83</v>
      </c>
      <c r="B45" s="408"/>
      <c r="C45" s="26">
        <f>SUM(ENERO:DICIEMBRE!C45)</f>
        <v>18</v>
      </c>
      <c r="D45" s="26">
        <f>SUM(ENERO:DICIEMBRE!D45)</f>
        <v>27</v>
      </c>
    </row>
    <row r="46" spans="1:100" ht="21" x14ac:dyDescent="0.25">
      <c r="A46" s="411" t="s">
        <v>84</v>
      </c>
      <c r="B46" s="137" t="s">
        <v>81</v>
      </c>
      <c r="C46" s="26">
        <f>SUM(ENERO:DICIEMBRE!C46)</f>
        <v>1</v>
      </c>
      <c r="D46" s="26">
        <f>SUM(ENERO:DICIEMBRE!D46)</f>
        <v>21</v>
      </c>
    </row>
    <row r="47" spans="1:100" x14ac:dyDescent="0.25">
      <c r="A47" s="412"/>
      <c r="B47" s="140" t="s">
        <v>82</v>
      </c>
      <c r="C47" s="26">
        <f>SUM(ENERO:DICIEMBRE!C47)</f>
        <v>38</v>
      </c>
      <c r="D47" s="26">
        <f>SUM(ENERO:DICIEMBRE!D47)</f>
        <v>6</v>
      </c>
    </row>
    <row r="48" spans="1:100" x14ac:dyDescent="0.25">
      <c r="A48" s="409" t="s">
        <v>85</v>
      </c>
      <c r="B48" s="141" t="s">
        <v>86</v>
      </c>
      <c r="C48" s="26">
        <f>SUM(ENERO:DICIEMBRE!C48)</f>
        <v>147</v>
      </c>
      <c r="D48" s="26">
        <f>SUM(ENERO:DICIEMBRE!D48)</f>
        <v>44</v>
      </c>
    </row>
    <row r="49" spans="1:102" ht="21" x14ac:dyDescent="0.25">
      <c r="A49" s="410"/>
      <c r="B49" s="142" t="s">
        <v>87</v>
      </c>
      <c r="C49" s="26">
        <f>SUM(ENERO:DICIEMBRE!C49)</f>
        <v>63</v>
      </c>
      <c r="D49" s="26">
        <f>SUM(ENERO:DICIEMBRE!D49)</f>
        <v>11</v>
      </c>
    </row>
    <row r="50" spans="1:102" x14ac:dyDescent="0.25">
      <c r="A50" s="407" t="s">
        <v>88</v>
      </c>
      <c r="B50" s="408"/>
      <c r="C50" s="26">
        <f>SUM(ENERO:DICIEMBRE!C50)</f>
        <v>16</v>
      </c>
      <c r="D50" s="26">
        <f>SUM(ENERO:DICIEMBRE!D50)</f>
        <v>4</v>
      </c>
    </row>
    <row r="51" spans="1:102" x14ac:dyDescent="0.25">
      <c r="A51" s="407" t="s">
        <v>89</v>
      </c>
      <c r="B51" s="408"/>
      <c r="C51" s="26">
        <f>SUM(ENERO:DICIEMBRE!C51)</f>
        <v>11</v>
      </c>
      <c r="D51" s="26">
        <f>SUM(ENERO:DICIEMBRE!D51)</f>
        <v>7</v>
      </c>
    </row>
    <row r="52" spans="1:102" x14ac:dyDescent="0.25">
      <c r="A52" s="407" t="s">
        <v>90</v>
      </c>
      <c r="B52" s="408"/>
      <c r="C52" s="26">
        <f>SUM(ENERO:DICIEMBRE!C52)</f>
        <v>11</v>
      </c>
      <c r="D52" s="26">
        <f>SUM(ENERO:DICIEMBRE!D52)</f>
        <v>3</v>
      </c>
    </row>
    <row r="53" spans="1:102" x14ac:dyDescent="0.25">
      <c r="A53" s="407" t="s">
        <v>91</v>
      </c>
      <c r="B53" s="408"/>
      <c r="C53" s="26">
        <f>SUM(ENERO:DICIEMBRE!C53)</f>
        <v>4</v>
      </c>
      <c r="D53" s="26">
        <f>SUM(ENERO:DICIEMBRE!D53)</f>
        <v>2</v>
      </c>
    </row>
    <row r="54" spans="1:102" x14ac:dyDescent="0.25">
      <c r="A54" s="407" t="s">
        <v>92</v>
      </c>
      <c r="B54" s="408"/>
      <c r="C54" s="26">
        <f>SUM(ENERO:DICIEMBRE!C54)</f>
        <v>8</v>
      </c>
      <c r="D54" s="26">
        <f>SUM(ENERO:DICIEMBRE!D54)</f>
        <v>34</v>
      </c>
    </row>
    <row r="55" spans="1:102" x14ac:dyDescent="0.25">
      <c r="A55" s="409" t="s">
        <v>93</v>
      </c>
      <c r="B55" s="141" t="s">
        <v>94</v>
      </c>
      <c r="C55" s="26">
        <f>SUM(ENERO:DICIEMBRE!C55)</f>
        <v>113</v>
      </c>
      <c r="D55" s="26">
        <f>SUM(ENERO:DICIEMBRE!D55)</f>
        <v>22</v>
      </c>
    </row>
    <row r="56" spans="1:102" x14ac:dyDescent="0.25">
      <c r="A56" s="410"/>
      <c r="B56" s="142" t="s">
        <v>95</v>
      </c>
      <c r="C56" s="26">
        <f>SUM(ENERO:DICIEMBRE!C56)</f>
        <v>154</v>
      </c>
      <c r="D56" s="26">
        <f>SUM(ENERO:DICIEMBRE!D56)</f>
        <v>22</v>
      </c>
    </row>
    <row r="57" spans="1:102" x14ac:dyDescent="0.25">
      <c r="A57" s="423" t="s">
        <v>96</v>
      </c>
      <c r="B57" s="423"/>
      <c r="C57" s="26">
        <f>SUM(ENERO:DICIEMBRE!C57)</f>
        <v>605</v>
      </c>
      <c r="D57" s="26">
        <f>SUM(ENERO:DICIEMBRE!D57)</f>
        <v>83</v>
      </c>
    </row>
    <row r="58" spans="1:102" s="2" customFormat="1" ht="11.25" x14ac:dyDescent="0.15">
      <c r="A58" s="129" t="s">
        <v>97</v>
      </c>
      <c r="B58" s="130"/>
      <c r="C58" s="131"/>
      <c r="D58" s="132"/>
    </row>
    <row r="59" spans="1:102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1" x14ac:dyDescent="0.25">
      <c r="A60" s="426"/>
      <c r="B60" s="427"/>
      <c r="C60" s="133" t="s">
        <v>100</v>
      </c>
      <c r="D60" s="143" t="s">
        <v>101</v>
      </c>
      <c r="E60" s="134" t="s">
        <v>102</v>
      </c>
      <c r="F60" s="419"/>
      <c r="CA60"/>
      <c r="CB60"/>
      <c r="CW60" s="2"/>
      <c r="CX60" s="2"/>
    </row>
    <row r="61" spans="1:102" x14ac:dyDescent="0.25">
      <c r="A61" s="420" t="s">
        <v>103</v>
      </c>
      <c r="B61" s="144" t="s">
        <v>104</v>
      </c>
      <c r="C61" s="26">
        <f>SUM(ENERO:DICIEMBRE!C61)</f>
        <v>0</v>
      </c>
      <c r="D61" s="26">
        <f>SUM(ENERO:DICIEMBRE!D61)</f>
        <v>0</v>
      </c>
      <c r="E61" s="26">
        <f>SUM(ENERO:DICIEMBRE!E61)</f>
        <v>2</v>
      </c>
      <c r="F61" s="26">
        <f>SUM(ENERO:DICIEMBRE!F61)</f>
        <v>0</v>
      </c>
      <c r="CA61"/>
      <c r="CB61"/>
      <c r="CW61" s="2"/>
      <c r="CX61" s="2"/>
    </row>
    <row r="62" spans="1:102" x14ac:dyDescent="0.25">
      <c r="A62" s="420"/>
      <c r="B62" s="147" t="s">
        <v>105</v>
      </c>
      <c r="C62" s="26">
        <f>SUM(ENERO:DICIEMBRE!C62)</f>
        <v>7</v>
      </c>
      <c r="D62" s="26">
        <f>SUM(ENERO:DICIEMBRE!D62)</f>
        <v>7</v>
      </c>
      <c r="E62" s="26">
        <f>SUM(ENERO:DICIEMBRE!E62)</f>
        <v>0</v>
      </c>
      <c r="F62" s="26">
        <f>SUM(ENERO:DICIEMBRE!F62)</f>
        <v>6</v>
      </c>
      <c r="CA62"/>
      <c r="CB62"/>
      <c r="CW62" s="2"/>
      <c r="CX62" s="2"/>
    </row>
    <row r="63" spans="1:102" x14ac:dyDescent="0.25">
      <c r="A63" s="420"/>
      <c r="B63" s="147" t="s">
        <v>106</v>
      </c>
      <c r="C63" s="26">
        <f>SUM(ENERO:DICIEMBRE!C63)</f>
        <v>0</v>
      </c>
      <c r="D63" s="26">
        <f>SUM(ENERO:DICIEMBRE!D63)</f>
        <v>0</v>
      </c>
      <c r="E63" s="26">
        <f>SUM(ENERO:DICIEMBRE!E63)</f>
        <v>0</v>
      </c>
      <c r="F63" s="26">
        <f>SUM(ENERO:DICIEMBRE!F63)</f>
        <v>0</v>
      </c>
      <c r="CA63"/>
      <c r="CB63"/>
      <c r="CW63" s="2"/>
      <c r="CX63" s="2"/>
    </row>
    <row r="64" spans="1:102" x14ac:dyDescent="0.25">
      <c r="A64" s="420"/>
      <c r="B64" s="147" t="s">
        <v>107</v>
      </c>
      <c r="C64" s="26">
        <f>SUM(ENERO:DICIEMBRE!C64)</f>
        <v>1</v>
      </c>
      <c r="D64" s="26">
        <f>SUM(ENERO:DICIEMBRE!D64)</f>
        <v>0</v>
      </c>
      <c r="E64" s="26">
        <f>SUM(ENERO:DICIEMBRE!E64)</f>
        <v>0</v>
      </c>
      <c r="F64" s="26">
        <f>SUM(ENERO:DICIEMBRE!F64)</f>
        <v>0</v>
      </c>
      <c r="CA64"/>
      <c r="CB64"/>
      <c r="CW64" s="2"/>
      <c r="CX64" s="2"/>
    </row>
    <row r="65" spans="1:103" ht="21" x14ac:dyDescent="0.25">
      <c r="A65" s="395"/>
      <c r="B65" s="148" t="s">
        <v>108</v>
      </c>
      <c r="C65" s="26">
        <f>SUM(ENERO:DICIEMBRE!C65)</f>
        <v>0</v>
      </c>
      <c r="D65" s="26">
        <f>SUM(ENERO:DICIEMBRE!D65)</f>
        <v>0</v>
      </c>
      <c r="E65" s="26">
        <f>SUM(ENERO:DICIEMBRE!E65)</f>
        <v>1</v>
      </c>
      <c r="F65" s="26">
        <f>SUM(ENERO:DICIEMBRE!F65)</f>
        <v>0</v>
      </c>
      <c r="CA65"/>
      <c r="CB65"/>
      <c r="CW65" s="2"/>
      <c r="CX65" s="2"/>
    </row>
    <row r="66" spans="1:103" x14ac:dyDescent="0.25">
      <c r="A66" s="383" t="s">
        <v>109</v>
      </c>
      <c r="B66" s="384"/>
      <c r="C66" s="26">
        <f>SUM(ENERO:DICIEMBRE!C66)</f>
        <v>0</v>
      </c>
      <c r="D66" s="26">
        <f>SUM(ENERO:DICIEMBRE!D66)</f>
        <v>1</v>
      </c>
      <c r="E66" s="26">
        <f>SUM(ENERO:DICIEMBRE!E66)</f>
        <v>19</v>
      </c>
      <c r="F66" s="26">
        <f>SUM(ENERO:DICIEMBRE!F66)</f>
        <v>0</v>
      </c>
      <c r="CA66"/>
      <c r="CB66"/>
      <c r="CW66" s="2"/>
      <c r="CX66" s="2"/>
    </row>
    <row r="67" spans="1:103" x14ac:dyDescent="0.25">
      <c r="A67" s="396" t="s">
        <v>110</v>
      </c>
      <c r="B67" s="397"/>
      <c r="C67" s="26">
        <f>SUM(ENERO:DICIEMBRE!C67)</f>
        <v>0</v>
      </c>
      <c r="D67" s="26">
        <f>SUM(ENERO:DICIEMBRE!D67)</f>
        <v>0</v>
      </c>
      <c r="E67" s="26">
        <f>SUM(ENERO:DICIEMBRE!E67)</f>
        <v>1</v>
      </c>
      <c r="F67" s="26">
        <f>SUM(ENERO:DICIEMBRE!F67)</f>
        <v>0</v>
      </c>
      <c r="CA67"/>
      <c r="CB67"/>
      <c r="CW67" s="2"/>
      <c r="CX67" s="2"/>
    </row>
    <row r="68" spans="1:103" x14ac:dyDescent="0.25">
      <c r="A68" s="396" t="s">
        <v>111</v>
      </c>
      <c r="B68" s="397"/>
      <c r="C68" s="26">
        <f>SUM(ENERO:DICIEMBRE!C68)</f>
        <v>0</v>
      </c>
      <c r="D68" s="26">
        <f>SUM(ENERO:DICIEMBRE!D68)</f>
        <v>0</v>
      </c>
      <c r="E68" s="26">
        <f>SUM(ENERO:DICIEMBRE!E68)</f>
        <v>0</v>
      </c>
      <c r="F68" s="26">
        <f>SUM(ENERO:DICIEMBRE!F68)</f>
        <v>0</v>
      </c>
      <c r="CA68"/>
      <c r="CB68"/>
      <c r="CW68" s="2"/>
      <c r="CX68" s="2"/>
    </row>
    <row r="69" spans="1:103" x14ac:dyDescent="0.25">
      <c r="A69" s="421" t="s">
        <v>112</v>
      </c>
      <c r="B69" s="422"/>
      <c r="C69" s="26">
        <f>SUM(ENERO:DICIEMBRE!C69)</f>
        <v>0</v>
      </c>
      <c r="D69" s="26">
        <f>SUM(ENERO:DICIEMBRE!D69)</f>
        <v>0</v>
      </c>
      <c r="E69" s="26">
        <f>SUM(ENERO:DICIEMBRE!E69)</f>
        <v>1</v>
      </c>
      <c r="F69" s="26">
        <f>SUM(ENERO:DICIEMBRE!F69)</f>
        <v>0</v>
      </c>
      <c r="CA69"/>
      <c r="CB69"/>
      <c r="CW69" s="2"/>
      <c r="CX69" s="2"/>
    </row>
    <row r="70" spans="1:103" x14ac:dyDescent="0.25">
      <c r="A70" s="396" t="s">
        <v>113</v>
      </c>
      <c r="B70" s="397"/>
      <c r="C70" s="26">
        <f>SUM(ENERO:DICIEMBRE!C70)</f>
        <v>0</v>
      </c>
      <c r="D70" s="26">
        <f>SUM(ENERO:DICIEMBRE!D70)</f>
        <v>0</v>
      </c>
      <c r="E70" s="26">
        <f>SUM(ENERO:DICIEMBRE!E70)</f>
        <v>2</v>
      </c>
      <c r="F70" s="26">
        <f>SUM(ENERO:DICIEMBRE!F70)</f>
        <v>0</v>
      </c>
      <c r="CA70"/>
      <c r="CB70"/>
      <c r="CW70" s="2"/>
      <c r="CX70" s="2"/>
    </row>
    <row r="71" spans="1:103" x14ac:dyDescent="0.25">
      <c r="A71" s="388" t="s">
        <v>114</v>
      </c>
      <c r="B71" s="389"/>
      <c r="C71" s="26">
        <f>SUM(ENERO:DICIEMBRE!C71)</f>
        <v>3</v>
      </c>
      <c r="D71" s="26">
        <f>SUM(ENERO:DICIEMBRE!D71)</f>
        <v>0</v>
      </c>
      <c r="E71" s="26">
        <f>SUM(ENERO:DICIEMBRE!E71)</f>
        <v>0</v>
      </c>
      <c r="F71" s="26">
        <f>SUM(ENERO:DICIEMBRE!F71)</f>
        <v>0</v>
      </c>
      <c r="CA71"/>
      <c r="CB71"/>
      <c r="CW71" s="2"/>
      <c r="CX71" s="2"/>
    </row>
    <row r="72" spans="1:103" s="2" customFormat="1" ht="11.25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1.25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" x14ac:dyDescent="0.25">
      <c r="A75" s="434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1</v>
      </c>
      <c r="C76" s="156">
        <f t="shared" si="11"/>
        <v>0</v>
      </c>
      <c r="D76" s="157">
        <f t="shared" si="11"/>
        <v>0</v>
      </c>
      <c r="E76" s="155">
        <f t="shared" si="11"/>
        <v>1</v>
      </c>
      <c r="F76" s="156">
        <f t="shared" si="11"/>
        <v>1</v>
      </c>
      <c r="G76" s="158">
        <f t="shared" si="11"/>
        <v>4</v>
      </c>
      <c r="H76" s="159">
        <f t="shared" si="11"/>
        <v>5</v>
      </c>
      <c r="I76" s="160">
        <f t="shared" si="11"/>
        <v>1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x14ac:dyDescent="0.25">
      <c r="A77" s="108" t="s">
        <v>124</v>
      </c>
      <c r="B77" s="26">
        <f>SUM(ENERO:DICIEMBRE!B77)</f>
        <v>0</v>
      </c>
      <c r="C77" s="26">
        <f>SUM(ENERO:DICIEMBRE!C77)</f>
        <v>0</v>
      </c>
      <c r="D77" s="26">
        <f>SUM(ENERO:DICIEMBRE!D77)</f>
        <v>0</v>
      </c>
      <c r="E77" s="26">
        <f>SUM(ENERO:DICIEMBRE!E77)</f>
        <v>0</v>
      </c>
      <c r="F77" s="26">
        <f>SUM(ENERO:DICIEMBRE!F77)</f>
        <v>0</v>
      </c>
      <c r="G77" s="26">
        <f>SUM(ENERO:DICIEMBRE!G77)</f>
        <v>0</v>
      </c>
      <c r="H77" s="26">
        <f>SUM(ENERO:DICIEMBRE!H77)</f>
        <v>0</v>
      </c>
      <c r="I77" s="26">
        <f>SUM(ENERO:DICIEMBRE!I77)</f>
        <v>0</v>
      </c>
      <c r="J77" s="26">
        <f>SUM(ENERO:DICIEMBRE!J77)</f>
        <v>0</v>
      </c>
      <c r="K77" s="26">
        <f>SUM(ENERO:DICIEMBRE!K77)</f>
        <v>0</v>
      </c>
      <c r="L77" s="26">
        <f>SUM(ENERO:DICIEMBRE!L77)</f>
        <v>0</v>
      </c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x14ac:dyDescent="0.25">
      <c r="A78" s="164" t="s">
        <v>125</v>
      </c>
      <c r="B78" s="26">
        <f>SUM(ENERO:DICIEMBRE!B78)</f>
        <v>0</v>
      </c>
      <c r="C78" s="26">
        <f>SUM(ENERO:DICIEMBRE!C78)</f>
        <v>0</v>
      </c>
      <c r="D78" s="26">
        <f>SUM(ENERO:DICIEMBRE!D78)</f>
        <v>0</v>
      </c>
      <c r="E78" s="26">
        <f>SUM(ENERO:DICIEMBRE!E78)</f>
        <v>0</v>
      </c>
      <c r="F78" s="26">
        <f>SUM(ENERO:DICIEMBRE!F78)</f>
        <v>0</v>
      </c>
      <c r="G78" s="26">
        <f>SUM(ENERO:DICIEMBRE!G78)</f>
        <v>3</v>
      </c>
      <c r="H78" s="26">
        <f>SUM(ENERO:DICIEMBRE!H78)</f>
        <v>3</v>
      </c>
      <c r="I78" s="26">
        <f>SUM(ENERO:DICIEMBRE!I78)</f>
        <v>0</v>
      </c>
      <c r="J78" s="26">
        <f>SUM(ENERO:DICIEMBRE!J78)</f>
        <v>0</v>
      </c>
      <c r="K78" s="26">
        <f>SUM(ENERO:DICIEMBRE!K78)</f>
        <v>0</v>
      </c>
      <c r="L78" s="26">
        <f>SUM(ENERO:DICIEMBRE!L78)</f>
        <v>0</v>
      </c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x14ac:dyDescent="0.25">
      <c r="A79" s="168" t="s">
        <v>126</v>
      </c>
      <c r="B79" s="26">
        <f>SUM(ENERO:DICIEMBRE!B79)</f>
        <v>1</v>
      </c>
      <c r="C79" s="26">
        <f>SUM(ENERO:DICIEMBRE!C79)</f>
        <v>0</v>
      </c>
      <c r="D79" s="26">
        <f>SUM(ENERO:DICIEMBRE!D79)</f>
        <v>0</v>
      </c>
      <c r="E79" s="26">
        <f>SUM(ENERO:DICIEMBRE!E79)</f>
        <v>1</v>
      </c>
      <c r="F79" s="26">
        <f>SUM(ENERO:DICIEMBRE!F79)</f>
        <v>1</v>
      </c>
      <c r="G79" s="26">
        <f>SUM(ENERO:DICIEMBRE!G79)</f>
        <v>1</v>
      </c>
      <c r="H79" s="26">
        <f>SUM(ENERO:DICIEMBRE!H79)</f>
        <v>2</v>
      </c>
      <c r="I79" s="26">
        <f>SUM(ENERO:DICIEMBRE!I79)</f>
        <v>1</v>
      </c>
      <c r="J79" s="26">
        <f>SUM(ENERO:DICIEMBRE!J79)</f>
        <v>0</v>
      </c>
      <c r="K79" s="26">
        <f>SUM(ENERO:DICIEMBRE!K79)</f>
        <v>0</v>
      </c>
      <c r="L79" s="26">
        <f>SUM(ENERO:DICIEMBRE!L79)</f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customForma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</row>
    <row r="82" spans="1:94" customFormat="1" x14ac:dyDescent="0.25">
      <c r="A82" s="434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</row>
    <row r="83" spans="1:94" customFormat="1" x14ac:dyDescent="0.25">
      <c r="A83" s="154" t="s">
        <v>4</v>
      </c>
      <c r="B83" s="155">
        <f t="shared" ref="B83:G83" si="13">B84+B85+B86+B87+B88</f>
        <v>5</v>
      </c>
      <c r="C83" s="171">
        <f t="shared" si="13"/>
        <v>1</v>
      </c>
      <c r="D83" s="172">
        <f t="shared" si="13"/>
        <v>36</v>
      </c>
      <c r="E83" s="155">
        <f t="shared" si="13"/>
        <v>0</v>
      </c>
      <c r="F83" s="156">
        <f t="shared" si="13"/>
        <v>31</v>
      </c>
      <c r="G83" s="161">
        <f t="shared" si="13"/>
        <v>10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</row>
    <row r="84" spans="1:94" customFormat="1" x14ac:dyDescent="0.25">
      <c r="A84" s="108" t="s">
        <v>134</v>
      </c>
      <c r="B84" s="26">
        <f>SUM(ENERO:DICIEMBRE!B84)</f>
        <v>0</v>
      </c>
      <c r="C84" s="26">
        <f>SUM(ENERO:DICIEMBRE!C84)</f>
        <v>0</v>
      </c>
      <c r="D84" s="26">
        <f>SUM(ENERO:DICIEMBRE!D84)</f>
        <v>2</v>
      </c>
      <c r="E84" s="26">
        <f>SUM(ENERO:DICIEMBRE!E84)</f>
        <v>0</v>
      </c>
      <c r="F84" s="26">
        <f>SUM(ENERO:DICIEMBRE!F84)</f>
        <v>2</v>
      </c>
      <c r="G84" s="26">
        <f>SUM(ENERO:DICIEMBRE!G84)</f>
        <v>0</v>
      </c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</row>
    <row r="85" spans="1:94" customFormat="1" x14ac:dyDescent="0.25">
      <c r="A85" s="164" t="s">
        <v>135</v>
      </c>
      <c r="B85" s="26">
        <f>SUM(ENERO:DICIEMBRE!B85)</f>
        <v>0</v>
      </c>
      <c r="C85" s="26">
        <f>SUM(ENERO:DICIEMBRE!C85)</f>
        <v>0</v>
      </c>
      <c r="D85" s="26">
        <f>SUM(ENERO:DICIEMBRE!D85)</f>
        <v>12</v>
      </c>
      <c r="E85" s="26">
        <f>SUM(ENERO:DICIEMBRE!E85)</f>
        <v>0</v>
      </c>
      <c r="F85" s="26">
        <f>SUM(ENERO:DICIEMBRE!F85)</f>
        <v>11</v>
      </c>
      <c r="G85" s="26">
        <f>SUM(ENERO:DICIEMBRE!G85)</f>
        <v>1</v>
      </c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</row>
    <row r="86" spans="1:94" customFormat="1" x14ac:dyDescent="0.25">
      <c r="A86" s="164" t="s">
        <v>136</v>
      </c>
      <c r="B86" s="26">
        <f>SUM(ENERO:DICIEMBRE!B86)</f>
        <v>0</v>
      </c>
      <c r="C86" s="26">
        <f>SUM(ENERO:DICIEMBRE!C86)</f>
        <v>0</v>
      </c>
      <c r="D86" s="26">
        <f>SUM(ENERO:DICIEMBRE!D86)</f>
        <v>5</v>
      </c>
      <c r="E86" s="26">
        <f>SUM(ENERO:DICIEMBRE!E86)</f>
        <v>0</v>
      </c>
      <c r="F86" s="26">
        <f>SUM(ENERO:DICIEMBRE!F86)</f>
        <v>5</v>
      </c>
      <c r="G86" s="26">
        <f>SUM(ENERO:DICIEMBRE!G86)</f>
        <v>0</v>
      </c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</row>
    <row r="87" spans="1:94" customFormat="1" x14ac:dyDescent="0.25">
      <c r="A87" s="174" t="s">
        <v>137</v>
      </c>
      <c r="B87" s="26">
        <f>SUM(ENERO:DICIEMBRE!B87)</f>
        <v>3</v>
      </c>
      <c r="C87" s="26">
        <f>SUM(ENERO:DICIEMBRE!C87)</f>
        <v>0</v>
      </c>
      <c r="D87" s="26">
        <f>SUM(ENERO:DICIEMBRE!D87)</f>
        <v>11</v>
      </c>
      <c r="E87" s="26">
        <f>SUM(ENERO:DICIEMBRE!E87)</f>
        <v>0</v>
      </c>
      <c r="F87" s="26">
        <f>SUM(ENERO:DICIEMBRE!F87)</f>
        <v>7</v>
      </c>
      <c r="G87" s="26">
        <f>SUM(ENERO:DICIEMBRE!G87)</f>
        <v>7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</row>
    <row r="88" spans="1:94" customFormat="1" x14ac:dyDescent="0.25">
      <c r="A88" s="175" t="s">
        <v>138</v>
      </c>
      <c r="B88" s="26">
        <f>SUM(ENERO:DICIEMBRE!B88)</f>
        <v>2</v>
      </c>
      <c r="C88" s="26">
        <f>SUM(ENERO:DICIEMBRE!C88)</f>
        <v>1</v>
      </c>
      <c r="D88" s="26">
        <f>SUM(ENERO:DICIEMBRE!D88)</f>
        <v>6</v>
      </c>
      <c r="E88" s="26">
        <f>SUM(ENERO:DICIEMBRE!E88)</f>
        <v>0</v>
      </c>
      <c r="F88" s="26">
        <f>SUM(ENERO:DICIEMBRE!F88)</f>
        <v>6</v>
      </c>
      <c r="G88" s="26">
        <f>SUM(ENERO:DICIEMBRE!G88)</f>
        <v>2</v>
      </c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</row>
    <row r="89" spans="1:94" s="2" customFormat="1" ht="11.25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customForma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</row>
    <row r="91" spans="1:94" customFormat="1" x14ac:dyDescent="0.25">
      <c r="A91" s="451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</row>
    <row r="92" spans="1:94" customFormat="1" x14ac:dyDescent="0.25">
      <c r="A92" s="383" t="s">
        <v>147</v>
      </c>
      <c r="B92" s="384"/>
      <c r="C92" s="26">
        <f>SUM(ENERO:DICIEMBRE!C92)</f>
        <v>0</v>
      </c>
      <c r="D92" s="179"/>
      <c r="E92" s="26">
        <f>SUM(ENERO:DICIEMBRE!E92)</f>
        <v>0</v>
      </c>
      <c r="F92" s="26">
        <f>SUM(ENERO:DICIEMBRE!F92)</f>
        <v>0</v>
      </c>
      <c r="G92" s="26">
        <f>SUM(ENERO:DICIEMBRE!G92)</f>
        <v>0</v>
      </c>
      <c r="H92" s="26">
        <f>SUM(ENERO:DICIEMBRE!H92)</f>
        <v>0</v>
      </c>
      <c r="I92" s="26">
        <f>SUM(ENERO:DICIEMBRE!I92)</f>
        <v>0</v>
      </c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</row>
    <row r="93" spans="1:94" customFormat="1" x14ac:dyDescent="0.25">
      <c r="A93" s="441" t="s">
        <v>148</v>
      </c>
      <c r="B93" s="442"/>
      <c r="C93" s="26">
        <f>SUM(ENERO:DICIEMBRE!C93)</f>
        <v>0</v>
      </c>
      <c r="D93" s="180"/>
      <c r="E93" s="26">
        <f>SUM(ENERO:DICIEMBRE!E93)</f>
        <v>0</v>
      </c>
      <c r="F93" s="26">
        <f>SUM(ENERO:DICIEMBRE!F93)</f>
        <v>0</v>
      </c>
      <c r="G93" s="26">
        <f>SUM(ENERO:DICIEMBRE!G93)</f>
        <v>0</v>
      </c>
      <c r="H93" s="26">
        <f>SUM(ENERO:DICIEMBRE!H93)</f>
        <v>0</v>
      </c>
      <c r="I93" s="26">
        <f>SUM(ENERO:DICIEMBRE!I93)</f>
        <v>0</v>
      </c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</row>
    <row r="94" spans="1:94" customFormat="1" x14ac:dyDescent="0.25">
      <c r="A94" s="443" t="s">
        <v>149</v>
      </c>
      <c r="B94" s="181" t="s">
        <v>150</v>
      </c>
      <c r="C94" s="26">
        <f>SUM(ENERO:DICIEMBRE!C94)</f>
        <v>0</v>
      </c>
      <c r="D94" s="182"/>
      <c r="E94" s="26">
        <f>SUM(ENERO:DICIEMBRE!E94)</f>
        <v>0</v>
      </c>
      <c r="F94" s="26">
        <f>SUM(ENERO:DICIEMBRE!F94)</f>
        <v>0</v>
      </c>
      <c r="G94" s="26">
        <f>SUM(ENERO:DICIEMBRE!G94)</f>
        <v>0</v>
      </c>
      <c r="H94" s="26">
        <f>SUM(ENERO:DICIEMBRE!H94)</f>
        <v>0</v>
      </c>
      <c r="I94" s="26">
        <f>SUM(ENERO:DICIEMBRE!I94)</f>
        <v>0</v>
      </c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</row>
    <row r="95" spans="1:94" customFormat="1" x14ac:dyDescent="0.25">
      <c r="A95" s="444"/>
      <c r="B95" s="144" t="s">
        <v>151</v>
      </c>
      <c r="C95" s="26">
        <f>SUM(ENERO:DICIEMBRE!C95)</f>
        <v>0</v>
      </c>
      <c r="D95" s="183"/>
      <c r="E95" s="26">
        <f>SUM(ENERO:DICIEMBRE!E95)</f>
        <v>0</v>
      </c>
      <c r="F95" s="26">
        <f>SUM(ENERO:DICIEMBRE!F95)</f>
        <v>0</v>
      </c>
      <c r="G95" s="26">
        <f>SUM(ENERO:DICIEMBRE!G95)</f>
        <v>0</v>
      </c>
      <c r="H95" s="26">
        <f>SUM(ENERO:DICIEMBRE!H95)</f>
        <v>0</v>
      </c>
      <c r="I95" s="26">
        <f>SUM(ENERO:DICIEMBRE!I95)</f>
        <v>0</v>
      </c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</row>
    <row r="96" spans="1:94" customFormat="1" x14ac:dyDescent="0.25">
      <c r="A96" s="444"/>
      <c r="B96" s="184" t="s">
        <v>152</v>
      </c>
      <c r="C96" s="26">
        <f>SUM(ENERO:DICIEMBRE!C96)</f>
        <v>0</v>
      </c>
      <c r="D96" s="183"/>
      <c r="E96" s="26">
        <f>SUM(ENERO:DICIEMBRE!E96)</f>
        <v>0</v>
      </c>
      <c r="F96" s="26">
        <f>SUM(ENERO:DICIEMBRE!F96)</f>
        <v>0</v>
      </c>
      <c r="G96" s="26">
        <f>SUM(ENERO:DICIEMBRE!G96)</f>
        <v>0</v>
      </c>
      <c r="H96" s="26">
        <f>SUM(ENERO:DICIEMBRE!H96)</f>
        <v>0</v>
      </c>
      <c r="I96" s="26">
        <f>SUM(ENERO:DICIEMBRE!I96)</f>
        <v>0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</row>
    <row r="97" spans="1:102" x14ac:dyDescent="0.25">
      <c r="A97" s="444"/>
      <c r="B97" s="185" t="s">
        <v>153</v>
      </c>
      <c r="C97" s="26">
        <f>SUM(ENERO:DICIEMBRE!C97)</f>
        <v>0</v>
      </c>
      <c r="D97" s="183"/>
      <c r="E97" s="26">
        <f>SUM(ENERO:DICIEMBRE!E97)</f>
        <v>0</v>
      </c>
      <c r="F97" s="26">
        <f>SUM(ENERO:DICIEMBRE!F97)</f>
        <v>0</v>
      </c>
      <c r="G97" s="26">
        <f>SUM(ENERO:DICIEMBRE!G97)</f>
        <v>0</v>
      </c>
      <c r="H97" s="26">
        <f>SUM(ENERO:DICIEMBRE!H97)</f>
        <v>0</v>
      </c>
      <c r="I97" s="26">
        <f>SUM(ENERO:DICIEMBRE!I97)</f>
        <v>0</v>
      </c>
    </row>
    <row r="98" spans="1:102" ht="21" x14ac:dyDescent="0.25">
      <c r="A98" s="444"/>
      <c r="B98" s="186" t="s">
        <v>154</v>
      </c>
      <c r="C98" s="26">
        <f>SUM(ENERO:DICIEMBRE!C98)</f>
        <v>0</v>
      </c>
      <c r="D98" s="183"/>
      <c r="E98" s="26">
        <f>SUM(ENERO:DICIEMBRE!E98)</f>
        <v>11</v>
      </c>
      <c r="F98" s="26">
        <f>SUM(ENERO:DICIEMBRE!F98)</f>
        <v>0</v>
      </c>
      <c r="G98" s="26">
        <f>SUM(ENERO:DICIEMBRE!G98)</f>
        <v>0</v>
      </c>
      <c r="H98" s="26">
        <f>SUM(ENERO:DICIEMBRE!H98)</f>
        <v>9</v>
      </c>
      <c r="I98" s="26">
        <f>SUM(ENERO:DICIEMBRE!I98)</f>
        <v>2</v>
      </c>
    </row>
    <row r="99" spans="1:102" ht="21" x14ac:dyDescent="0.25">
      <c r="A99" s="444"/>
      <c r="B99" s="186" t="s">
        <v>155</v>
      </c>
      <c r="C99" s="26">
        <f>SUM(ENERO:DICIEMBRE!C99)</f>
        <v>0</v>
      </c>
      <c r="D99" s="183"/>
      <c r="E99" s="26">
        <f>SUM(ENERO:DICIEMBRE!E99)</f>
        <v>0</v>
      </c>
      <c r="F99" s="26">
        <f>SUM(ENERO:DICIEMBRE!F99)</f>
        <v>0</v>
      </c>
      <c r="G99" s="26">
        <f>SUM(ENERO:DICIEMBRE!G99)</f>
        <v>0</v>
      </c>
      <c r="H99" s="26">
        <f>SUM(ENERO:DICIEMBRE!H99)</f>
        <v>0</v>
      </c>
      <c r="I99" s="26">
        <f>SUM(ENERO:DICIEMBRE!I99)</f>
        <v>0</v>
      </c>
    </row>
    <row r="100" spans="1:102" x14ac:dyDescent="0.25">
      <c r="A100" s="423"/>
      <c r="B100" s="187" t="s">
        <v>156</v>
      </c>
      <c r="C100" s="26">
        <f>SUM(ENERO:DICIEMBRE!C100)</f>
        <v>0</v>
      </c>
      <c r="D100" s="180"/>
      <c r="E100" s="26">
        <f>SUM(ENERO:DICIEMBRE!E100)</f>
        <v>0</v>
      </c>
      <c r="F100" s="26">
        <f>SUM(ENERO:DICIEMBRE!F100)</f>
        <v>0</v>
      </c>
      <c r="G100" s="26">
        <f>SUM(ENERO:DICIEMBRE!G100)</f>
        <v>0</v>
      </c>
      <c r="H100" s="26">
        <f>SUM(ENERO:DICIEMBRE!H100)</f>
        <v>0</v>
      </c>
      <c r="I100" s="26">
        <f>SUM(ENERO:DICIEMBRE!I100)</f>
        <v>0</v>
      </c>
    </row>
    <row r="101" spans="1:102" x14ac:dyDescent="0.25">
      <c r="A101" s="383" t="s">
        <v>157</v>
      </c>
      <c r="B101" s="384"/>
      <c r="C101" s="26">
        <f>SUM(ENERO:DICIEMBRE!C101)</f>
        <v>0</v>
      </c>
      <c r="D101" s="179"/>
      <c r="E101" s="26">
        <f>SUM(ENERO:DICIEMBRE!E101)</f>
        <v>0</v>
      </c>
      <c r="F101" s="26">
        <f>SUM(ENERO:DICIEMBRE!F101)</f>
        <v>0</v>
      </c>
      <c r="G101" s="26">
        <f>SUM(ENERO:DICIEMBRE!G101)</f>
        <v>0</v>
      </c>
      <c r="H101" s="26">
        <f>SUM(ENERO:DICIEMBRE!H101)</f>
        <v>0</v>
      </c>
      <c r="I101" s="26">
        <f>SUM(ENERO:DICIEMBRE!I101)</f>
        <v>0</v>
      </c>
    </row>
    <row r="102" spans="1:102" x14ac:dyDescent="0.25">
      <c r="A102" s="445" t="s">
        <v>158</v>
      </c>
      <c r="B102" s="446"/>
      <c r="C102" s="26">
        <f>SUM(ENERO:DICIEMBRE!C102)</f>
        <v>0</v>
      </c>
      <c r="D102" s="26">
        <f>SUM(ENERO:DICIEMBRE!D102)</f>
        <v>247</v>
      </c>
      <c r="E102" s="26">
        <f>SUM(ENERO:DICIEMBRE!E102)</f>
        <v>0</v>
      </c>
      <c r="F102" s="26">
        <f>SUM(ENERO:DICIEMBRE!F102)</f>
        <v>0</v>
      </c>
      <c r="G102" s="26">
        <f>SUM(ENERO:DICIEMBRE!G102)</f>
        <v>0</v>
      </c>
      <c r="H102" s="26">
        <f>SUM(ENERO:DICIEMBRE!H102)</f>
        <v>1</v>
      </c>
      <c r="I102" s="26">
        <f>SUM(ENERO:DICIEMBRE!I102)</f>
        <v>246</v>
      </c>
    </row>
    <row r="103" spans="1:102" x14ac:dyDescent="0.25">
      <c r="A103" s="447" t="s">
        <v>159</v>
      </c>
      <c r="B103" s="448"/>
      <c r="C103" s="26">
        <f>SUM(ENERO:DICIEMBRE!C103)</f>
        <v>0</v>
      </c>
      <c r="D103" s="188"/>
      <c r="E103" s="26">
        <f>SUM(ENERO:DICIEMBRE!E103)</f>
        <v>846</v>
      </c>
      <c r="F103" s="26">
        <f>SUM(ENERO:DICIEMBRE!F103)</f>
        <v>0</v>
      </c>
      <c r="G103" s="26">
        <f>SUM(ENERO:DICIEMBRE!G103)</f>
        <v>2</v>
      </c>
      <c r="H103" s="26">
        <f>SUM(ENERO:DICIEMBRE!H103)</f>
        <v>69</v>
      </c>
      <c r="I103" s="26">
        <f>SUM(ENERO:DICIEMBRE!I103)</f>
        <v>775</v>
      </c>
    </row>
    <row r="104" spans="1:102" x14ac:dyDescent="0.25">
      <c r="A104" s="405" t="s">
        <v>160</v>
      </c>
      <c r="B104" s="406"/>
      <c r="C104" s="191">
        <f>SUM(C92:C103)</f>
        <v>0</v>
      </c>
      <c r="D104" s="192">
        <f>D102</f>
        <v>247</v>
      </c>
      <c r="E104" s="192">
        <f t="shared" ref="E104:I104" si="14">SUM(E92:E103)</f>
        <v>857</v>
      </c>
      <c r="F104" s="193">
        <f t="shared" si="14"/>
        <v>0</v>
      </c>
      <c r="G104" s="191">
        <f t="shared" si="14"/>
        <v>2</v>
      </c>
      <c r="H104" s="192">
        <f t="shared" si="14"/>
        <v>79</v>
      </c>
      <c r="I104" s="194">
        <f t="shared" si="14"/>
        <v>1023</v>
      </c>
    </row>
    <row r="105" spans="1:102" s="2" customFormat="1" ht="11.25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1.25" x14ac:dyDescent="0.15">
      <c r="A106" s="46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336"/>
      <c r="B108" s="337"/>
      <c r="C108" s="465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x14ac:dyDescent="0.25">
      <c r="A109" s="455" t="s">
        <v>174</v>
      </c>
      <c r="B109" s="456"/>
      <c r="C109" s="20">
        <f>SUM(D109:K109)</f>
        <v>1435</v>
      </c>
      <c r="D109" s="26">
        <f>SUM(ENERO:DICIEMBRE!D109)</f>
        <v>2</v>
      </c>
      <c r="E109" s="26">
        <f>SUM(ENERO:DICIEMBRE!E109)</f>
        <v>0</v>
      </c>
      <c r="F109" s="26">
        <f>SUM(ENERO:DICIEMBRE!F109)</f>
        <v>0</v>
      </c>
      <c r="G109" s="26">
        <f>SUM(ENERO:DICIEMBRE!G109)</f>
        <v>13</v>
      </c>
      <c r="H109" s="26">
        <f>SUM(ENERO:DICIEMBRE!H109)</f>
        <v>53</v>
      </c>
      <c r="I109" s="26">
        <f>SUM(ENERO:DICIEMBRE!I109)</f>
        <v>232</v>
      </c>
      <c r="J109" s="26">
        <f>SUM(ENERO:DICIEMBRE!J109)</f>
        <v>1038</v>
      </c>
      <c r="K109" s="26">
        <f>SUM(ENERO:DICIEMBRE!K109)</f>
        <v>97</v>
      </c>
      <c r="L109" s="26">
        <f>SUM(ENERO:DICIEMBRE!L109)</f>
        <v>4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1.25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459"/>
      <c r="L112" s="459"/>
      <c r="M112" s="466"/>
      <c r="N112" s="466"/>
      <c r="O112" s="466"/>
      <c r="CA112"/>
      <c r="CB112"/>
      <c r="CW112" s="2"/>
      <c r="CX112" s="2"/>
    </row>
    <row r="113" spans="1:102" x14ac:dyDescent="0.25">
      <c r="A113" s="467" t="s">
        <v>174</v>
      </c>
      <c r="B113" s="468"/>
      <c r="C113" s="26">
        <f>SUM(ENERO:DICIEMBRE!C113)</f>
        <v>1411</v>
      </c>
      <c r="D113" s="26">
        <f>SUM(ENERO:DICIEMBRE!D113)</f>
        <v>1435</v>
      </c>
      <c r="E113" s="26">
        <f>SUM(ENERO:DICIEMBRE!E113)</f>
        <v>40</v>
      </c>
      <c r="F113" s="26">
        <f>SUM(ENERO:DICIEMBRE!F113)</f>
        <v>0</v>
      </c>
      <c r="G113" s="26">
        <f>SUM(ENERO:DICIEMBRE!G113)</f>
        <v>75</v>
      </c>
      <c r="H113" s="26">
        <f>SUM(ENERO:DICIEMBRE!H113)</f>
        <v>0</v>
      </c>
      <c r="I113" s="26">
        <f>SUM(ENERO:DICIEMBRE!I113)</f>
        <v>7</v>
      </c>
      <c r="J113" s="26">
        <f>SUM(ENERO:DICIEMBRE!J113)</f>
        <v>12</v>
      </c>
      <c r="K113" s="26">
        <f>SUM(ENERO:DICIEMBRE!K113)</f>
        <v>75</v>
      </c>
      <c r="L113" s="26">
        <f>SUM(ENERO:DICIEMBRE!L113)</f>
        <v>3</v>
      </c>
      <c r="M113" s="26">
        <f>SUM(ENERO:DICIEMBRE!M113)</f>
        <v>0</v>
      </c>
      <c r="N113" s="26">
        <f>SUM(ENERO:DICIEMBRE!N113)</f>
        <v>0</v>
      </c>
      <c r="O113" s="26">
        <f>SUM(ENERO:DICIEMBRE!O113)</f>
        <v>3</v>
      </c>
      <c r="CA113"/>
      <c r="CB113"/>
      <c r="CW113" s="2"/>
      <c r="CX113" s="2"/>
    </row>
    <row r="114" spans="1:102" s="2" customFormat="1" ht="11.25" x14ac:dyDescent="0.15">
      <c r="A114" s="469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466"/>
      <c r="B116" s="465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459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x14ac:dyDescent="0.25">
      <c r="A117" s="211" t="s">
        <v>199</v>
      </c>
      <c r="B117" s="212">
        <f>SUM(C117)</f>
        <v>164</v>
      </c>
      <c r="C117" s="26">
        <f>SUM(ENERO:DICIEMBRE!C117)</f>
        <v>164</v>
      </c>
      <c r="D117" s="179"/>
      <c r="E117" s="179"/>
      <c r="F117" s="179"/>
      <c r="G117" s="179"/>
      <c r="H117" s="179"/>
      <c r="I117" s="179"/>
      <c r="J117" s="213"/>
      <c r="K117" s="26">
        <f>SUM(ENERO:DICIEMBRE!K117)</f>
        <v>0</v>
      </c>
      <c r="L117" s="26">
        <f>SUM(ENERO:DICIEMBRE!L117)</f>
        <v>169</v>
      </c>
      <c r="M117" s="26">
        <f>SUM(ENERO:DICIEMBRE!M117)</f>
        <v>128</v>
      </c>
      <c r="N117" s="26">
        <f>SUM(ENERO:DICIEMBRE!N117)</f>
        <v>160</v>
      </c>
      <c r="O117" s="26">
        <f>SUM(ENERO:DICIEMBRE!O117)</f>
        <v>163</v>
      </c>
    </row>
    <row r="118" spans="1:102" x14ac:dyDescent="0.25">
      <c r="A118" s="214" t="s">
        <v>200</v>
      </c>
      <c r="B118" s="215">
        <f>SUM(C118:J118)</f>
        <v>9</v>
      </c>
      <c r="C118" s="26">
        <f>SUM(ENERO:DICIEMBRE!C118)</f>
        <v>1</v>
      </c>
      <c r="D118" s="26">
        <f>SUM(ENERO:DICIEMBRE!D118)</f>
        <v>3</v>
      </c>
      <c r="E118" s="26">
        <f>SUM(ENERO:DICIEMBRE!E118)</f>
        <v>1</v>
      </c>
      <c r="F118" s="26">
        <f>SUM(ENERO:DICIEMBRE!F118)</f>
        <v>2</v>
      </c>
      <c r="G118" s="26">
        <f>SUM(ENERO:DICIEMBRE!G118)</f>
        <v>0</v>
      </c>
      <c r="H118" s="26">
        <f>SUM(ENERO:DICIEMBRE!H118)</f>
        <v>0</v>
      </c>
      <c r="I118" s="26">
        <f>SUM(ENERO:DICIEMBRE!I118)</f>
        <v>1</v>
      </c>
      <c r="J118" s="26">
        <f>SUM(ENERO:DICIEMBRE!J118)</f>
        <v>1</v>
      </c>
      <c r="K118" s="26">
        <f>SUM(ENERO:DICIEMBRE!K118)</f>
        <v>1</v>
      </c>
      <c r="L118" s="26">
        <f>SUM(ENERO:DICIEMBRE!L118)</f>
        <v>5</v>
      </c>
      <c r="M118" s="26">
        <f>SUM(ENERO:DICIEMBRE!M118)</f>
        <v>5</v>
      </c>
      <c r="N118" s="26">
        <f>SUM(ENERO:DICIEMBRE!N118)</f>
        <v>6</v>
      </c>
      <c r="O118" s="26">
        <f>SUM(ENERO:DICIEMBRE!O118)</f>
        <v>6</v>
      </c>
    </row>
    <row r="119" spans="1:102" x14ac:dyDescent="0.25">
      <c r="A119" s="216" t="s">
        <v>201</v>
      </c>
      <c r="B119" s="217">
        <f>SUM(C119:J119)</f>
        <v>0</v>
      </c>
      <c r="C119" s="26">
        <f>SUM(ENERO:DICIEMBRE!C119)</f>
        <v>0</v>
      </c>
      <c r="D119" s="26">
        <f>SUM(ENERO:DICIEMBRE!D119)</f>
        <v>0</v>
      </c>
      <c r="E119" s="26">
        <f>SUM(ENERO:DICIEMBRE!E119)</f>
        <v>0</v>
      </c>
      <c r="F119" s="26">
        <f>SUM(ENERO:DICIEMBRE!F119)</f>
        <v>0</v>
      </c>
      <c r="G119" s="26">
        <f>SUM(ENERO:DICIEMBRE!G119)</f>
        <v>0</v>
      </c>
      <c r="H119" s="26">
        <f>SUM(ENERO:DICIEMBRE!H119)</f>
        <v>0</v>
      </c>
      <c r="I119" s="26">
        <f>SUM(ENERO:DICIEMBRE!I119)</f>
        <v>0</v>
      </c>
      <c r="J119" s="26">
        <f>SUM(ENERO:DICIEMBRE!J119)</f>
        <v>0</v>
      </c>
      <c r="K119" s="26">
        <f>SUM(ENERO:DICIEMBRE!K119)</f>
        <v>0</v>
      </c>
      <c r="L119" s="26">
        <f>SUM(ENERO:DICIEMBRE!L119)</f>
        <v>0</v>
      </c>
      <c r="M119" s="26">
        <f>SUM(ENERO:DICIEMBRE!M119)</f>
        <v>0</v>
      </c>
      <c r="N119" s="26">
        <f>SUM(ENERO:DICIEMBRE!N119)</f>
        <v>0</v>
      </c>
      <c r="O119" s="26">
        <f>SUM(ENERO:DICIEMBRE!O119)</f>
        <v>0</v>
      </c>
    </row>
    <row r="120" spans="1:102" s="2" customFormat="1" ht="11.25" x14ac:dyDescent="0.15">
      <c r="A120" s="218" t="s">
        <v>202</v>
      </c>
      <c r="B120" s="5"/>
      <c r="C120" s="5"/>
      <c r="D120" s="5"/>
      <c r="E120" s="5"/>
    </row>
    <row r="121" spans="1:102" ht="2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x14ac:dyDescent="0.25">
      <c r="A122" s="221" t="s">
        <v>207</v>
      </c>
      <c r="B122" s="26">
        <f>SUM(ENERO:DICIEMBRE!B122)</f>
        <v>1205</v>
      </c>
      <c r="C122" s="26">
        <f>SUM(ENERO:DICIEMBRE!C122)</f>
        <v>285</v>
      </c>
      <c r="D122" s="26">
        <f>SUM(ENERO:DICIEMBRE!D122)</f>
        <v>5</v>
      </c>
      <c r="E122" s="26">
        <f>SUM(ENERO:DICIEMBRE!E122)</f>
        <v>18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" x14ac:dyDescent="0.25">
      <c r="A123" s="228" t="s">
        <v>208</v>
      </c>
      <c r="B123" s="26">
        <f>SUM(ENERO:DICIEMBRE!B123)</f>
        <v>884</v>
      </c>
      <c r="C123" s="26">
        <f>SUM(ENERO:DICIEMBRE!C123)</f>
        <v>60</v>
      </c>
      <c r="D123" s="26">
        <f>SUM(ENERO:DICIEMBRE!D123)</f>
        <v>0</v>
      </c>
      <c r="E123" s="26">
        <f>SUM(ENERO:DICIEMBRE!E123)</f>
        <v>24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" x14ac:dyDescent="0.25">
      <c r="A124" s="228" t="s">
        <v>209</v>
      </c>
      <c r="B124" s="26">
        <f>SUM(ENERO:DICIEMBRE!B124)</f>
        <v>255</v>
      </c>
      <c r="C124" s="26">
        <f>SUM(ENERO:DICIEMBRE!C124)</f>
        <v>93</v>
      </c>
      <c r="D124" s="26">
        <f>SUM(ENERO:DICIEMBRE!D124)</f>
        <v>0</v>
      </c>
      <c r="E124" s="26">
        <f>SUM(ENERO:DICIEMBRE!E124)</f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" x14ac:dyDescent="0.25">
      <c r="A125" s="237" t="s">
        <v>210</v>
      </c>
      <c r="B125" s="26">
        <f>SUM(ENERO:DICIEMBRE!B125)</f>
        <v>42</v>
      </c>
      <c r="C125" s="26">
        <f>SUM(ENERO:DICIEMBRE!C125)</f>
        <v>117</v>
      </c>
      <c r="D125" s="26">
        <f>SUM(ENERO:DICIEMBRE!D125)</f>
        <v>4</v>
      </c>
      <c r="E125" s="26">
        <f>SUM(ENERO:DICIEMBRE!E125)</f>
        <v>1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6">
        <f>SUM(ENERO:DICIEMBRE!B126)</f>
        <v>0</v>
      </c>
      <c r="C126" s="26">
        <f>SUM(ENERO:DICIEMBRE!C126)</f>
        <v>7</v>
      </c>
      <c r="D126" s="26">
        <f>SUM(ENERO:DICIEMBRE!D126)</f>
        <v>0</v>
      </c>
      <c r="E126" s="26">
        <f>SUM(ENERO:DICIEMBRE!E126)</f>
        <v>0</v>
      </c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" x14ac:dyDescent="0.25">
      <c r="A127" s="237" t="s">
        <v>212</v>
      </c>
      <c r="B127" s="26">
        <f>SUM(ENERO:DICIEMBRE!B127)</f>
        <v>0</v>
      </c>
      <c r="C127" s="26">
        <f>SUM(ENERO:DICIEMBRE!C127)</f>
        <v>0</v>
      </c>
      <c r="D127" s="26">
        <f>SUM(ENERO:DICIEMBRE!D127)</f>
        <v>0</v>
      </c>
      <c r="E127" s="26">
        <f>SUM(ENERO:DICIEMBRE!E127)</f>
        <v>0</v>
      </c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" x14ac:dyDescent="0.25">
      <c r="A128" s="228" t="s">
        <v>213</v>
      </c>
      <c r="B128" s="26">
        <f>SUM(ENERO:DICIEMBRE!B128)</f>
        <v>0</v>
      </c>
      <c r="C128" s="26">
        <f>SUM(ENERO:DICIEMBRE!C128)</f>
        <v>0</v>
      </c>
      <c r="D128" s="26">
        <f>SUM(ENERO:DICIEMBRE!D128)</f>
        <v>0</v>
      </c>
      <c r="E128" s="26">
        <f>SUM(ENERO:DICIEMBRE!E128)</f>
        <v>0</v>
      </c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" x14ac:dyDescent="0.25">
      <c r="A129" s="228" t="s">
        <v>214</v>
      </c>
      <c r="B129" s="26">
        <f>SUM(ENERO:DICIEMBRE!B129)</f>
        <v>3</v>
      </c>
      <c r="C129" s="26">
        <f>SUM(ENERO:DICIEMBRE!C129)</f>
        <v>0</v>
      </c>
      <c r="D129" s="26">
        <f>SUM(ENERO:DICIEMBRE!D129)</f>
        <v>0</v>
      </c>
      <c r="E129" s="26">
        <f>SUM(ENERO:DICIEMBRE!E129)</f>
        <v>0</v>
      </c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1.5" x14ac:dyDescent="0.25">
      <c r="A130" s="241" t="s">
        <v>215</v>
      </c>
      <c r="B130" s="26">
        <f>SUM(ENERO:DICIEMBRE!B130)</f>
        <v>0</v>
      </c>
      <c r="C130" s="26">
        <f>SUM(ENERO:DICIEMBRE!C130)</f>
        <v>1</v>
      </c>
      <c r="D130" s="26">
        <f>SUM(ENERO:DICIEMBRE!D130)</f>
        <v>0</v>
      </c>
      <c r="E130" s="26">
        <f>SUM(ENERO:DICIEMBRE!E130)</f>
        <v>0</v>
      </c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x14ac:dyDescent="0.25">
      <c r="A131" s="483" t="s">
        <v>216</v>
      </c>
      <c r="B131" s="483"/>
    </row>
    <row r="132" spans="1:101" s="2" customFormat="1" ht="11.25" x14ac:dyDescent="0.15">
      <c r="A132" s="196" t="s">
        <v>217</v>
      </c>
      <c r="B132" s="196"/>
      <c r="C132" s="196"/>
    </row>
    <row r="133" spans="1:101" ht="2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6">
        <f>SUM(ENERO:DICIEMBRE!C134)</f>
        <v>1295</v>
      </c>
      <c r="D134" s="26">
        <f>SUM(ENERO:DICIEMBRE!D134)</f>
        <v>91</v>
      </c>
    </row>
    <row r="135" spans="1:101" x14ac:dyDescent="0.25">
      <c r="A135" s="485"/>
      <c r="B135" s="248" t="s">
        <v>221</v>
      </c>
      <c r="C135" s="26">
        <f>SUM(ENERO:DICIEMBRE!C135)</f>
        <v>221</v>
      </c>
      <c r="D135" s="26">
        <f>SUM(ENERO:DICIEMBRE!D135)</f>
        <v>0</v>
      </c>
    </row>
    <row r="136" spans="1:101" x14ac:dyDescent="0.25">
      <c r="A136" s="409" t="s">
        <v>222</v>
      </c>
      <c r="B136" s="249" t="s">
        <v>223</v>
      </c>
      <c r="C136" s="26">
        <f>SUM(ENERO:DICIEMBRE!C136)</f>
        <v>1295</v>
      </c>
      <c r="D136" s="26">
        <f>SUM(ENERO:DICIEMBRE!D136)</f>
        <v>3</v>
      </c>
    </row>
    <row r="137" spans="1:101" x14ac:dyDescent="0.25">
      <c r="A137" s="486"/>
      <c r="B137" s="250" t="s">
        <v>224</v>
      </c>
      <c r="C137" s="26">
        <f>SUM(ENERO:DICIEMBRE!C137)</f>
        <v>1295</v>
      </c>
      <c r="D137" s="26">
        <f>SUM(ENERO:DICIEMBRE!D137)</f>
        <v>0</v>
      </c>
    </row>
    <row r="138" spans="1:101" x14ac:dyDescent="0.25">
      <c r="A138" s="486"/>
      <c r="B138" s="250" t="s">
        <v>225</v>
      </c>
      <c r="C138" s="26">
        <f>SUM(ENERO:DICIEMBRE!C138)</f>
        <v>0</v>
      </c>
      <c r="D138" s="26">
        <f>SUM(ENERO:DICIEMBRE!D138)</f>
        <v>29</v>
      </c>
    </row>
    <row r="139" spans="1:101" x14ac:dyDescent="0.25">
      <c r="A139" s="485"/>
      <c r="B139" s="251" t="s">
        <v>226</v>
      </c>
      <c r="C139" s="26">
        <f>SUM(ENERO:DICIEMBRE!C139)</f>
        <v>1295</v>
      </c>
      <c r="D139" s="26">
        <f>SUM(ENERO:DICIEMBRE!D139)</f>
        <v>5</v>
      </c>
    </row>
    <row r="140" spans="1:101" s="2" customFormat="1" ht="11.25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x14ac:dyDescent="0.25">
      <c r="A142" s="488"/>
      <c r="B142" s="489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477"/>
      <c r="N142" s="479"/>
      <c r="CA142"/>
      <c r="CW142" s="2"/>
    </row>
    <row r="143" spans="1:101" ht="21" x14ac:dyDescent="0.25">
      <c r="A143" s="256" t="s">
        <v>238</v>
      </c>
      <c r="B143" s="26">
        <f>SUM(ENERO:DICIEMBRE!B143)</f>
        <v>723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261">
        <f>SUM(C144:K144)</f>
        <v>721</v>
      </c>
      <c r="C144" s="26">
        <f>SUM(ENERO:DICIEMBRE!C144)</f>
        <v>1</v>
      </c>
      <c r="D144" s="26">
        <f>SUM(ENERO:DICIEMBRE!D144)</f>
        <v>24</v>
      </c>
      <c r="E144" s="26">
        <f>SUM(ENERO:DICIEMBRE!E144)</f>
        <v>121</v>
      </c>
      <c r="F144" s="26">
        <f>SUM(ENERO:DICIEMBRE!F144)</f>
        <v>215</v>
      </c>
      <c r="G144" s="26">
        <f>SUM(ENERO:DICIEMBRE!G144)</f>
        <v>216</v>
      </c>
      <c r="H144" s="26">
        <f>SUM(ENERO:DICIEMBRE!H144)</f>
        <v>130</v>
      </c>
      <c r="I144" s="26">
        <f>SUM(ENERO:DICIEMBRE!I144)</f>
        <v>14</v>
      </c>
      <c r="J144" s="26">
        <f>SUM(ENERO:DICIEMBRE!J144)</f>
        <v>0</v>
      </c>
      <c r="K144" s="26">
        <f>SUM(ENERO:DICIEMBRE!K144)</f>
        <v>0</v>
      </c>
      <c r="L144" s="26">
        <f>SUM(ENERO:DICIEMBRE!L144)</f>
        <v>14</v>
      </c>
      <c r="M144" s="26">
        <f>SUM(ENERO:DICIEMBRE!M144)</f>
        <v>10</v>
      </c>
      <c r="N144" s="26">
        <f>SUM(ENERO:DICIEMBRE!N144)</f>
        <v>122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1.25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1.25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48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26">
        <f>SUM(ENERO:DICIEMBRE!B149)</f>
        <v>1459</v>
      </c>
      <c r="C149" s="26">
        <f>SUM(ENERO:DICIEMBRE!C149)</f>
        <v>14</v>
      </c>
      <c r="D149" s="26">
        <f>SUM(ENERO:DICIEMBRE!D149)</f>
        <v>79</v>
      </c>
      <c r="E149" s="26">
        <f>SUM(ENERO:DICIEMBRE!E149)</f>
        <v>10</v>
      </c>
      <c r="F149" s="26">
        <f>SUM(ENERO:DICIEMBRE!F149)</f>
        <v>0</v>
      </c>
    </row>
    <row r="150" spans="1:100" s="2" customFormat="1" ht="11.25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x14ac:dyDescent="0.25">
      <c r="A152" s="125" t="s">
        <v>256</v>
      </c>
      <c r="B152" s="26">
        <f>SUM(ENERO:DICIEMBRE!B152)</f>
        <v>1547</v>
      </c>
      <c r="C152" s="26">
        <f>SUM(ENERO:DICIEMBRE!C152)</f>
        <v>15</v>
      </c>
      <c r="D152" s="26">
        <f>SUM(ENERO:DICIEMBRE!D152)</f>
        <v>844</v>
      </c>
      <c r="E152" s="26">
        <f>SUM(ENERO:DICIEMBRE!E152)</f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x14ac:dyDescent="0.25">
      <c r="A153" s="266" t="s">
        <v>257</v>
      </c>
      <c r="B153" s="26">
        <f>SUM(ENERO:DICIEMBRE!B153)</f>
        <v>1398</v>
      </c>
      <c r="C153" s="26">
        <f>SUM(ENERO:DICIEMBRE!C153)</f>
        <v>0</v>
      </c>
      <c r="D153" s="26">
        <f>SUM(ENERO:DICIEMBRE!D153)</f>
        <v>780</v>
      </c>
      <c r="E153" s="26">
        <f>SUM(ENERO:DICIEMBRE!E153)</f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x14ac:dyDescent="0.25">
      <c r="A154" s="267" t="s">
        <v>258</v>
      </c>
      <c r="B154" s="26">
        <f>SUM(ENERO:DICIEMBRE!B154)</f>
        <v>149</v>
      </c>
      <c r="C154" s="26">
        <f>SUM(ENERO:DICIEMBRE!C154)</f>
        <v>97</v>
      </c>
      <c r="D154" s="26">
        <f>SUM(ENERO:DICIEMBRE!D154)</f>
        <v>46</v>
      </c>
      <c r="E154" s="26">
        <f>SUM(ENERO:DICIEMBRE!E154)</f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272" t="s">
        <v>259</v>
      </c>
      <c r="B155" s="273" t="s">
        <v>260</v>
      </c>
      <c r="C155" s="274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">
        <f>SUM(ENERO:DICIEMBRE!B156)</f>
        <v>516</v>
      </c>
      <c r="C156" s="26">
        <f>SUM(ENERO:DICIEMBRE!C156)</f>
        <v>0</v>
      </c>
      <c r="D156" s="26">
        <f>SUM(ENERO:DICIEMBRE!D156)</f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26">
        <f>SUM(ENERO:DICIEMBRE!B157)</f>
        <v>187</v>
      </c>
      <c r="C157" s="26">
        <f>SUM(ENERO:DICIEMBRE!C157)</f>
        <v>12</v>
      </c>
      <c r="D157" s="26">
        <f>SUM(ENERO:DICIEMBRE!D157)</f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">
        <f>SUM(ENERO:DICIEMBRE!B158)</f>
        <v>844</v>
      </c>
      <c r="C158" s="26">
        <f>SUM(ENERO:DICIEMBRE!C158)</f>
        <v>18</v>
      </c>
      <c r="D158" s="26">
        <f>SUM(ENERO:DICIEMBRE!D158)</f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customFormat="1" x14ac:dyDescent="0.25">
      <c r="A161" s="282" t="s">
        <v>262</v>
      </c>
      <c r="B161" s="26">
        <f>SUM(ENERO:DICIEMBRE!B161)</f>
        <v>1477</v>
      </c>
      <c r="C161" s="26">
        <f>SUM(ENERO:DICIEMBRE!C161)</f>
        <v>14</v>
      </c>
    </row>
    <row r="162" spans="1:3" customFormat="1" x14ac:dyDescent="0.25">
      <c r="A162" s="283" t="s">
        <v>263</v>
      </c>
      <c r="B162" s="26">
        <f>SUM(ENERO:DICIEMBRE!B162)</f>
        <v>269</v>
      </c>
      <c r="C162" s="26">
        <f>SUM(ENERO:DICIEMBRE!C162)</f>
        <v>96</v>
      </c>
    </row>
    <row r="179" spans="1:2" customFormat="1" x14ac:dyDescent="0.25">
      <c r="A179" s="284">
        <f>SUM(C13:Z23,C26:C38,C42:D57,C61:F71,B77:G79,B84:G88,C92:I103,C109,C113:O113,B117:B119,B122:C130,C134:D139,B143:B144,B149:F149,B152:D154,B156:C158,B161:C162)</f>
        <v>43901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6">
    <dataValidation type="whole" allowBlank="1" showInputMessage="1" showErrorMessage="1" sqref="C143:N143" xr:uid="{00000000-0002-0000-0000-000000000000}">
      <formula1>0</formula1>
      <formula2>9.99999999999999E+38</formula2>
    </dataValidation>
    <dataValidation type="whole" allowBlank="1" showInputMessage="1" showErrorMessage="1" sqref="D117:J117" xr:uid="{00000000-0002-0000-0000-000001000000}">
      <formula1>0</formula1>
      <formula2>9.99999999999999E+37</formula2>
    </dataValidation>
    <dataValidation type="whole" allowBlank="1" showInputMessage="1" showErrorMessage="1" sqref="D103 D92:D101" xr:uid="{00000000-0002-0000-0000-000002000000}">
      <formula1>0</formula1>
      <formula2>9.99999999999999E+35</formula2>
    </dataValidation>
    <dataValidation operator="greaterThanOrEqual" allowBlank="1" showInputMessage="1" showErrorMessage="1" error="Valor no Permitido" sqref="E81:G81" xr:uid="{00000000-0002-0000-0000-000003000000}"/>
    <dataValidation type="whole" operator="greaterThanOrEqual" allowBlank="1" showInputMessage="1" showErrorMessage="1" error="Valor no Permitido" sqref="H81:T88 B152:E154 C42:D57 B80:W80 C61:F71 D109:L109 B83:D83 B149:F149 K117:O117 B122:E130 B143 C144:N144 E82:G83 C13:AF23 D26:F38 E103:I103 B77:L79 B84:G88 C92:C103 D102:I102 E92:I101 C113:O113 C117:C119 D118:O119 C134:D139 B156:D158 B161:C162" xr:uid="{00000000-0002-0000-0000-000004000000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179"/>
  <sheetViews>
    <sheetView topLeftCell="A82" workbookViewId="0">
      <selection activeCell="O113" sqref="O113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",[2]NOMBRE!B2, " (",[2]NOMBRE!C2,[2]NOMBRE!D2,[2]NOMBRE!E2,[2]NOMBRE!F2,[2]NOMBRE!G2,")")</f>
        <v>COMUNA: LINARES (07401)</v>
      </c>
    </row>
    <row r="3" spans="1:104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104" x14ac:dyDescent="0.25">
      <c r="A4" s="1" t="str">
        <f>CONCATENATE("MES: ",[2]NOMBRE!B6, " (",[2]NOMBRE!C6,[2]NOMBRE!D6,")")</f>
        <v>MES: ENERO (01)</v>
      </c>
    </row>
    <row r="5" spans="1:104" x14ac:dyDescent="0.25">
      <c r="A5" s="1" t="str">
        <f>CONCATENATE("AÑO: ",[2]NOMBRE!B7)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490"/>
      <c r="B11" s="337"/>
      <c r="C11" s="491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490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139</v>
      </c>
      <c r="D12" s="14">
        <f t="shared" ref="D12:AD12" si="0">SUM(D13:D16)</f>
        <v>0</v>
      </c>
      <c r="E12" s="15">
        <f t="shared" si="0"/>
        <v>4</v>
      </c>
      <c r="F12" s="16">
        <f t="shared" si="0"/>
        <v>111</v>
      </c>
      <c r="G12" s="17">
        <f t="shared" si="0"/>
        <v>24</v>
      </c>
      <c r="H12" s="14">
        <f t="shared" si="0"/>
        <v>0</v>
      </c>
      <c r="I12" s="15">
        <f t="shared" si="0"/>
        <v>1</v>
      </c>
      <c r="J12" s="18">
        <f t="shared" si="0"/>
        <v>0</v>
      </c>
      <c r="K12" s="19">
        <f t="shared" si="0"/>
        <v>11</v>
      </c>
      <c r="L12" s="20">
        <f t="shared" si="0"/>
        <v>139</v>
      </c>
      <c r="M12" s="14">
        <f t="shared" si="0"/>
        <v>130</v>
      </c>
      <c r="N12" s="15">
        <f t="shared" si="0"/>
        <v>0</v>
      </c>
      <c r="O12" s="18">
        <f t="shared" si="0"/>
        <v>0</v>
      </c>
      <c r="P12" s="15">
        <f t="shared" si="0"/>
        <v>2</v>
      </c>
      <c r="Q12" s="18">
        <f t="shared" si="0"/>
        <v>26</v>
      </c>
      <c r="R12" s="21">
        <f t="shared" si="0"/>
        <v>52</v>
      </c>
      <c r="S12" s="17">
        <f t="shared" si="0"/>
        <v>0</v>
      </c>
      <c r="T12" s="22">
        <f t="shared" si="0"/>
        <v>2</v>
      </c>
      <c r="U12" s="17">
        <f t="shared" si="0"/>
        <v>127</v>
      </c>
      <c r="V12" s="14">
        <f t="shared" si="0"/>
        <v>6</v>
      </c>
      <c r="W12" s="23">
        <f t="shared" si="0"/>
        <v>87</v>
      </c>
      <c r="X12" s="22">
        <f t="shared" si="0"/>
        <v>43</v>
      </c>
      <c r="Y12" s="15">
        <f t="shared" si="0"/>
        <v>129</v>
      </c>
      <c r="Z12" s="24">
        <f t="shared" si="0"/>
        <v>0</v>
      </c>
      <c r="AA12" s="22">
        <f t="shared" si="0"/>
        <v>0</v>
      </c>
      <c r="AB12" s="15">
        <f t="shared" si="0"/>
        <v>7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51</v>
      </c>
      <c r="D13" s="27">
        <v>0</v>
      </c>
      <c r="E13" s="28">
        <v>4</v>
      </c>
      <c r="F13" s="28">
        <v>41</v>
      </c>
      <c r="G13" s="29">
        <v>6</v>
      </c>
      <c r="H13" s="27"/>
      <c r="I13" s="30">
        <v>1</v>
      </c>
      <c r="J13" s="30"/>
      <c r="K13" s="29">
        <v>6</v>
      </c>
      <c r="L13" s="31">
        <v>51</v>
      </c>
      <c r="M13" s="30">
        <v>42</v>
      </c>
      <c r="N13" s="30">
        <v>0</v>
      </c>
      <c r="O13" s="30">
        <v>0</v>
      </c>
      <c r="P13" s="30">
        <v>0</v>
      </c>
      <c r="Q13" s="30">
        <v>25</v>
      </c>
      <c r="R13" s="32">
        <v>51</v>
      </c>
      <c r="S13" s="29">
        <v>0</v>
      </c>
      <c r="T13" s="33">
        <v>1</v>
      </c>
      <c r="U13" s="34">
        <v>48</v>
      </c>
      <c r="V13" s="28">
        <v>3</v>
      </c>
      <c r="W13" s="35">
        <v>6</v>
      </c>
      <c r="X13" s="33">
        <v>43</v>
      </c>
      <c r="Y13" s="30">
        <v>45</v>
      </c>
      <c r="Z13" s="36">
        <v>0</v>
      </c>
      <c r="AA13" s="33">
        <v>0</v>
      </c>
      <c r="AB13" s="30">
        <v>3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/>
      <c r="I14" s="46"/>
      <c r="J14" s="46"/>
      <c r="K14" s="45"/>
      <c r="L14" s="47">
        <v>1</v>
      </c>
      <c r="M14" s="46">
        <v>1</v>
      </c>
      <c r="N14" s="46">
        <v>0</v>
      </c>
      <c r="O14" s="46">
        <v>0</v>
      </c>
      <c r="P14" s="46">
        <v>0</v>
      </c>
      <c r="Q14" s="46">
        <v>1</v>
      </c>
      <c r="R14" s="48">
        <v>1</v>
      </c>
      <c r="S14" s="45">
        <v>0</v>
      </c>
      <c r="T14" s="49">
        <v>0</v>
      </c>
      <c r="U14" s="50">
        <v>0</v>
      </c>
      <c r="V14" s="44">
        <v>0</v>
      </c>
      <c r="W14" s="51">
        <v>0</v>
      </c>
      <c r="X14" s="49">
        <v>0</v>
      </c>
      <c r="Y14" s="46">
        <v>1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57</v>
      </c>
      <c r="D15" s="43">
        <v>0</v>
      </c>
      <c r="E15" s="44">
        <v>0</v>
      </c>
      <c r="F15" s="44">
        <v>43</v>
      </c>
      <c r="G15" s="45">
        <v>14</v>
      </c>
      <c r="H15" s="43"/>
      <c r="I15" s="46"/>
      <c r="J15" s="46"/>
      <c r="K15" s="45"/>
      <c r="L15" s="47">
        <v>57</v>
      </c>
      <c r="M15" s="46">
        <v>58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0</v>
      </c>
      <c r="T15" s="49">
        <v>0</v>
      </c>
      <c r="U15" s="50">
        <v>55</v>
      </c>
      <c r="V15" s="44">
        <v>0</v>
      </c>
      <c r="W15" s="51">
        <v>56</v>
      </c>
      <c r="X15" s="49">
        <v>0</v>
      </c>
      <c r="Y15" s="46">
        <v>57</v>
      </c>
      <c r="Z15" s="52">
        <v>0</v>
      </c>
      <c r="AA15" s="49">
        <v>0</v>
      </c>
      <c r="AB15" s="46">
        <v>2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30</v>
      </c>
      <c r="D16" s="54">
        <v>0</v>
      </c>
      <c r="E16" s="55">
        <v>0</v>
      </c>
      <c r="F16" s="55">
        <v>26</v>
      </c>
      <c r="G16" s="56">
        <v>4</v>
      </c>
      <c r="H16" s="54"/>
      <c r="I16" s="57"/>
      <c r="J16" s="57"/>
      <c r="K16" s="56">
        <v>5</v>
      </c>
      <c r="L16" s="58">
        <v>30</v>
      </c>
      <c r="M16" s="57">
        <v>29</v>
      </c>
      <c r="N16" s="57">
        <v>0</v>
      </c>
      <c r="O16" s="57">
        <v>0</v>
      </c>
      <c r="P16" s="57">
        <v>2</v>
      </c>
      <c r="Q16" s="57">
        <v>0</v>
      </c>
      <c r="R16" s="59">
        <v>0</v>
      </c>
      <c r="S16" s="56">
        <v>0</v>
      </c>
      <c r="T16" s="60">
        <v>1</v>
      </c>
      <c r="U16" s="61">
        <v>24</v>
      </c>
      <c r="V16" s="55">
        <v>3</v>
      </c>
      <c r="W16" s="62">
        <v>25</v>
      </c>
      <c r="X16" s="60">
        <v>0</v>
      </c>
      <c r="Y16" s="57">
        <v>26</v>
      </c>
      <c r="Z16" s="63">
        <v>0</v>
      </c>
      <c r="AA16" s="60">
        <v>0</v>
      </c>
      <c r="AB16" s="57">
        <v>2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>
        <v>0</v>
      </c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>
        <v>0</v>
      </c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494" t="s">
        <v>46</v>
      </c>
      <c r="B19" s="403"/>
      <c r="C19" s="58">
        <v>29</v>
      </c>
      <c r="D19" s="65">
        <v>0</v>
      </c>
      <c r="E19" s="66">
        <v>0</v>
      </c>
      <c r="F19" s="66">
        <v>25</v>
      </c>
      <c r="G19" s="67">
        <v>4</v>
      </c>
      <c r="H19" s="65"/>
      <c r="I19" s="68"/>
      <c r="J19" s="68"/>
      <c r="K19" s="67"/>
      <c r="L19" s="262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>
        <v>0</v>
      </c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>
        <v>0</v>
      </c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1</v>
      </c>
      <c r="D21" s="54">
        <v>0</v>
      </c>
      <c r="E21" s="57">
        <v>0</v>
      </c>
      <c r="F21" s="57">
        <v>1</v>
      </c>
      <c r="G21" s="61">
        <v>0</v>
      </c>
      <c r="H21" s="54"/>
      <c r="I21" s="57"/>
      <c r="J21" s="57"/>
      <c r="K21" s="56"/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>
        <v>0</v>
      </c>
      <c r="T21" s="60"/>
      <c r="U21" s="61"/>
      <c r="V21" s="55"/>
      <c r="W21" s="62"/>
      <c r="X21" s="60"/>
      <c r="Y21" s="57"/>
      <c r="Z21" s="63"/>
      <c r="AA21" s="60">
        <v>0</v>
      </c>
      <c r="AB21" s="57">
        <v>0</v>
      </c>
      <c r="AC21" s="57">
        <v>0</v>
      </c>
      <c r="AD21" s="62">
        <v>0</v>
      </c>
      <c r="AE21" s="55">
        <v>0</v>
      </c>
      <c r="AF21" s="56"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>
        <v>0</v>
      </c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492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6">
        <v>0</v>
      </c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20</v>
      </c>
      <c r="D26" s="105">
        <v>0</v>
      </c>
      <c r="E26" s="106">
        <v>6</v>
      </c>
      <c r="F26" s="107">
        <v>14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2</v>
      </c>
      <c r="D27" s="110">
        <v>0</v>
      </c>
      <c r="E27" s="111">
        <v>0</v>
      </c>
      <c r="F27" s="112">
        <v>2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493"/>
      <c r="B28" s="285" t="s">
        <v>60</v>
      </c>
      <c r="C28" s="114">
        <f t="shared" si="9"/>
        <v>15</v>
      </c>
      <c r="D28" s="115">
        <v>1</v>
      </c>
      <c r="E28" s="116">
        <v>4</v>
      </c>
      <c r="F28" s="117">
        <v>10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15</v>
      </c>
      <c r="D29" s="110">
        <v>0</v>
      </c>
      <c r="E29" s="111">
        <v>3</v>
      </c>
      <c r="F29" s="112">
        <v>12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52</v>
      </c>
      <c r="D30" s="119">
        <v>1</v>
      </c>
      <c r="E30" s="120">
        <v>13</v>
      </c>
      <c r="F30" s="121">
        <v>38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52</v>
      </c>
      <c r="D31" s="115">
        <v>1</v>
      </c>
      <c r="E31" s="116">
        <v>13</v>
      </c>
      <c r="F31" s="117">
        <v>38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7</v>
      </c>
      <c r="D32" s="110">
        <v>0</v>
      </c>
      <c r="E32" s="111">
        <v>2</v>
      </c>
      <c r="F32" s="112">
        <v>5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492"/>
      <c r="B33" s="123" t="s">
        <v>66</v>
      </c>
      <c r="C33" s="114">
        <f t="shared" si="10"/>
        <v>44</v>
      </c>
      <c r="D33" s="115">
        <v>0</v>
      </c>
      <c r="E33" s="116">
        <v>15</v>
      </c>
      <c r="F33" s="117">
        <v>29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52</v>
      </c>
      <c r="D34" s="110">
        <v>1</v>
      </c>
      <c r="E34" s="111">
        <v>13</v>
      </c>
      <c r="F34" s="112">
        <v>38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492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6</v>
      </c>
      <c r="D36" s="105">
        <v>0</v>
      </c>
      <c r="E36" s="106">
        <v>2</v>
      </c>
      <c r="F36" s="107">
        <v>4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47</v>
      </c>
      <c r="D37" s="110">
        <v>0</v>
      </c>
      <c r="E37" s="111">
        <v>12</v>
      </c>
      <c r="F37" s="112">
        <v>35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492"/>
      <c r="B38" s="285" t="s">
        <v>73</v>
      </c>
      <c r="C38" s="114">
        <f t="shared" si="9"/>
        <v>3</v>
      </c>
      <c r="D38" s="115">
        <v>0</v>
      </c>
      <c r="E38" s="116">
        <v>0</v>
      </c>
      <c r="F38" s="117">
        <v>3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8</v>
      </c>
      <c r="D42" s="136">
        <v>4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5</v>
      </c>
    </row>
    <row r="44" spans="1:100" ht="15" customHeight="1" x14ac:dyDescent="0.25">
      <c r="A44" s="485"/>
      <c r="B44" s="140" t="s">
        <v>82</v>
      </c>
      <c r="C44" s="54">
        <v>9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2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3</v>
      </c>
    </row>
    <row r="47" spans="1:100" ht="15" customHeight="1" x14ac:dyDescent="0.25">
      <c r="A47" s="495"/>
      <c r="B47" s="140" t="s">
        <v>82</v>
      </c>
      <c r="C47" s="65">
        <v>4</v>
      </c>
      <c r="D47" s="67">
        <v>1</v>
      </c>
    </row>
    <row r="48" spans="1:100" ht="15" customHeight="1" x14ac:dyDescent="0.25">
      <c r="A48" s="409" t="s">
        <v>85</v>
      </c>
      <c r="B48" s="141" t="s">
        <v>86</v>
      </c>
      <c r="C48" s="138">
        <v>10</v>
      </c>
      <c r="D48" s="139">
        <v>7</v>
      </c>
    </row>
    <row r="49" spans="1:102" ht="21" x14ac:dyDescent="0.25">
      <c r="A49" s="485"/>
      <c r="B49" s="286" t="s">
        <v>87</v>
      </c>
      <c r="C49" s="54">
        <v>8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0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4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1</v>
      </c>
      <c r="D52" s="136">
        <v>1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0</v>
      </c>
      <c r="D54" s="136">
        <v>4</v>
      </c>
    </row>
    <row r="55" spans="1:102" ht="15" customHeight="1" x14ac:dyDescent="0.25">
      <c r="A55" s="409" t="s">
        <v>93</v>
      </c>
      <c r="B55" s="141" t="s">
        <v>94</v>
      </c>
      <c r="C55" s="138">
        <v>7</v>
      </c>
      <c r="D55" s="139">
        <v>1</v>
      </c>
    </row>
    <row r="56" spans="1:102" ht="15" customHeight="1" x14ac:dyDescent="0.25">
      <c r="A56" s="485"/>
      <c r="B56" s="286" t="s">
        <v>95</v>
      </c>
      <c r="C56" s="54">
        <v>6</v>
      </c>
      <c r="D56" s="56">
        <v>2</v>
      </c>
    </row>
    <row r="57" spans="1:102" ht="15" customHeight="1" x14ac:dyDescent="0.25">
      <c r="A57" s="497" t="s">
        <v>96</v>
      </c>
      <c r="B57" s="497"/>
      <c r="C57" s="65">
        <v>55</v>
      </c>
      <c r="D57" s="67">
        <v>8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498"/>
      <c r="B60" s="427"/>
      <c r="C60" s="133" t="s">
        <v>100</v>
      </c>
      <c r="D60" s="143" t="s">
        <v>101</v>
      </c>
      <c r="E60" s="134" t="s">
        <v>102</v>
      </c>
      <c r="F60" s="496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2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493"/>
      <c r="B65" s="148" t="s">
        <v>108</v>
      </c>
      <c r="C65" s="65">
        <v>0</v>
      </c>
      <c r="D65" s="68">
        <v>0</v>
      </c>
      <c r="E65" s="67">
        <v>0</v>
      </c>
      <c r="F65" s="262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0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466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1</v>
      </c>
      <c r="C76" s="156">
        <f t="shared" si="11"/>
        <v>0</v>
      </c>
      <c r="D76" s="157">
        <f t="shared" si="11"/>
        <v>0</v>
      </c>
      <c r="E76" s="155">
        <f t="shared" si="11"/>
        <v>1</v>
      </c>
      <c r="F76" s="156">
        <f t="shared" si="11"/>
        <v>0</v>
      </c>
      <c r="G76" s="158">
        <f t="shared" si="11"/>
        <v>0</v>
      </c>
      <c r="H76" s="159">
        <f t="shared" si="11"/>
        <v>1</v>
      </c>
      <c r="I76" s="160">
        <f t="shared" si="11"/>
        <v>1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>
        <v>1</v>
      </c>
      <c r="C79" s="66"/>
      <c r="D79" s="169"/>
      <c r="E79" s="65">
        <v>1</v>
      </c>
      <c r="F79" s="66"/>
      <c r="G79" s="69"/>
      <c r="H79" s="60">
        <v>1</v>
      </c>
      <c r="I79" s="57">
        <v>1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466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4</v>
      </c>
      <c r="C83" s="171">
        <f t="shared" si="13"/>
        <v>0</v>
      </c>
      <c r="D83" s="172">
        <f t="shared" si="13"/>
        <v>0</v>
      </c>
      <c r="E83" s="155">
        <f t="shared" si="13"/>
        <v>0</v>
      </c>
      <c r="F83" s="156">
        <f t="shared" si="13"/>
        <v>0</v>
      </c>
      <c r="G83" s="161">
        <f t="shared" si="13"/>
        <v>4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/>
      <c r="E85" s="138"/>
      <c r="F85" s="145"/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>
        <v>3</v>
      </c>
      <c r="C87" s="66"/>
      <c r="D87" s="61"/>
      <c r="E87" s="65"/>
      <c r="F87" s="68"/>
      <c r="G87" s="67">
        <v>3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>
        <v>1</v>
      </c>
      <c r="C88" s="66"/>
      <c r="D88" s="169"/>
      <c r="E88" s="65"/>
      <c r="F88" s="68"/>
      <c r="G88" s="67">
        <v>1</v>
      </c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00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499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>
        <v>1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497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28</v>
      </c>
      <c r="E102" s="145"/>
      <c r="F102" s="92"/>
      <c r="G102" s="138"/>
      <c r="H102" s="145"/>
      <c r="I102" s="139">
        <v>28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88</v>
      </c>
      <c r="F103" s="190"/>
      <c r="G103" s="135"/>
      <c r="H103" s="189">
        <v>8</v>
      </c>
      <c r="I103" s="136">
        <v>80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28</v>
      </c>
      <c r="E104" s="192">
        <f t="shared" ref="E104:I104" si="14">SUM(E92:E103)</f>
        <v>89</v>
      </c>
      <c r="F104" s="193">
        <f t="shared" si="14"/>
        <v>0</v>
      </c>
      <c r="G104" s="191">
        <f t="shared" si="14"/>
        <v>0</v>
      </c>
      <c r="H104" s="192">
        <f t="shared" si="14"/>
        <v>9</v>
      </c>
      <c r="I104" s="194">
        <f t="shared" si="14"/>
        <v>108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46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489"/>
      <c r="B108" s="337"/>
      <c r="C108" s="502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139</v>
      </c>
      <c r="D109" s="135">
        <v>0</v>
      </c>
      <c r="E109" s="197">
        <v>0</v>
      </c>
      <c r="F109" s="189">
        <v>0</v>
      </c>
      <c r="G109" s="189">
        <v>2</v>
      </c>
      <c r="H109" s="189">
        <v>4</v>
      </c>
      <c r="I109" s="189">
        <v>26</v>
      </c>
      <c r="J109" s="189">
        <v>98</v>
      </c>
      <c r="K109" s="198">
        <v>9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01"/>
      <c r="L112" s="501"/>
      <c r="M112" s="503"/>
      <c r="N112" s="503"/>
      <c r="O112" s="50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136</v>
      </c>
      <c r="D113" s="209">
        <v>139</v>
      </c>
      <c r="E113" s="208">
        <v>0</v>
      </c>
      <c r="F113" s="210">
        <v>0</v>
      </c>
      <c r="G113" s="210">
        <v>0</v>
      </c>
      <c r="H113" s="209">
        <v>0</v>
      </c>
      <c r="I113" s="208">
        <v>1</v>
      </c>
      <c r="J113" s="209">
        <v>2</v>
      </c>
      <c r="K113" s="209">
        <v>9</v>
      </c>
      <c r="L113" s="209">
        <v>1</v>
      </c>
      <c r="M113" s="209">
        <v>0</v>
      </c>
      <c r="N113" s="209">
        <v>0</v>
      </c>
      <c r="O113" s="209">
        <v>1</v>
      </c>
      <c r="CA113"/>
      <c r="CB113"/>
      <c r="CW113" s="2"/>
      <c r="CX113" s="2"/>
    </row>
    <row r="114" spans="1:102" s="2" customFormat="1" ht="18" customHeight="1" x14ac:dyDescent="0.15">
      <c r="A114" s="469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03"/>
      <c r="B116" s="502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01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22</v>
      </c>
      <c r="C117" s="138">
        <v>22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22</v>
      </c>
      <c r="M117" s="145">
        <v>12</v>
      </c>
      <c r="N117" s="145">
        <v>22</v>
      </c>
      <c r="O117" s="139">
        <v>21</v>
      </c>
    </row>
    <row r="118" spans="1:102" ht="15" customHeight="1" x14ac:dyDescent="0.25">
      <c r="A118" s="214" t="s">
        <v>200</v>
      </c>
      <c r="B118" s="215">
        <f>SUM(C118:J118)</f>
        <v>2</v>
      </c>
      <c r="C118" s="138"/>
      <c r="D118" s="145">
        <v>1</v>
      </c>
      <c r="E118" s="145"/>
      <c r="F118" s="145"/>
      <c r="G118" s="145"/>
      <c r="H118" s="145"/>
      <c r="I118" s="145">
        <v>1</v>
      </c>
      <c r="J118" s="139"/>
      <c r="K118" s="92">
        <v>0</v>
      </c>
      <c r="L118" s="138">
        <v>1</v>
      </c>
      <c r="M118" s="145">
        <v>1</v>
      </c>
      <c r="N118" s="145">
        <v>2</v>
      </c>
      <c r="O118" s="139">
        <v>2</v>
      </c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117</v>
      </c>
      <c r="C122" s="223">
        <v>19</v>
      </c>
      <c r="D122" s="224">
        <v>0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78</v>
      </c>
      <c r="C123" s="230">
        <v>1</v>
      </c>
      <c r="D123" s="231">
        <v>0</v>
      </c>
      <c r="E123" s="232">
        <v>2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30</v>
      </c>
      <c r="C124" s="234">
        <v>3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5</v>
      </c>
      <c r="C125" s="234">
        <v>14</v>
      </c>
      <c r="D125" s="235">
        <v>0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/>
      <c r="D126" s="235">
        <v>0</v>
      </c>
      <c r="E126" s="236">
        <v>0</v>
      </c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>
        <v>0</v>
      </c>
      <c r="E127" s="240">
        <v>0</v>
      </c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>
        <v>0</v>
      </c>
      <c r="E128" s="236">
        <v>0</v>
      </c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>
        <v>0</v>
      </c>
      <c r="E129" s="236">
        <v>0</v>
      </c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241" t="s">
        <v>215</v>
      </c>
      <c r="B130" s="242">
        <v>0</v>
      </c>
      <c r="C130" s="243">
        <v>1</v>
      </c>
      <c r="D130" s="244">
        <v>0</v>
      </c>
      <c r="E130" s="245">
        <v>0</v>
      </c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128</v>
      </c>
      <c r="D134" s="225">
        <v>0</v>
      </c>
    </row>
    <row r="135" spans="1:101" x14ac:dyDescent="0.25">
      <c r="A135" s="485"/>
      <c r="B135" s="248" t="s">
        <v>221</v>
      </c>
      <c r="C135" s="65">
        <v>12</v>
      </c>
      <c r="D135" s="67">
        <v>0</v>
      </c>
    </row>
    <row r="136" spans="1:101" ht="15" customHeight="1" x14ac:dyDescent="0.25">
      <c r="A136" s="409" t="s">
        <v>222</v>
      </c>
      <c r="B136" s="249" t="s">
        <v>223</v>
      </c>
      <c r="C136" s="27">
        <v>128</v>
      </c>
      <c r="D136" s="29">
        <v>0</v>
      </c>
    </row>
    <row r="137" spans="1:101" ht="15" customHeight="1" x14ac:dyDescent="0.25">
      <c r="A137" s="486"/>
      <c r="B137" s="250" t="s">
        <v>224</v>
      </c>
      <c r="C137" s="43">
        <v>128</v>
      </c>
      <c r="D137" s="45">
        <v>0</v>
      </c>
    </row>
    <row r="138" spans="1:101" ht="15" customHeight="1" x14ac:dyDescent="0.25">
      <c r="A138" s="486"/>
      <c r="B138" s="250" t="s">
        <v>225</v>
      </c>
      <c r="C138" s="43">
        <v>0</v>
      </c>
      <c r="D138" s="45">
        <v>0</v>
      </c>
    </row>
    <row r="139" spans="1:101" ht="15" customHeight="1" x14ac:dyDescent="0.25">
      <c r="A139" s="485"/>
      <c r="B139" s="251" t="s">
        <v>226</v>
      </c>
      <c r="C139" s="242">
        <v>128</v>
      </c>
      <c r="D139" s="245">
        <v>0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490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477"/>
      <c r="N142" s="479"/>
      <c r="CA142"/>
      <c r="CW142" s="2"/>
    </row>
    <row r="143" spans="1:101" ht="21" x14ac:dyDescent="0.25">
      <c r="A143" s="256" t="s">
        <v>238</v>
      </c>
      <c r="B143" s="31">
        <v>56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290">
        <f>SUM(C144:K144)</f>
        <v>56</v>
      </c>
      <c r="C144" s="65"/>
      <c r="D144" s="68">
        <v>4</v>
      </c>
      <c r="E144" s="68">
        <v>12</v>
      </c>
      <c r="F144" s="68">
        <v>22</v>
      </c>
      <c r="G144" s="68">
        <v>10</v>
      </c>
      <c r="H144" s="68">
        <v>8</v>
      </c>
      <c r="I144" s="68"/>
      <c r="J144" s="68"/>
      <c r="K144" s="69"/>
      <c r="L144" s="73">
        <v>0</v>
      </c>
      <c r="M144" s="262">
        <v>0</v>
      </c>
      <c r="N144" s="262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48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137</v>
      </c>
      <c r="C149" s="189">
        <v>1</v>
      </c>
      <c r="D149" s="197">
        <v>7</v>
      </c>
      <c r="E149" s="136">
        <v>1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149</v>
      </c>
      <c r="C152" s="222">
        <v>5</v>
      </c>
      <c r="D152" s="223">
        <v>88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142</v>
      </c>
      <c r="C153" s="43"/>
      <c r="D153" s="51">
        <v>86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7</v>
      </c>
      <c r="C154" s="269">
        <v>5</v>
      </c>
      <c r="D154" s="270">
        <v>2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272" t="s">
        <v>259</v>
      </c>
      <c r="B155" s="273" t="s">
        <v>260</v>
      </c>
      <c r="C155" s="291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49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12</v>
      </c>
      <c r="C157" s="277">
        <v>1</v>
      </c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88</v>
      </c>
      <c r="C158" s="278">
        <v>1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128</v>
      </c>
      <c r="C161" s="225">
        <v>2</v>
      </c>
    </row>
    <row r="162" spans="1:3" x14ac:dyDescent="0.25">
      <c r="A162" s="283" t="s">
        <v>263</v>
      </c>
      <c r="B162" s="242">
        <v>19</v>
      </c>
      <c r="C162" s="245">
        <v>4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4094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77FF2018-ABE6-4578-879B-B721C2577FE9}">
      <formula1>0</formula1>
      <formula2>9.99999999999999E+38</formula2>
    </dataValidation>
    <dataValidation type="whole" allowBlank="1" showInputMessage="1" showErrorMessage="1" sqref="C117:O119" xr:uid="{5A298AA5-994C-4AE7-B1B4-048F9651B0AD}">
      <formula1>0</formula1>
      <formula2>9.99999999999999E+37</formula2>
    </dataValidation>
    <dataValidation type="whole" allowBlank="1" showInputMessage="1" showErrorMessage="1" sqref="C92:I103" xr:uid="{C3C90631-3658-49A6-B210-5BEDC10D78EC}">
      <formula1>0</formula1>
      <formula2>9.99999999999999E+35</formula2>
    </dataValidation>
    <dataValidation operator="greaterThanOrEqual" allowBlank="1" showInputMessage="1" showErrorMessage="1" error="Valor no Permitido" sqref="E81:G81" xr:uid="{44EEB654-43FA-4BD3-83B4-9B7898D2A098}"/>
    <dataValidation type="whole" operator="greaterThanOrEqual" allowBlank="1" showInputMessage="1" showErrorMessage="1" sqref="B84:G88 B161:C162" xr:uid="{05AA035D-CFBB-4170-BFE4-1FD05A2531A3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1F7A94F5-8D15-436B-8338-31E41572B600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5285F666-B98F-4FB7-AD51-28D3F60580B2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79"/>
  <sheetViews>
    <sheetView workbookViewId="0">
      <selection activeCell="A6" sqref="A6:L6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",[3]NOMBRE!B2, " (",[3]NOMBRE!C2,[3]NOMBRE!D2,[3]NOMBRE!E2,[3]NOMBRE!F2,[3]NOMBRE!G2,")")</f>
        <v>COMUNA: LINARES (07401)</v>
      </c>
    </row>
    <row r="3" spans="1:104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104" x14ac:dyDescent="0.25">
      <c r="A4" s="1" t="str">
        <f>CONCATENATE("MES: ",[3]NOMBRE!B6, " (",[3]NOMBRE!C6,[3]NOMBRE!D6,")")</f>
        <v>MES: FEBRERO (02)</v>
      </c>
    </row>
    <row r="5" spans="1:104" x14ac:dyDescent="0.25">
      <c r="A5" s="1" t="str">
        <f>CONCATENATE("AÑO: ",[3]NOMBRE!B7)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490"/>
      <c r="B11" s="337"/>
      <c r="C11" s="491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490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113</v>
      </c>
      <c r="D12" s="14">
        <f t="shared" ref="D12:AD12" si="0">SUM(D13:D16)</f>
        <v>0</v>
      </c>
      <c r="E12" s="15">
        <f t="shared" si="0"/>
        <v>4</v>
      </c>
      <c r="F12" s="16">
        <f t="shared" si="0"/>
        <v>85</v>
      </c>
      <c r="G12" s="17">
        <f t="shared" si="0"/>
        <v>24</v>
      </c>
      <c r="H12" s="14">
        <f t="shared" si="0"/>
        <v>0</v>
      </c>
      <c r="I12" s="15">
        <f t="shared" si="0"/>
        <v>0</v>
      </c>
      <c r="J12" s="18">
        <f t="shared" si="0"/>
        <v>0</v>
      </c>
      <c r="K12" s="19">
        <f t="shared" si="0"/>
        <v>5</v>
      </c>
      <c r="L12" s="20">
        <f t="shared" si="0"/>
        <v>113</v>
      </c>
      <c r="M12" s="14">
        <f t="shared" si="0"/>
        <v>24</v>
      </c>
      <c r="N12" s="15">
        <f t="shared" si="0"/>
        <v>0</v>
      </c>
      <c r="O12" s="18">
        <f t="shared" si="0"/>
        <v>0</v>
      </c>
      <c r="P12" s="15">
        <f t="shared" si="0"/>
        <v>1</v>
      </c>
      <c r="Q12" s="18">
        <f t="shared" si="0"/>
        <v>9</v>
      </c>
      <c r="R12" s="21">
        <f t="shared" si="0"/>
        <v>38</v>
      </c>
      <c r="S12" s="17">
        <f t="shared" si="0"/>
        <v>108</v>
      </c>
      <c r="T12" s="22">
        <f t="shared" si="0"/>
        <v>3</v>
      </c>
      <c r="U12" s="17">
        <f t="shared" si="0"/>
        <v>105</v>
      </c>
      <c r="V12" s="14">
        <f t="shared" si="0"/>
        <v>3</v>
      </c>
      <c r="W12" s="23">
        <f t="shared" si="0"/>
        <v>101</v>
      </c>
      <c r="X12" s="22">
        <f t="shared" si="0"/>
        <v>32</v>
      </c>
      <c r="Y12" s="15">
        <f t="shared" si="0"/>
        <v>104</v>
      </c>
      <c r="Z12" s="24">
        <f t="shared" si="0"/>
        <v>0</v>
      </c>
      <c r="AA12" s="22">
        <f t="shared" si="0"/>
        <v>0</v>
      </c>
      <c r="AB12" s="15">
        <f t="shared" si="0"/>
        <v>8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38</v>
      </c>
      <c r="D13" s="27">
        <v>0</v>
      </c>
      <c r="E13" s="28">
        <v>2</v>
      </c>
      <c r="F13" s="28">
        <v>31</v>
      </c>
      <c r="G13" s="29">
        <v>5</v>
      </c>
      <c r="H13" s="27">
        <v>0</v>
      </c>
      <c r="I13" s="30">
        <v>0</v>
      </c>
      <c r="J13" s="30">
        <v>0</v>
      </c>
      <c r="K13" s="29">
        <v>2</v>
      </c>
      <c r="L13" s="31">
        <v>38</v>
      </c>
      <c r="M13" s="30">
        <v>24</v>
      </c>
      <c r="N13" s="30">
        <v>0</v>
      </c>
      <c r="O13" s="30">
        <v>0</v>
      </c>
      <c r="P13" s="30">
        <v>0</v>
      </c>
      <c r="Q13" s="30">
        <v>9</v>
      </c>
      <c r="R13" s="32">
        <v>38</v>
      </c>
      <c r="S13" s="29">
        <v>36</v>
      </c>
      <c r="T13" s="33">
        <v>2</v>
      </c>
      <c r="U13" s="34">
        <v>34</v>
      </c>
      <c r="V13" s="28">
        <v>2</v>
      </c>
      <c r="W13" s="35">
        <v>33</v>
      </c>
      <c r="X13" s="33">
        <v>32</v>
      </c>
      <c r="Y13" s="30">
        <v>35</v>
      </c>
      <c r="Z13" s="36"/>
      <c r="AA13" s="33">
        <v>0</v>
      </c>
      <c r="AB13" s="30">
        <v>5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0</v>
      </c>
      <c r="D14" s="43">
        <v>0</v>
      </c>
      <c r="E14" s="44">
        <v>0</v>
      </c>
      <c r="F14" s="44">
        <v>0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5">
        <v>0</v>
      </c>
      <c r="T14" s="49"/>
      <c r="U14" s="50"/>
      <c r="V14" s="44"/>
      <c r="W14" s="51"/>
      <c r="X14" s="49"/>
      <c r="Y14" s="46">
        <v>0</v>
      </c>
      <c r="Z14" s="52"/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50</v>
      </c>
      <c r="D15" s="43">
        <v>0</v>
      </c>
      <c r="E15" s="44">
        <v>0</v>
      </c>
      <c r="F15" s="44">
        <v>35</v>
      </c>
      <c r="G15" s="45">
        <v>15</v>
      </c>
      <c r="H15" s="43">
        <v>0</v>
      </c>
      <c r="I15" s="46">
        <v>0</v>
      </c>
      <c r="J15" s="46">
        <v>0</v>
      </c>
      <c r="K15" s="45">
        <v>1</v>
      </c>
      <c r="L15" s="47">
        <v>50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48</v>
      </c>
      <c r="T15" s="49">
        <v>0</v>
      </c>
      <c r="U15" s="50">
        <v>49</v>
      </c>
      <c r="V15" s="44">
        <v>0</v>
      </c>
      <c r="W15" s="51">
        <v>48</v>
      </c>
      <c r="X15" s="49">
        <v>0</v>
      </c>
      <c r="Y15" s="46">
        <v>48</v>
      </c>
      <c r="Z15" s="52"/>
      <c r="AA15" s="49">
        <v>0</v>
      </c>
      <c r="AB15" s="46">
        <v>1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25</v>
      </c>
      <c r="D16" s="54">
        <v>0</v>
      </c>
      <c r="E16" s="55">
        <v>2</v>
      </c>
      <c r="F16" s="55">
        <v>19</v>
      </c>
      <c r="G16" s="56">
        <v>4</v>
      </c>
      <c r="H16" s="54">
        <v>0</v>
      </c>
      <c r="I16" s="57">
        <v>0</v>
      </c>
      <c r="J16" s="57">
        <v>0</v>
      </c>
      <c r="K16" s="56">
        <v>2</v>
      </c>
      <c r="L16" s="58">
        <v>25</v>
      </c>
      <c r="M16" s="57">
        <v>0</v>
      </c>
      <c r="N16" s="57">
        <v>0</v>
      </c>
      <c r="O16" s="57">
        <v>0</v>
      </c>
      <c r="P16" s="57">
        <v>1</v>
      </c>
      <c r="Q16" s="57">
        <v>0</v>
      </c>
      <c r="R16" s="59">
        <v>0</v>
      </c>
      <c r="S16" s="56">
        <v>24</v>
      </c>
      <c r="T16" s="60">
        <v>1</v>
      </c>
      <c r="U16" s="61">
        <v>22</v>
      </c>
      <c r="V16" s="55">
        <v>1</v>
      </c>
      <c r="W16" s="62">
        <v>20</v>
      </c>
      <c r="X16" s="60">
        <v>0</v>
      </c>
      <c r="Y16" s="57">
        <v>21</v>
      </c>
      <c r="Z16" s="63"/>
      <c r="AA16" s="60">
        <v>0</v>
      </c>
      <c r="AB16" s="57">
        <v>2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>
        <v>0</v>
      </c>
      <c r="I17" s="30">
        <v>0</v>
      </c>
      <c r="J17" s="30">
        <v>0</v>
      </c>
      <c r="K17" s="29">
        <v>0</v>
      </c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>
        <v>0</v>
      </c>
      <c r="I18" s="46">
        <v>0</v>
      </c>
      <c r="J18" s="46">
        <v>0</v>
      </c>
      <c r="K18" s="45">
        <v>0</v>
      </c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/>
      <c r="T18" s="49"/>
      <c r="U18" s="50"/>
      <c r="V18" s="44"/>
      <c r="W18" s="51"/>
      <c r="X18" s="49"/>
      <c r="Y18" s="46"/>
      <c r="Z18" s="52"/>
      <c r="AA18" s="49">
        <v>0</v>
      </c>
      <c r="AB18" s="46">
        <v>0</v>
      </c>
      <c r="AC18" s="46">
        <v>0</v>
      </c>
      <c r="AD18" s="51">
        <v>0</v>
      </c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494" t="s">
        <v>46</v>
      </c>
      <c r="B19" s="403"/>
      <c r="C19" s="58">
        <v>15</v>
      </c>
      <c r="D19" s="65">
        <v>0</v>
      </c>
      <c r="E19" s="66">
        <v>0</v>
      </c>
      <c r="F19" s="66">
        <v>9</v>
      </c>
      <c r="G19" s="67">
        <v>6</v>
      </c>
      <c r="H19" s="65">
        <v>0</v>
      </c>
      <c r="I19" s="68">
        <v>0</v>
      </c>
      <c r="J19" s="68">
        <v>0</v>
      </c>
      <c r="K19" s="67">
        <v>0</v>
      </c>
      <c r="L19" s="262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>
        <v>0</v>
      </c>
      <c r="I20" s="75">
        <v>0</v>
      </c>
      <c r="J20" s="75">
        <v>0</v>
      </c>
      <c r="K20" s="76">
        <v>0</v>
      </c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>
        <v>0</v>
      </c>
      <c r="I21" s="57">
        <v>0</v>
      </c>
      <c r="J21" s="57">
        <v>0</v>
      </c>
      <c r="K21" s="56">
        <v>0</v>
      </c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>
        <v>0</v>
      </c>
      <c r="I22" s="88">
        <v>0</v>
      </c>
      <c r="J22" s="88">
        <v>0</v>
      </c>
      <c r="K22" s="87">
        <v>0</v>
      </c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492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>
        <v>0</v>
      </c>
      <c r="I23" s="57">
        <v>0</v>
      </c>
      <c r="J23" s="57">
        <v>0</v>
      </c>
      <c r="K23" s="56">
        <v>0</v>
      </c>
      <c r="L23" s="58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18</v>
      </c>
      <c r="D26" s="105">
        <v>0</v>
      </c>
      <c r="E26" s="106">
        <v>4</v>
      </c>
      <c r="F26" s="107">
        <v>14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0</v>
      </c>
      <c r="D27" s="110">
        <v>0</v>
      </c>
      <c r="E27" s="111">
        <v>0</v>
      </c>
      <c r="F27" s="112">
        <v>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493"/>
      <c r="B28" s="285" t="s">
        <v>60</v>
      </c>
      <c r="C28" s="114">
        <f t="shared" si="9"/>
        <v>5</v>
      </c>
      <c r="D28" s="115">
        <v>0</v>
      </c>
      <c r="E28" s="116">
        <v>1</v>
      </c>
      <c r="F28" s="117">
        <v>4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15</v>
      </c>
      <c r="D29" s="110">
        <v>0</v>
      </c>
      <c r="E29" s="111">
        <v>2</v>
      </c>
      <c r="F29" s="112">
        <v>13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38</v>
      </c>
      <c r="D30" s="119">
        <v>0</v>
      </c>
      <c r="E30" s="120">
        <v>7</v>
      </c>
      <c r="F30" s="121">
        <v>31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38</v>
      </c>
      <c r="D31" s="115">
        <v>0</v>
      </c>
      <c r="E31" s="116">
        <v>7</v>
      </c>
      <c r="F31" s="117">
        <v>31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38</v>
      </c>
      <c r="D32" s="110">
        <v>0</v>
      </c>
      <c r="E32" s="111">
        <v>7</v>
      </c>
      <c r="F32" s="112">
        <v>31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492"/>
      <c r="B33" s="123" t="s">
        <v>66</v>
      </c>
      <c r="C33" s="114">
        <f t="shared" si="10"/>
        <v>23</v>
      </c>
      <c r="D33" s="115">
        <v>0</v>
      </c>
      <c r="E33" s="116">
        <v>2</v>
      </c>
      <c r="F33" s="117">
        <v>21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38</v>
      </c>
      <c r="D34" s="110">
        <v>0</v>
      </c>
      <c r="E34" s="111">
        <v>7</v>
      </c>
      <c r="F34" s="112">
        <v>31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492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4</v>
      </c>
      <c r="D36" s="105">
        <v>0</v>
      </c>
      <c r="E36" s="106">
        <v>1</v>
      </c>
      <c r="F36" s="107">
        <v>3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33</v>
      </c>
      <c r="D37" s="110">
        <v>0</v>
      </c>
      <c r="E37" s="111">
        <v>5</v>
      </c>
      <c r="F37" s="112">
        <v>28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492"/>
      <c r="B38" s="285" t="s">
        <v>73</v>
      </c>
      <c r="C38" s="114">
        <f t="shared" si="9"/>
        <v>2</v>
      </c>
      <c r="D38" s="115">
        <v>0</v>
      </c>
      <c r="E38" s="116">
        <v>1</v>
      </c>
      <c r="F38" s="117">
        <v>1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8</v>
      </c>
      <c r="D42" s="136">
        <v>4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7</v>
      </c>
    </row>
    <row r="44" spans="1:100" ht="15" customHeight="1" x14ac:dyDescent="0.25">
      <c r="A44" s="485"/>
      <c r="B44" s="140" t="s">
        <v>82</v>
      </c>
      <c r="C44" s="54">
        <v>17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3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0</v>
      </c>
    </row>
    <row r="47" spans="1:100" ht="15" customHeight="1" x14ac:dyDescent="0.25">
      <c r="A47" s="495"/>
      <c r="B47" s="140" t="s">
        <v>82</v>
      </c>
      <c r="C47" s="65">
        <v>1</v>
      </c>
      <c r="D47" s="67">
        <v>2</v>
      </c>
    </row>
    <row r="48" spans="1:100" ht="15" customHeight="1" x14ac:dyDescent="0.25">
      <c r="A48" s="409" t="s">
        <v>85</v>
      </c>
      <c r="B48" s="141" t="s">
        <v>86</v>
      </c>
      <c r="C48" s="138">
        <v>18</v>
      </c>
      <c r="D48" s="139">
        <v>1</v>
      </c>
    </row>
    <row r="49" spans="1:102" ht="21" x14ac:dyDescent="0.25">
      <c r="A49" s="485"/>
      <c r="B49" s="286" t="s">
        <v>87</v>
      </c>
      <c r="C49" s="54">
        <v>4</v>
      </c>
      <c r="D49" s="56">
        <v>3</v>
      </c>
    </row>
    <row r="50" spans="1:102" ht="24.95" customHeight="1" x14ac:dyDescent="0.25">
      <c r="A50" s="407" t="s">
        <v>88</v>
      </c>
      <c r="B50" s="408"/>
      <c r="C50" s="135">
        <v>1</v>
      </c>
      <c r="D50" s="136">
        <v>1</v>
      </c>
    </row>
    <row r="51" spans="1:102" ht="15" customHeight="1" x14ac:dyDescent="0.25">
      <c r="A51" s="407" t="s">
        <v>89</v>
      </c>
      <c r="B51" s="408"/>
      <c r="C51" s="135">
        <v>1</v>
      </c>
      <c r="D51" s="136">
        <v>1</v>
      </c>
    </row>
    <row r="52" spans="1:102" ht="24.95" customHeight="1" x14ac:dyDescent="0.25">
      <c r="A52" s="407" t="s">
        <v>90</v>
      </c>
      <c r="B52" s="408"/>
      <c r="C52" s="135">
        <v>0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0</v>
      </c>
      <c r="D54" s="136">
        <v>3</v>
      </c>
    </row>
    <row r="55" spans="1:102" ht="15" customHeight="1" x14ac:dyDescent="0.25">
      <c r="A55" s="409" t="s">
        <v>93</v>
      </c>
      <c r="B55" s="141" t="s">
        <v>94</v>
      </c>
      <c r="C55" s="138">
        <v>11</v>
      </c>
      <c r="D55" s="139">
        <v>2</v>
      </c>
    </row>
    <row r="56" spans="1:102" ht="15" customHeight="1" x14ac:dyDescent="0.25">
      <c r="A56" s="485"/>
      <c r="B56" s="286" t="s">
        <v>95</v>
      </c>
      <c r="C56" s="54">
        <v>21</v>
      </c>
      <c r="D56" s="56">
        <v>2</v>
      </c>
    </row>
    <row r="57" spans="1:102" ht="15" customHeight="1" x14ac:dyDescent="0.25">
      <c r="A57" s="497" t="s">
        <v>96</v>
      </c>
      <c r="B57" s="497"/>
      <c r="C57" s="65">
        <v>50</v>
      </c>
      <c r="D57" s="67">
        <v>7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498"/>
      <c r="B60" s="427"/>
      <c r="C60" s="133" t="s">
        <v>100</v>
      </c>
      <c r="D60" s="143" t="s">
        <v>101</v>
      </c>
      <c r="E60" s="134" t="s">
        <v>102</v>
      </c>
      <c r="F60" s="496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/>
      <c r="D61" s="145"/>
      <c r="E61" s="139"/>
      <c r="F61" s="146"/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/>
      <c r="D62" s="145"/>
      <c r="E62" s="139"/>
      <c r="F62" s="146"/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/>
      <c r="D63" s="145"/>
      <c r="E63" s="139"/>
      <c r="F63" s="146"/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/>
      <c r="D64" s="145"/>
      <c r="E64" s="139"/>
      <c r="F64" s="146"/>
      <c r="CA64"/>
      <c r="CB64"/>
      <c r="CW64" s="2"/>
      <c r="CX64" s="2"/>
    </row>
    <row r="65" spans="1:103" ht="21" x14ac:dyDescent="0.25">
      <c r="A65" s="493"/>
      <c r="B65" s="148" t="s">
        <v>108</v>
      </c>
      <c r="C65" s="65"/>
      <c r="D65" s="68"/>
      <c r="E65" s="67"/>
      <c r="F65" s="262"/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/>
      <c r="D66" s="145"/>
      <c r="E66" s="139"/>
      <c r="F66" s="146"/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/>
      <c r="D67" s="145"/>
      <c r="E67" s="139"/>
      <c r="F67" s="146"/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/>
      <c r="D68" s="145"/>
      <c r="E68" s="139"/>
      <c r="F68" s="146"/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/>
      <c r="D69" s="145"/>
      <c r="E69" s="139"/>
      <c r="F69" s="146"/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/>
      <c r="D70" s="145"/>
      <c r="E70" s="139"/>
      <c r="F70" s="146"/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/>
      <c r="D71" s="57"/>
      <c r="E71" s="56"/>
      <c r="F71" s="58"/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466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0</v>
      </c>
      <c r="C76" s="156">
        <f t="shared" si="11"/>
        <v>0</v>
      </c>
      <c r="D76" s="157">
        <f t="shared" si="11"/>
        <v>0</v>
      </c>
      <c r="E76" s="155">
        <f t="shared" si="11"/>
        <v>0</v>
      </c>
      <c r="F76" s="156">
        <f t="shared" si="11"/>
        <v>0</v>
      </c>
      <c r="G76" s="158">
        <f t="shared" si="11"/>
        <v>0</v>
      </c>
      <c r="H76" s="159">
        <f t="shared" si="11"/>
        <v>0</v>
      </c>
      <c r="I76" s="160">
        <f t="shared" si="11"/>
        <v>0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466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1</v>
      </c>
      <c r="C83" s="171">
        <f t="shared" si="13"/>
        <v>0</v>
      </c>
      <c r="D83" s="172">
        <f t="shared" si="13"/>
        <v>0</v>
      </c>
      <c r="E83" s="155">
        <f t="shared" si="13"/>
        <v>0</v>
      </c>
      <c r="F83" s="156">
        <f t="shared" si="13"/>
        <v>0</v>
      </c>
      <c r="G83" s="161">
        <f t="shared" si="13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>
        <v>0</v>
      </c>
      <c r="C84" s="28">
        <v>0</v>
      </c>
      <c r="D84" s="162">
        <v>0</v>
      </c>
      <c r="E84" s="27">
        <v>0</v>
      </c>
      <c r="F84" s="30">
        <v>0</v>
      </c>
      <c r="G84" s="29">
        <v>0</v>
      </c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>
        <v>0</v>
      </c>
      <c r="C85" s="165">
        <v>0</v>
      </c>
      <c r="D85" s="166">
        <v>0</v>
      </c>
      <c r="E85" s="138">
        <v>0</v>
      </c>
      <c r="F85" s="145">
        <v>0</v>
      </c>
      <c r="G85" s="139">
        <v>0</v>
      </c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>
        <v>0</v>
      </c>
      <c r="C86" s="46">
        <v>0</v>
      </c>
      <c r="D86" s="173">
        <v>0</v>
      </c>
      <c r="E86" s="43">
        <v>0</v>
      </c>
      <c r="F86" s="46">
        <v>0</v>
      </c>
      <c r="G86" s="45">
        <v>0</v>
      </c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>
        <v>0</v>
      </c>
      <c r="C87" s="66">
        <v>0</v>
      </c>
      <c r="D87" s="61">
        <v>0</v>
      </c>
      <c r="E87" s="65">
        <v>0</v>
      </c>
      <c r="F87" s="68">
        <v>0</v>
      </c>
      <c r="G87" s="67">
        <v>0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>
        <v>1</v>
      </c>
      <c r="C88" s="66">
        <v>0</v>
      </c>
      <c r="D88" s="169">
        <v>0</v>
      </c>
      <c r="E88" s="65">
        <v>0</v>
      </c>
      <c r="F88" s="68">
        <v>0</v>
      </c>
      <c r="G88" s="67">
        <v>0</v>
      </c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00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499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/>
      <c r="I98" s="45">
        <v>1</v>
      </c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497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28</v>
      </c>
      <c r="E102" s="145"/>
      <c r="F102" s="92"/>
      <c r="G102" s="138"/>
      <c r="H102" s="145"/>
      <c r="I102" s="139">
        <v>28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38</v>
      </c>
      <c r="F103" s="190"/>
      <c r="G103" s="135"/>
      <c r="H103" s="189">
        <v>4</v>
      </c>
      <c r="I103" s="136">
        <v>34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28</v>
      </c>
      <c r="E104" s="192">
        <f t="shared" ref="E104:I104" si="14">SUM(E92:E103)</f>
        <v>39</v>
      </c>
      <c r="F104" s="193">
        <f t="shared" si="14"/>
        <v>0</v>
      </c>
      <c r="G104" s="191">
        <f t="shared" si="14"/>
        <v>0</v>
      </c>
      <c r="H104" s="192">
        <f t="shared" si="14"/>
        <v>4</v>
      </c>
      <c r="I104" s="194">
        <f t="shared" si="14"/>
        <v>63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46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489"/>
      <c r="B108" s="337"/>
      <c r="C108" s="465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113</v>
      </c>
      <c r="D109" s="135">
        <v>0</v>
      </c>
      <c r="E109" s="197">
        <v>0</v>
      </c>
      <c r="F109" s="189">
        <v>0</v>
      </c>
      <c r="G109" s="189">
        <v>3</v>
      </c>
      <c r="H109" s="189">
        <v>4</v>
      </c>
      <c r="I109" s="189">
        <v>13</v>
      </c>
      <c r="J109" s="189">
        <v>83</v>
      </c>
      <c r="K109" s="198">
        <v>10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459"/>
      <c r="L112" s="459"/>
      <c r="M112" s="466"/>
      <c r="N112" s="466"/>
      <c r="O112" s="466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111</v>
      </c>
      <c r="D113" s="209">
        <v>113</v>
      </c>
      <c r="E113" s="208">
        <v>38</v>
      </c>
      <c r="F113" s="210">
        <v>0</v>
      </c>
      <c r="G113" s="210">
        <v>75</v>
      </c>
      <c r="H113" s="209">
        <v>0</v>
      </c>
      <c r="I113" s="208">
        <v>1</v>
      </c>
      <c r="J113" s="209">
        <v>1</v>
      </c>
      <c r="K113" s="209">
        <v>5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469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03"/>
      <c r="B116" s="502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01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9</v>
      </c>
      <c r="C117" s="138">
        <v>9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14</v>
      </c>
      <c r="M117" s="145">
        <v>8</v>
      </c>
      <c r="N117" s="145">
        <v>8</v>
      </c>
      <c r="O117" s="139">
        <v>9</v>
      </c>
    </row>
    <row r="118" spans="1:102" ht="15" customHeight="1" x14ac:dyDescent="0.25">
      <c r="A118" s="214" t="s">
        <v>200</v>
      </c>
      <c r="B118" s="215">
        <f>SUM(C118:J118)</f>
        <v>0</v>
      </c>
      <c r="C118" s="138">
        <v>0</v>
      </c>
      <c r="D118" s="145">
        <v>0</v>
      </c>
      <c r="E118" s="145">
        <v>0</v>
      </c>
      <c r="F118" s="145">
        <v>0</v>
      </c>
      <c r="G118" s="145">
        <v>0</v>
      </c>
      <c r="H118" s="145">
        <v>0</v>
      </c>
      <c r="I118" s="145">
        <v>0</v>
      </c>
      <c r="J118" s="139">
        <v>0</v>
      </c>
      <c r="K118" s="92">
        <v>0</v>
      </c>
      <c r="L118" s="138">
        <v>0</v>
      </c>
      <c r="M118" s="145">
        <v>0</v>
      </c>
      <c r="N118" s="145">
        <v>0</v>
      </c>
      <c r="O118" s="139">
        <v>0</v>
      </c>
    </row>
    <row r="119" spans="1:102" ht="15" customHeight="1" x14ac:dyDescent="0.25">
      <c r="A119" s="216" t="s">
        <v>201</v>
      </c>
      <c r="B119" s="217">
        <f>SUM(C119:J119)</f>
        <v>0</v>
      </c>
      <c r="C119" s="54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6">
        <v>0</v>
      </c>
      <c r="K119" s="56">
        <v>0</v>
      </c>
      <c r="L119" s="54">
        <v>0</v>
      </c>
      <c r="M119" s="57">
        <v>0</v>
      </c>
      <c r="N119" s="57">
        <v>0</v>
      </c>
      <c r="O119" s="56">
        <v>0</v>
      </c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104</v>
      </c>
      <c r="C122" s="223">
        <v>0</v>
      </c>
      <c r="D122" s="224">
        <v>0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73</v>
      </c>
      <c r="C123" s="230">
        <v>0</v>
      </c>
      <c r="D123" s="231">
        <v>0</v>
      </c>
      <c r="E123" s="232">
        <v>1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62</v>
      </c>
      <c r="C124" s="234">
        <v>0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18</v>
      </c>
      <c r="C125" s="234">
        <v>0</v>
      </c>
      <c r="D125" s="235">
        <v>0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0</v>
      </c>
      <c r="D126" s="235">
        <v>0</v>
      </c>
      <c r="E126" s="236">
        <v>0</v>
      </c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>
        <v>0</v>
      </c>
      <c r="D127" s="239">
        <v>0</v>
      </c>
      <c r="E127" s="240">
        <v>0</v>
      </c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>
        <v>0</v>
      </c>
      <c r="D128" s="235">
        <v>0</v>
      </c>
      <c r="E128" s="236">
        <v>0</v>
      </c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>
        <v>0</v>
      </c>
      <c r="D129" s="235">
        <v>0</v>
      </c>
      <c r="E129" s="236">
        <v>0</v>
      </c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292" t="s">
        <v>215</v>
      </c>
      <c r="B130" s="242">
        <v>0</v>
      </c>
      <c r="C130" s="243">
        <v>0</v>
      </c>
      <c r="D130" s="244">
        <v>0</v>
      </c>
      <c r="E130" s="245">
        <v>0</v>
      </c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104</v>
      </c>
      <c r="D134" s="225">
        <v>0</v>
      </c>
    </row>
    <row r="135" spans="1:101" x14ac:dyDescent="0.25">
      <c r="A135" s="507"/>
      <c r="B135" s="293" t="s">
        <v>221</v>
      </c>
      <c r="C135" s="65">
        <v>15</v>
      </c>
      <c r="D135" s="67">
        <v>0</v>
      </c>
    </row>
    <row r="136" spans="1:101" ht="15" customHeight="1" x14ac:dyDescent="0.25">
      <c r="A136" s="409" t="s">
        <v>222</v>
      </c>
      <c r="B136" s="249" t="s">
        <v>223</v>
      </c>
      <c r="C136" s="27">
        <v>104</v>
      </c>
      <c r="D136" s="29">
        <v>0</v>
      </c>
    </row>
    <row r="137" spans="1:101" ht="15" customHeight="1" x14ac:dyDescent="0.25">
      <c r="A137" s="486"/>
      <c r="B137" s="250" t="s">
        <v>224</v>
      </c>
      <c r="C137" s="43">
        <v>104</v>
      </c>
      <c r="D137" s="45">
        <v>0</v>
      </c>
    </row>
    <row r="138" spans="1:101" ht="15" customHeight="1" x14ac:dyDescent="0.25">
      <c r="A138" s="486"/>
      <c r="B138" s="250" t="s">
        <v>225</v>
      </c>
      <c r="C138" s="43">
        <v>0</v>
      </c>
      <c r="D138" s="45">
        <v>0</v>
      </c>
    </row>
    <row r="139" spans="1:101" ht="15" customHeight="1" x14ac:dyDescent="0.25">
      <c r="A139" s="507"/>
      <c r="B139" s="294" t="s">
        <v>226</v>
      </c>
      <c r="C139" s="242">
        <v>104</v>
      </c>
      <c r="D139" s="245">
        <v>0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489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04"/>
      <c r="N142" s="505"/>
      <c r="CA142"/>
      <c r="CW142" s="2"/>
    </row>
    <row r="143" spans="1:101" ht="21" x14ac:dyDescent="0.25">
      <c r="A143" s="256" t="s">
        <v>238</v>
      </c>
      <c r="B143" s="31">
        <v>60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261">
        <f>SUM(C144:K144)</f>
        <v>60</v>
      </c>
      <c r="C144" s="65"/>
      <c r="D144" s="68"/>
      <c r="E144" s="68">
        <v>8</v>
      </c>
      <c r="F144" s="68">
        <v>12</v>
      </c>
      <c r="G144" s="68">
        <v>22</v>
      </c>
      <c r="H144" s="68">
        <v>13</v>
      </c>
      <c r="I144" s="68">
        <v>5</v>
      </c>
      <c r="J144" s="68"/>
      <c r="K144" s="69"/>
      <c r="L144" s="73">
        <v>6</v>
      </c>
      <c r="M144" s="295">
        <v>0</v>
      </c>
      <c r="N144" s="295">
        <v>5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06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111</v>
      </c>
      <c r="C149" s="189">
        <v>0</v>
      </c>
      <c r="D149" s="197">
        <v>5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126</v>
      </c>
      <c r="C152" s="222">
        <v>10</v>
      </c>
      <c r="D152" s="223">
        <v>88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111</v>
      </c>
      <c r="C153" s="43"/>
      <c r="D153" s="51">
        <v>83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15</v>
      </c>
      <c r="C154" s="269">
        <v>10</v>
      </c>
      <c r="D154" s="270">
        <v>5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288" t="s">
        <v>259</v>
      </c>
      <c r="B155" s="287" t="s">
        <v>260</v>
      </c>
      <c r="C155" s="289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26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12</v>
      </c>
      <c r="C157" s="277">
        <v>0</v>
      </c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88</v>
      </c>
      <c r="C158" s="278">
        <v>0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104</v>
      </c>
      <c r="C161" s="225">
        <v>2</v>
      </c>
    </row>
    <row r="162" spans="1:3" x14ac:dyDescent="0.25">
      <c r="A162" s="296" t="s">
        <v>263</v>
      </c>
      <c r="B162" s="242">
        <v>14</v>
      </c>
      <c r="C162" s="245">
        <v>3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3544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919594F5-1AFC-4E12-80CD-A8C79518F122}">
      <formula1>0</formula1>
      <formula2>9.99999999999999E+38</formula2>
    </dataValidation>
    <dataValidation type="whole" allowBlank="1" showInputMessage="1" showErrorMessage="1" sqref="C117:O119" xr:uid="{C02AD6DB-4BAB-4B7C-AF01-8D3EFCFB5407}">
      <formula1>0</formula1>
      <formula2>9.99999999999999E+37</formula2>
    </dataValidation>
    <dataValidation type="whole" allowBlank="1" showInputMessage="1" showErrorMessage="1" sqref="C92:I103" xr:uid="{C893122F-0213-4787-A613-8EF7D1EE0A1B}">
      <formula1>0</formula1>
      <formula2>9.99999999999999E+35</formula2>
    </dataValidation>
    <dataValidation operator="greaterThanOrEqual" allowBlank="1" showInputMessage="1" showErrorMessage="1" error="Valor no Permitido" sqref="E81:G81" xr:uid="{E7A3DF01-36BD-4F0B-A771-243F573F84A8}"/>
    <dataValidation type="whole" operator="greaterThanOrEqual" allowBlank="1" showInputMessage="1" showErrorMessage="1" sqref="B84:G88 B161:C162" xr:uid="{9AB6309F-EA09-44F7-A1A1-0FF0EB3447C0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4E5C45BD-F6AB-4765-8306-DB90F68C0B34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7A562945-56D5-4F74-94ED-99F62C8075E4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17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",[8]NOMBRE!B2, " (",[8]NOMBRE!C2,[8]NOMBRE!D2,[8]NOMBRE!E2,[8]NOMBRE!F2,[8]NOMBRE!G2,")")</f>
        <v>COMUNA: LINARES (07401)</v>
      </c>
    </row>
    <row r="3" spans="1:104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104" x14ac:dyDescent="0.25">
      <c r="A4" s="1" t="str">
        <f>CONCATENATE("MES: ",[8]NOMBRE!B6, " (",[8]NOMBRE!C6,[8]NOMBRE!D6,")")</f>
        <v>MES: MARZO (03)</v>
      </c>
    </row>
    <row r="5" spans="1:104" x14ac:dyDescent="0.25">
      <c r="A5" s="1" t="str">
        <f>CONCATENATE("AÑO: ",[8]NOMBRE!B7)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15"/>
      <c r="B11" s="337"/>
      <c r="C11" s="520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15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127</v>
      </c>
      <c r="D12" s="14">
        <f t="shared" ref="D12:AD12" si="0">SUM(D13:D16)</f>
        <v>1</v>
      </c>
      <c r="E12" s="15">
        <f t="shared" si="0"/>
        <v>10</v>
      </c>
      <c r="F12" s="16">
        <f t="shared" si="0"/>
        <v>73</v>
      </c>
      <c r="G12" s="17">
        <f t="shared" si="0"/>
        <v>43</v>
      </c>
      <c r="H12" s="14">
        <f t="shared" si="0"/>
        <v>0</v>
      </c>
      <c r="I12" s="15">
        <f t="shared" si="0"/>
        <v>1</v>
      </c>
      <c r="J12" s="18">
        <f t="shared" si="0"/>
        <v>1</v>
      </c>
      <c r="K12" s="19">
        <f t="shared" si="0"/>
        <v>12</v>
      </c>
      <c r="L12" s="20">
        <f t="shared" si="0"/>
        <v>127</v>
      </c>
      <c r="M12" s="14">
        <f t="shared" si="0"/>
        <v>40</v>
      </c>
      <c r="N12" s="15">
        <f t="shared" si="0"/>
        <v>0</v>
      </c>
      <c r="O12" s="18">
        <f t="shared" si="0"/>
        <v>0</v>
      </c>
      <c r="P12" s="15">
        <f t="shared" si="0"/>
        <v>1</v>
      </c>
      <c r="Q12" s="18">
        <f t="shared" si="0"/>
        <v>24</v>
      </c>
      <c r="R12" s="21">
        <f t="shared" si="0"/>
        <v>57</v>
      </c>
      <c r="S12" s="17">
        <f t="shared" si="0"/>
        <v>104</v>
      </c>
      <c r="T12" s="22">
        <f t="shared" si="0"/>
        <v>116</v>
      </c>
      <c r="U12" s="17">
        <f t="shared" si="0"/>
        <v>5</v>
      </c>
      <c r="V12" s="14">
        <f t="shared" si="0"/>
        <v>108</v>
      </c>
      <c r="W12" s="23">
        <f t="shared" si="0"/>
        <v>8</v>
      </c>
      <c r="X12" s="22">
        <f t="shared" si="0"/>
        <v>50</v>
      </c>
      <c r="Y12" s="15">
        <f t="shared" si="0"/>
        <v>116</v>
      </c>
      <c r="Z12" s="24">
        <f t="shared" si="0"/>
        <v>0</v>
      </c>
      <c r="AA12" s="22">
        <f t="shared" si="0"/>
        <v>0</v>
      </c>
      <c r="AB12" s="15">
        <f t="shared" si="0"/>
        <v>9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56</v>
      </c>
      <c r="D13" s="27">
        <v>1</v>
      </c>
      <c r="E13" s="28">
        <v>9</v>
      </c>
      <c r="F13" s="28">
        <v>34</v>
      </c>
      <c r="G13" s="29">
        <v>12</v>
      </c>
      <c r="H13" s="27">
        <v>0</v>
      </c>
      <c r="I13" s="30">
        <v>1</v>
      </c>
      <c r="J13" s="30">
        <v>0</v>
      </c>
      <c r="K13" s="29">
        <v>7</v>
      </c>
      <c r="L13" s="31">
        <v>55</v>
      </c>
      <c r="M13" s="30">
        <v>38</v>
      </c>
      <c r="N13" s="30">
        <v>0</v>
      </c>
      <c r="O13" s="30">
        <v>0</v>
      </c>
      <c r="P13" s="30">
        <v>0</v>
      </c>
      <c r="Q13" s="30">
        <v>22</v>
      </c>
      <c r="R13" s="32">
        <v>55</v>
      </c>
      <c r="S13" s="29">
        <v>43</v>
      </c>
      <c r="T13" s="33">
        <v>50</v>
      </c>
      <c r="U13" s="34">
        <v>2</v>
      </c>
      <c r="V13" s="28">
        <v>43</v>
      </c>
      <c r="W13" s="35">
        <v>2</v>
      </c>
      <c r="X13" s="33">
        <v>50</v>
      </c>
      <c r="Y13" s="30">
        <v>50</v>
      </c>
      <c r="Z13" s="36">
        <v>0</v>
      </c>
      <c r="AA13" s="33">
        <v>0</v>
      </c>
      <c r="AB13" s="30">
        <v>6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0</v>
      </c>
      <c r="G14" s="45">
        <v>1</v>
      </c>
      <c r="H14" s="43">
        <v>0</v>
      </c>
      <c r="I14" s="46">
        <v>0</v>
      </c>
      <c r="J14" s="46">
        <v>0</v>
      </c>
      <c r="K14" s="45">
        <v>0</v>
      </c>
      <c r="L14" s="47">
        <v>2</v>
      </c>
      <c r="M14" s="46">
        <v>2</v>
      </c>
      <c r="N14" s="46">
        <v>0</v>
      </c>
      <c r="O14" s="46">
        <v>0</v>
      </c>
      <c r="P14" s="46">
        <v>0</v>
      </c>
      <c r="Q14" s="46">
        <v>2</v>
      </c>
      <c r="R14" s="48">
        <v>2</v>
      </c>
      <c r="S14" s="45">
        <v>0</v>
      </c>
      <c r="T14" s="49">
        <v>1</v>
      </c>
      <c r="U14" s="50">
        <v>0</v>
      </c>
      <c r="V14" s="44">
        <v>1</v>
      </c>
      <c r="W14" s="51">
        <v>0</v>
      </c>
      <c r="X14" s="49">
        <v>0</v>
      </c>
      <c r="Y14" s="46">
        <v>1</v>
      </c>
      <c r="Z14" s="52">
        <v>0</v>
      </c>
      <c r="AA14" s="49">
        <v>0</v>
      </c>
      <c r="AB14" s="46">
        <v>1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50</v>
      </c>
      <c r="D15" s="43">
        <v>0</v>
      </c>
      <c r="E15" s="44">
        <v>0</v>
      </c>
      <c r="F15" s="44">
        <v>25</v>
      </c>
      <c r="G15" s="45">
        <v>25</v>
      </c>
      <c r="H15" s="43">
        <v>0</v>
      </c>
      <c r="I15" s="46">
        <v>0</v>
      </c>
      <c r="J15" s="46">
        <v>0</v>
      </c>
      <c r="K15" s="45">
        <v>2</v>
      </c>
      <c r="L15" s="47">
        <v>48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34</v>
      </c>
      <c r="T15" s="49">
        <v>17</v>
      </c>
      <c r="U15" s="50">
        <v>2</v>
      </c>
      <c r="V15" s="44">
        <v>16</v>
      </c>
      <c r="W15" s="51">
        <v>4</v>
      </c>
      <c r="X15" s="49">
        <v>0</v>
      </c>
      <c r="Y15" s="46">
        <v>45</v>
      </c>
      <c r="Z15" s="52">
        <v>0</v>
      </c>
      <c r="AA15" s="49">
        <v>0</v>
      </c>
      <c r="AB15" s="46">
        <v>1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20</v>
      </c>
      <c r="D16" s="54">
        <v>0</v>
      </c>
      <c r="E16" s="55">
        <v>1</v>
      </c>
      <c r="F16" s="55">
        <v>14</v>
      </c>
      <c r="G16" s="56">
        <v>5</v>
      </c>
      <c r="H16" s="54">
        <v>0</v>
      </c>
      <c r="I16" s="57">
        <v>0</v>
      </c>
      <c r="J16" s="57">
        <v>1</v>
      </c>
      <c r="K16" s="56">
        <v>3</v>
      </c>
      <c r="L16" s="58">
        <v>22</v>
      </c>
      <c r="M16" s="57">
        <v>0</v>
      </c>
      <c r="N16" s="57">
        <v>0</v>
      </c>
      <c r="O16" s="57">
        <v>0</v>
      </c>
      <c r="P16" s="57">
        <v>1</v>
      </c>
      <c r="Q16" s="57">
        <v>0</v>
      </c>
      <c r="R16" s="59">
        <v>0</v>
      </c>
      <c r="S16" s="56">
        <v>27</v>
      </c>
      <c r="T16" s="60">
        <v>48</v>
      </c>
      <c r="U16" s="61">
        <v>1</v>
      </c>
      <c r="V16" s="55">
        <v>48</v>
      </c>
      <c r="W16" s="62">
        <v>2</v>
      </c>
      <c r="X16" s="60">
        <v>0</v>
      </c>
      <c r="Y16" s="57">
        <v>20</v>
      </c>
      <c r="Z16" s="63">
        <v>0</v>
      </c>
      <c r="AA16" s="60">
        <v>0</v>
      </c>
      <c r="AB16" s="57">
        <v>1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23" t="s">
        <v>46</v>
      </c>
      <c r="B19" s="403"/>
      <c r="C19" s="58">
        <v>22</v>
      </c>
      <c r="D19" s="65">
        <v>0</v>
      </c>
      <c r="E19" s="66">
        <v>0</v>
      </c>
      <c r="F19" s="66">
        <v>12</v>
      </c>
      <c r="G19" s="67">
        <v>10</v>
      </c>
      <c r="H19" s="65">
        <v>0</v>
      </c>
      <c r="I19" s="68">
        <v>0</v>
      </c>
      <c r="J19" s="68">
        <v>0</v>
      </c>
      <c r="K19" s="67">
        <v>0</v>
      </c>
      <c r="L19" s="327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>
        <v>0</v>
      </c>
      <c r="T19" s="70">
        <v>0</v>
      </c>
      <c r="U19" s="71">
        <v>0</v>
      </c>
      <c r="V19" s="66">
        <v>0</v>
      </c>
      <c r="W19" s="72">
        <v>0</v>
      </c>
      <c r="X19" s="70">
        <v>0</v>
      </c>
      <c r="Y19" s="68">
        <v>0</v>
      </c>
      <c r="Z19" s="73">
        <v>0</v>
      </c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/>
      <c r="I21" s="57"/>
      <c r="J21" s="57"/>
      <c r="K21" s="56"/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559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18</v>
      </c>
      <c r="D26" s="105">
        <v>0</v>
      </c>
      <c r="E26" s="106">
        <v>3</v>
      </c>
      <c r="F26" s="107">
        <v>15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1</v>
      </c>
      <c r="D27" s="110">
        <v>0</v>
      </c>
      <c r="E27" s="111">
        <v>0</v>
      </c>
      <c r="F27" s="112">
        <v>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560"/>
      <c r="B28" s="330" t="s">
        <v>60</v>
      </c>
      <c r="C28" s="114">
        <f t="shared" si="9"/>
        <v>17</v>
      </c>
      <c r="D28" s="115">
        <v>1</v>
      </c>
      <c r="E28" s="116">
        <v>2</v>
      </c>
      <c r="F28" s="117">
        <v>14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21</v>
      </c>
      <c r="D29" s="110">
        <v>0</v>
      </c>
      <c r="E29" s="111">
        <v>1</v>
      </c>
      <c r="F29" s="112">
        <v>20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56</v>
      </c>
      <c r="D30" s="119">
        <v>1</v>
      </c>
      <c r="E30" s="120">
        <v>6</v>
      </c>
      <c r="F30" s="121">
        <v>49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56</v>
      </c>
      <c r="D31" s="115">
        <v>1</v>
      </c>
      <c r="E31" s="116">
        <v>6</v>
      </c>
      <c r="F31" s="117">
        <v>49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56</v>
      </c>
      <c r="D32" s="110">
        <v>1</v>
      </c>
      <c r="E32" s="111">
        <v>6</v>
      </c>
      <c r="F32" s="112">
        <v>49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559"/>
      <c r="B33" s="123" t="s">
        <v>66</v>
      </c>
      <c r="C33" s="114">
        <f t="shared" si="9"/>
        <v>40</v>
      </c>
      <c r="D33" s="115">
        <v>1</v>
      </c>
      <c r="E33" s="116">
        <v>5</v>
      </c>
      <c r="F33" s="117">
        <v>34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56</v>
      </c>
      <c r="D34" s="110">
        <v>1</v>
      </c>
      <c r="E34" s="111">
        <v>6</v>
      </c>
      <c r="F34" s="112">
        <v>49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559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6</v>
      </c>
      <c r="D36" s="105">
        <v>0</v>
      </c>
      <c r="E36" s="106">
        <v>0</v>
      </c>
      <c r="F36" s="107">
        <v>6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48</v>
      </c>
      <c r="D37" s="110">
        <v>1</v>
      </c>
      <c r="E37" s="111">
        <v>4</v>
      </c>
      <c r="F37" s="112">
        <v>43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559"/>
      <c r="B38" s="330" t="s">
        <v>73</v>
      </c>
      <c r="C38" s="114">
        <f t="shared" si="9"/>
        <v>4</v>
      </c>
      <c r="D38" s="115">
        <v>0</v>
      </c>
      <c r="E38" s="116">
        <v>1</v>
      </c>
      <c r="F38" s="117">
        <v>3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12</v>
      </c>
      <c r="D42" s="136">
        <v>6</v>
      </c>
    </row>
    <row r="43" spans="1:100" ht="21.95" customHeight="1" x14ac:dyDescent="0.25">
      <c r="A43" s="409" t="s">
        <v>80</v>
      </c>
      <c r="B43" s="137" t="s">
        <v>81</v>
      </c>
      <c r="C43" s="138">
        <v>1</v>
      </c>
      <c r="D43" s="139">
        <v>1</v>
      </c>
    </row>
    <row r="44" spans="1:100" ht="15" customHeight="1" x14ac:dyDescent="0.25">
      <c r="A44" s="557"/>
      <c r="B44" s="140" t="s">
        <v>82</v>
      </c>
      <c r="C44" s="54">
        <v>8</v>
      </c>
      <c r="D44" s="56">
        <v>3</v>
      </c>
    </row>
    <row r="45" spans="1:100" ht="24.95" customHeight="1" x14ac:dyDescent="0.25">
      <c r="A45" s="407" t="s">
        <v>83</v>
      </c>
      <c r="B45" s="408"/>
      <c r="C45" s="135">
        <v>3</v>
      </c>
      <c r="D45" s="136">
        <v>1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2</v>
      </c>
    </row>
    <row r="47" spans="1:100" ht="15" customHeight="1" x14ac:dyDescent="0.25">
      <c r="A47" s="524"/>
      <c r="B47" s="140" t="s">
        <v>82</v>
      </c>
      <c r="C47" s="65">
        <v>2</v>
      </c>
      <c r="D47" s="67">
        <v>2</v>
      </c>
    </row>
    <row r="48" spans="1:100" ht="15" customHeight="1" x14ac:dyDescent="0.25">
      <c r="A48" s="409" t="s">
        <v>85</v>
      </c>
      <c r="B48" s="141" t="s">
        <v>86</v>
      </c>
      <c r="C48" s="138">
        <v>18</v>
      </c>
      <c r="D48" s="139">
        <v>0</v>
      </c>
    </row>
    <row r="49" spans="1:102" ht="21" x14ac:dyDescent="0.25">
      <c r="A49" s="557"/>
      <c r="B49" s="323" t="s">
        <v>87</v>
      </c>
      <c r="C49" s="54">
        <v>2</v>
      </c>
      <c r="D49" s="56">
        <v>2</v>
      </c>
    </row>
    <row r="50" spans="1:102" ht="24.95" customHeight="1" x14ac:dyDescent="0.25">
      <c r="A50" s="407" t="s">
        <v>88</v>
      </c>
      <c r="B50" s="408"/>
      <c r="C50" s="135">
        <v>0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1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1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2</v>
      </c>
      <c r="D54" s="136">
        <v>3</v>
      </c>
    </row>
    <row r="55" spans="1:102" ht="15" customHeight="1" x14ac:dyDescent="0.25">
      <c r="A55" s="409" t="s">
        <v>93</v>
      </c>
      <c r="B55" s="141" t="s">
        <v>94</v>
      </c>
      <c r="C55" s="138">
        <v>2</v>
      </c>
      <c r="D55" s="139">
        <v>1</v>
      </c>
    </row>
    <row r="56" spans="1:102" ht="15" customHeight="1" x14ac:dyDescent="0.25">
      <c r="A56" s="557"/>
      <c r="B56" s="323" t="s">
        <v>95</v>
      </c>
      <c r="C56" s="54">
        <v>10</v>
      </c>
      <c r="D56" s="56">
        <v>0</v>
      </c>
    </row>
    <row r="57" spans="1:102" ht="15" customHeight="1" x14ac:dyDescent="0.25">
      <c r="A57" s="564" t="s">
        <v>96</v>
      </c>
      <c r="B57" s="564"/>
      <c r="C57" s="65">
        <v>48</v>
      </c>
      <c r="D57" s="67">
        <v>16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27"/>
      <c r="B60" s="427"/>
      <c r="C60" s="133" t="s">
        <v>100</v>
      </c>
      <c r="D60" s="143" t="s">
        <v>101</v>
      </c>
      <c r="E60" s="134" t="s">
        <v>102</v>
      </c>
      <c r="F60" s="563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1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2</v>
      </c>
      <c r="D62" s="145">
        <v>0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560"/>
      <c r="B65" s="148" t="s">
        <v>108</v>
      </c>
      <c r="C65" s="65">
        <v>0</v>
      </c>
      <c r="D65" s="68">
        <v>0</v>
      </c>
      <c r="E65" s="67">
        <v>0</v>
      </c>
      <c r="F65" s="327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1</v>
      </c>
      <c r="E66" s="139">
        <v>4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1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1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1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2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35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0</v>
      </c>
      <c r="G76" s="158">
        <f t="shared" si="10"/>
        <v>1</v>
      </c>
      <c r="H76" s="159">
        <f t="shared" si="10"/>
        <v>1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>
        <v>0</v>
      </c>
      <c r="C77" s="28">
        <v>0</v>
      </c>
      <c r="D77" s="162">
        <v>0</v>
      </c>
      <c r="E77" s="27">
        <v>0</v>
      </c>
      <c r="F77" s="28">
        <v>0</v>
      </c>
      <c r="G77" s="32">
        <v>0</v>
      </c>
      <c r="H77" s="33">
        <v>0</v>
      </c>
      <c r="I77" s="30">
        <v>0</v>
      </c>
      <c r="J77" s="30">
        <v>0</v>
      </c>
      <c r="K77" s="30">
        <v>0</v>
      </c>
      <c r="L77" s="29">
        <v>0</v>
      </c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>
        <v>0</v>
      </c>
      <c r="C78" s="165">
        <v>0</v>
      </c>
      <c r="D78" s="166">
        <v>0</v>
      </c>
      <c r="E78" s="138">
        <v>0</v>
      </c>
      <c r="F78" s="165">
        <v>0</v>
      </c>
      <c r="G78" s="167">
        <v>1</v>
      </c>
      <c r="H78" s="91">
        <v>1</v>
      </c>
      <c r="I78" s="145">
        <v>0</v>
      </c>
      <c r="J78" s="145">
        <v>0</v>
      </c>
      <c r="K78" s="145">
        <v>0</v>
      </c>
      <c r="L78" s="139">
        <v>0</v>
      </c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>
        <v>0</v>
      </c>
      <c r="C79" s="66">
        <v>0</v>
      </c>
      <c r="D79" s="169">
        <v>0</v>
      </c>
      <c r="E79" s="65">
        <v>0</v>
      </c>
      <c r="F79" s="66">
        <v>0</v>
      </c>
      <c r="G79" s="69">
        <v>0</v>
      </c>
      <c r="H79" s="60">
        <v>0</v>
      </c>
      <c r="I79" s="57">
        <v>0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35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1</v>
      </c>
      <c r="D83" s="172">
        <f t="shared" si="12"/>
        <v>1</v>
      </c>
      <c r="E83" s="155">
        <f t="shared" si="12"/>
        <v>0</v>
      </c>
      <c r="F83" s="156">
        <f t="shared" si="12"/>
        <v>1</v>
      </c>
      <c r="G83" s="161">
        <f t="shared" si="12"/>
        <v>1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>
        <v>0</v>
      </c>
      <c r="C84" s="28">
        <v>0</v>
      </c>
      <c r="D84" s="162">
        <v>0</v>
      </c>
      <c r="E84" s="27">
        <v>0</v>
      </c>
      <c r="F84" s="30">
        <v>0</v>
      </c>
      <c r="G84" s="29">
        <v>0</v>
      </c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>
        <v>0</v>
      </c>
      <c r="C85" s="165">
        <v>0</v>
      </c>
      <c r="D85" s="166">
        <v>0</v>
      </c>
      <c r="E85" s="138">
        <v>0</v>
      </c>
      <c r="F85" s="145">
        <v>0</v>
      </c>
      <c r="G85" s="139">
        <v>0</v>
      </c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>
        <v>0</v>
      </c>
      <c r="C86" s="46">
        <v>0</v>
      </c>
      <c r="D86" s="173">
        <v>0</v>
      </c>
      <c r="E86" s="43">
        <v>0</v>
      </c>
      <c r="F86" s="46">
        <v>0</v>
      </c>
      <c r="G86" s="45">
        <v>0</v>
      </c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>
        <v>0</v>
      </c>
      <c r="C87" s="66">
        <v>0</v>
      </c>
      <c r="D87" s="61">
        <v>1</v>
      </c>
      <c r="E87" s="65">
        <v>0</v>
      </c>
      <c r="F87" s="68">
        <v>1</v>
      </c>
      <c r="G87" s="67">
        <v>0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>
        <v>0</v>
      </c>
      <c r="C88" s="66">
        <v>1</v>
      </c>
      <c r="D88" s="169">
        <v>0</v>
      </c>
      <c r="E88" s="65">
        <v>0</v>
      </c>
      <c r="F88" s="68">
        <v>0</v>
      </c>
      <c r="G88" s="67">
        <v>1</v>
      </c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29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28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2</v>
      </c>
      <c r="F98" s="50"/>
      <c r="G98" s="43"/>
      <c r="H98" s="46">
        <v>2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564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24</v>
      </c>
      <c r="E102" s="145"/>
      <c r="F102" s="92"/>
      <c r="G102" s="138"/>
      <c r="H102" s="145"/>
      <c r="I102" s="139">
        <v>24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86</v>
      </c>
      <c r="F103" s="190"/>
      <c r="G103" s="135">
        <v>1</v>
      </c>
      <c r="H103" s="189">
        <v>12</v>
      </c>
      <c r="I103" s="136">
        <v>73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24</v>
      </c>
      <c r="E104" s="192">
        <f t="shared" ref="E104:I104" si="13">SUM(E92:E103)</f>
        <v>88</v>
      </c>
      <c r="F104" s="193">
        <f t="shared" si="13"/>
        <v>0</v>
      </c>
      <c r="G104" s="191">
        <f t="shared" si="13"/>
        <v>1</v>
      </c>
      <c r="H104" s="192">
        <f t="shared" si="13"/>
        <v>14</v>
      </c>
      <c r="I104" s="194">
        <f t="shared" si="13"/>
        <v>97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46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15"/>
      <c r="B108" s="337"/>
      <c r="C108" s="536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126</v>
      </c>
      <c r="D109" s="135">
        <v>0</v>
      </c>
      <c r="E109" s="197">
        <v>0</v>
      </c>
      <c r="F109" s="189">
        <v>0</v>
      </c>
      <c r="G109" s="189">
        <v>0</v>
      </c>
      <c r="H109" s="189">
        <v>6</v>
      </c>
      <c r="I109" s="189">
        <v>23</v>
      </c>
      <c r="J109" s="189">
        <v>90</v>
      </c>
      <c r="K109" s="198">
        <v>7</v>
      </c>
      <c r="L109" s="136">
        <v>3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37"/>
      <c r="L112" s="537"/>
      <c r="M112" s="535"/>
      <c r="N112" s="535"/>
      <c r="O112" s="535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113</v>
      </c>
      <c r="D113" s="209">
        <v>126</v>
      </c>
      <c r="E113" s="208">
        <v>1</v>
      </c>
      <c r="F113" s="210">
        <v>0</v>
      </c>
      <c r="G113" s="210">
        <v>0</v>
      </c>
      <c r="H113" s="209">
        <v>0</v>
      </c>
      <c r="I113" s="208">
        <v>1</v>
      </c>
      <c r="J113" s="209">
        <v>2</v>
      </c>
      <c r="K113" s="209">
        <v>5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469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35"/>
      <c r="B116" s="536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37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12</v>
      </c>
      <c r="C117" s="138">
        <v>12</v>
      </c>
      <c r="D117" s="179"/>
      <c r="E117" s="179"/>
      <c r="F117" s="179"/>
      <c r="G117" s="179"/>
      <c r="H117" s="179"/>
      <c r="I117" s="179"/>
      <c r="J117" s="213"/>
      <c r="K117" s="92"/>
      <c r="L117" s="138">
        <v>12</v>
      </c>
      <c r="M117" s="145">
        <v>8</v>
      </c>
      <c r="N117" s="145">
        <v>12</v>
      </c>
      <c r="O117" s="139">
        <v>12</v>
      </c>
    </row>
    <row r="118" spans="1:102" ht="15" customHeight="1" x14ac:dyDescent="0.25">
      <c r="A118" s="214" t="s">
        <v>200</v>
      </c>
      <c r="B118" s="215">
        <f>SUM(C118:J118)</f>
        <v>2</v>
      </c>
      <c r="C118" s="138">
        <v>0</v>
      </c>
      <c r="D118" s="145">
        <v>0</v>
      </c>
      <c r="E118" s="145">
        <v>0</v>
      </c>
      <c r="F118" s="145">
        <v>2</v>
      </c>
      <c r="G118" s="145">
        <v>0</v>
      </c>
      <c r="H118" s="145">
        <v>0</v>
      </c>
      <c r="I118" s="145">
        <v>0</v>
      </c>
      <c r="J118" s="139">
        <v>0</v>
      </c>
      <c r="K118" s="92">
        <v>1</v>
      </c>
      <c r="L118" s="138">
        <v>2</v>
      </c>
      <c r="M118" s="145">
        <v>2</v>
      </c>
      <c r="N118" s="145">
        <v>2</v>
      </c>
      <c r="O118" s="139">
        <v>2</v>
      </c>
    </row>
    <row r="119" spans="1:102" ht="15" customHeight="1" x14ac:dyDescent="0.25">
      <c r="A119" s="216" t="s">
        <v>201</v>
      </c>
      <c r="B119" s="217">
        <f>SUM(C119:J119)</f>
        <v>0</v>
      </c>
      <c r="C119" s="54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6">
        <v>0</v>
      </c>
      <c r="K119" s="56">
        <v>0</v>
      </c>
      <c r="L119" s="54">
        <v>0</v>
      </c>
      <c r="M119" s="57">
        <v>0</v>
      </c>
      <c r="N119" s="57">
        <v>0</v>
      </c>
      <c r="O119" s="56">
        <v>0</v>
      </c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112</v>
      </c>
      <c r="C122" s="223">
        <v>29</v>
      </c>
      <c r="D122" s="224">
        <v>0</v>
      </c>
      <c r="E122" s="225">
        <v>3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83</v>
      </c>
      <c r="C123" s="230">
        <v>4</v>
      </c>
      <c r="D123" s="231">
        <v>0</v>
      </c>
      <c r="E123" s="232">
        <v>0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11</v>
      </c>
      <c r="C124" s="234">
        <v>4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4</v>
      </c>
      <c r="C125" s="234">
        <v>0</v>
      </c>
      <c r="D125" s="235">
        <v>0</v>
      </c>
      <c r="E125" s="236">
        <v>0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0</v>
      </c>
      <c r="D126" s="235">
        <v>0</v>
      </c>
      <c r="E126" s="236">
        <v>0</v>
      </c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>
        <v>0</v>
      </c>
      <c r="D127" s="239">
        <v>0</v>
      </c>
      <c r="E127" s="240">
        <v>0</v>
      </c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>
        <v>0</v>
      </c>
      <c r="D128" s="235">
        <v>0</v>
      </c>
      <c r="E128" s="236">
        <v>0</v>
      </c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1</v>
      </c>
      <c r="C129" s="234">
        <v>0</v>
      </c>
      <c r="D129" s="235">
        <v>0</v>
      </c>
      <c r="E129" s="236">
        <v>0</v>
      </c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241" t="s">
        <v>215</v>
      </c>
      <c r="B130" s="242">
        <v>0</v>
      </c>
      <c r="C130" s="243">
        <v>0</v>
      </c>
      <c r="D130" s="244">
        <v>0</v>
      </c>
      <c r="E130" s="245">
        <v>0</v>
      </c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118</v>
      </c>
      <c r="D134" s="225">
        <v>15</v>
      </c>
    </row>
    <row r="135" spans="1:101" x14ac:dyDescent="0.25">
      <c r="A135" s="485"/>
      <c r="B135" s="248" t="s">
        <v>221</v>
      </c>
      <c r="C135" s="65">
        <v>19</v>
      </c>
      <c r="D135" s="67">
        <v>0</v>
      </c>
    </row>
    <row r="136" spans="1:101" ht="15" customHeight="1" x14ac:dyDescent="0.25">
      <c r="A136" s="409" t="s">
        <v>222</v>
      </c>
      <c r="B136" s="249" t="s">
        <v>223</v>
      </c>
      <c r="C136" s="27">
        <v>118</v>
      </c>
      <c r="D136" s="29">
        <v>0</v>
      </c>
    </row>
    <row r="137" spans="1:101" ht="15" customHeight="1" x14ac:dyDescent="0.25">
      <c r="A137" s="486"/>
      <c r="B137" s="250" t="s">
        <v>224</v>
      </c>
      <c r="C137" s="43">
        <v>118</v>
      </c>
      <c r="D137" s="45">
        <v>0</v>
      </c>
    </row>
    <row r="138" spans="1:101" ht="15" customHeight="1" x14ac:dyDescent="0.25">
      <c r="A138" s="486"/>
      <c r="B138" s="250" t="s">
        <v>225</v>
      </c>
      <c r="C138" s="43">
        <v>0</v>
      </c>
      <c r="D138" s="45">
        <v>0</v>
      </c>
    </row>
    <row r="139" spans="1:101" ht="15" customHeight="1" x14ac:dyDescent="0.25">
      <c r="A139" s="485"/>
      <c r="B139" s="251" t="s">
        <v>226</v>
      </c>
      <c r="C139" s="242">
        <v>118</v>
      </c>
      <c r="D139" s="245">
        <v>0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68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477"/>
      <c r="N142" s="479"/>
      <c r="CA142"/>
      <c r="CW142" s="2"/>
    </row>
    <row r="143" spans="1:101" ht="21" x14ac:dyDescent="0.25">
      <c r="A143" s="256" t="s">
        <v>238</v>
      </c>
      <c r="B143" s="31">
        <v>63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569">
        <f>SUM(C144:K144)</f>
        <v>60</v>
      </c>
      <c r="C144" s="65">
        <v>0</v>
      </c>
      <c r="D144" s="68">
        <v>0</v>
      </c>
      <c r="E144" s="68">
        <v>8</v>
      </c>
      <c r="F144" s="68">
        <v>12</v>
      </c>
      <c r="G144" s="68">
        <v>22</v>
      </c>
      <c r="H144" s="68">
        <v>13</v>
      </c>
      <c r="I144" s="68">
        <v>5</v>
      </c>
      <c r="J144" s="68">
        <v>0</v>
      </c>
      <c r="K144" s="69">
        <v>0</v>
      </c>
      <c r="L144" s="73">
        <v>3</v>
      </c>
      <c r="M144" s="262">
        <v>4</v>
      </c>
      <c r="N144" s="262">
        <v>35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48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127</v>
      </c>
      <c r="C149" s="189">
        <v>0</v>
      </c>
      <c r="D149" s="197">
        <v>2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136</v>
      </c>
      <c r="C152" s="222"/>
      <c r="D152" s="223">
        <v>77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122</v>
      </c>
      <c r="C153" s="43"/>
      <c r="D153" s="51">
        <v>74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14</v>
      </c>
      <c r="C154" s="269">
        <v>7</v>
      </c>
      <c r="D154" s="270">
        <v>3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272" t="s">
        <v>259</v>
      </c>
      <c r="B155" s="273" t="s">
        <v>260</v>
      </c>
      <c r="C155" s="570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37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22</v>
      </c>
      <c r="C157" s="277">
        <v>0</v>
      </c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77</v>
      </c>
      <c r="C158" s="278">
        <v>0</v>
      </c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224</v>
      </c>
      <c r="C161" s="225">
        <v>1</v>
      </c>
    </row>
    <row r="162" spans="1:3" x14ac:dyDescent="0.25">
      <c r="A162" s="283" t="s">
        <v>263</v>
      </c>
      <c r="B162" s="242">
        <v>22</v>
      </c>
      <c r="C162" s="245">
        <v>5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4051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739F8BAA-FA57-4C2E-9FC8-E82CE05BBAF7}">
      <formula1>0</formula1>
      <formula2>9.99999999999999E+38</formula2>
    </dataValidation>
    <dataValidation type="whole" allowBlank="1" showInputMessage="1" showErrorMessage="1" sqref="C117:O119" xr:uid="{D0651573-DFE2-44A6-938F-01E258DCC9E2}">
      <formula1>0</formula1>
      <formula2>9.99999999999999E+37</formula2>
    </dataValidation>
    <dataValidation type="whole" allowBlank="1" showInputMessage="1" showErrorMessage="1" sqref="C92:I103" xr:uid="{709A93FB-9E83-4AC7-8CB8-C82FB297AE2E}">
      <formula1>0</formula1>
      <formula2>9.99999999999999E+35</formula2>
    </dataValidation>
    <dataValidation operator="greaterThanOrEqual" allowBlank="1" showInputMessage="1" showErrorMessage="1" error="Valor no Permitido" sqref="E81:G81" xr:uid="{08600767-0202-44D7-B9A0-9B4BF151073D}"/>
    <dataValidation type="whole" operator="greaterThanOrEqual" allowBlank="1" showInputMessage="1" showErrorMessage="1" sqref="B84:G88 B161:C162" xr:uid="{EF8D92CE-4911-4D32-AE64-764F72130979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8480C28B-3262-4348-B29E-802162A95555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A0FFC624-DD17-465E-8C38-EECCF4E83C7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17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",[9]NOMBRE!B2, " (",[9]NOMBRE!C2,[9]NOMBRE!D2,[9]NOMBRE!E2,[9]NOMBRE!F2,[9]NOMBRE!G2,")")</f>
        <v>COMUNA: LINARES (07401)</v>
      </c>
    </row>
    <row r="3" spans="1:104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104" x14ac:dyDescent="0.25">
      <c r="A4" s="1" t="str">
        <f>CONCATENATE("MES: ",[9]NOMBRE!B6, " (",[9]NOMBRE!C6,[9]NOMBRE!D6,")")</f>
        <v>MES: ABRIL (04)</v>
      </c>
    </row>
    <row r="5" spans="1:104" x14ac:dyDescent="0.25">
      <c r="A5" s="1" t="str">
        <f>CONCATENATE("AÑO: ",[9]NOMBRE!B7)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68"/>
      <c r="B11" s="337"/>
      <c r="C11" s="571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68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113</v>
      </c>
      <c r="D12" s="14">
        <f t="shared" ref="D12:AD12" si="0">SUM(D13:D16)</f>
        <v>0</v>
      </c>
      <c r="E12" s="15">
        <f t="shared" si="0"/>
        <v>3</v>
      </c>
      <c r="F12" s="16">
        <f t="shared" si="0"/>
        <v>88</v>
      </c>
      <c r="G12" s="17">
        <f t="shared" si="0"/>
        <v>22</v>
      </c>
      <c r="H12" s="14">
        <f t="shared" si="0"/>
        <v>0</v>
      </c>
      <c r="I12" s="15">
        <f t="shared" si="0"/>
        <v>0</v>
      </c>
      <c r="J12" s="18">
        <f t="shared" si="0"/>
        <v>0</v>
      </c>
      <c r="K12" s="19">
        <f t="shared" si="0"/>
        <v>4</v>
      </c>
      <c r="L12" s="20">
        <f t="shared" si="0"/>
        <v>113</v>
      </c>
      <c r="M12" s="14">
        <f t="shared" si="0"/>
        <v>96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13</v>
      </c>
      <c r="R12" s="21">
        <f t="shared" si="0"/>
        <v>41</v>
      </c>
      <c r="S12" s="17">
        <f t="shared" si="0"/>
        <v>93</v>
      </c>
      <c r="T12" s="22">
        <f t="shared" si="0"/>
        <v>65</v>
      </c>
      <c r="U12" s="17">
        <f t="shared" si="0"/>
        <v>39</v>
      </c>
      <c r="V12" s="14">
        <f t="shared" si="0"/>
        <v>4</v>
      </c>
      <c r="W12" s="23">
        <f t="shared" si="0"/>
        <v>94</v>
      </c>
      <c r="X12" s="22">
        <f t="shared" si="0"/>
        <v>38</v>
      </c>
      <c r="Y12" s="15">
        <f t="shared" si="0"/>
        <v>12</v>
      </c>
      <c r="Z12" s="24">
        <f t="shared" si="0"/>
        <v>0</v>
      </c>
      <c r="AA12" s="22">
        <f t="shared" si="0"/>
        <v>0</v>
      </c>
      <c r="AB12" s="15">
        <f t="shared" si="0"/>
        <v>8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40</v>
      </c>
      <c r="D13" s="27">
        <v>0</v>
      </c>
      <c r="E13" s="28">
        <v>2</v>
      </c>
      <c r="F13" s="28">
        <v>33</v>
      </c>
      <c r="G13" s="29">
        <v>5</v>
      </c>
      <c r="H13" s="27">
        <v>0</v>
      </c>
      <c r="I13" s="30">
        <v>0</v>
      </c>
      <c r="J13" s="30">
        <v>0</v>
      </c>
      <c r="K13" s="29">
        <v>2</v>
      </c>
      <c r="L13" s="31">
        <v>40</v>
      </c>
      <c r="M13" s="30">
        <v>24</v>
      </c>
      <c r="N13" s="30"/>
      <c r="O13" s="30"/>
      <c r="P13" s="30"/>
      <c r="Q13" s="30">
        <v>12</v>
      </c>
      <c r="R13" s="32">
        <v>40</v>
      </c>
      <c r="S13" s="29">
        <v>31</v>
      </c>
      <c r="T13" s="33">
        <v>3</v>
      </c>
      <c r="U13" s="34">
        <v>37</v>
      </c>
      <c r="V13" s="28">
        <v>3</v>
      </c>
      <c r="W13" s="35">
        <v>28</v>
      </c>
      <c r="X13" s="33">
        <v>37</v>
      </c>
      <c r="Y13" s="30">
        <v>2</v>
      </c>
      <c r="Z13" s="36">
        <v>0</v>
      </c>
      <c r="AA13" s="33">
        <v>0</v>
      </c>
      <c r="AB13" s="30">
        <v>4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1</v>
      </c>
      <c r="M14" s="46">
        <v>1</v>
      </c>
      <c r="N14" s="46"/>
      <c r="O14" s="46"/>
      <c r="P14" s="46"/>
      <c r="Q14" s="46">
        <v>1</v>
      </c>
      <c r="R14" s="48">
        <v>1</v>
      </c>
      <c r="S14" s="45">
        <v>0</v>
      </c>
      <c r="T14" s="49">
        <v>0</v>
      </c>
      <c r="U14" s="50">
        <v>1</v>
      </c>
      <c r="V14" s="44">
        <v>0</v>
      </c>
      <c r="W14" s="51">
        <v>1</v>
      </c>
      <c r="X14" s="49">
        <v>1</v>
      </c>
      <c r="Y14" s="46">
        <v>0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47</v>
      </c>
      <c r="D15" s="43">
        <v>0</v>
      </c>
      <c r="E15" s="44">
        <v>0</v>
      </c>
      <c r="F15" s="44">
        <v>33</v>
      </c>
      <c r="G15" s="45">
        <v>14</v>
      </c>
      <c r="H15" s="43">
        <v>0</v>
      </c>
      <c r="I15" s="46">
        <v>0</v>
      </c>
      <c r="J15" s="46">
        <v>0</v>
      </c>
      <c r="K15" s="45">
        <v>1</v>
      </c>
      <c r="L15" s="47">
        <v>48</v>
      </c>
      <c r="M15" s="46">
        <v>48</v>
      </c>
      <c r="N15" s="46"/>
      <c r="O15" s="46"/>
      <c r="P15" s="46"/>
      <c r="Q15" s="46">
        <v>0</v>
      </c>
      <c r="R15" s="48">
        <v>0</v>
      </c>
      <c r="S15" s="45">
        <v>40</v>
      </c>
      <c r="T15" s="49">
        <v>39</v>
      </c>
      <c r="U15" s="50">
        <v>0</v>
      </c>
      <c r="V15" s="44">
        <v>0</v>
      </c>
      <c r="W15" s="51">
        <v>44</v>
      </c>
      <c r="X15" s="49">
        <v>0</v>
      </c>
      <c r="Y15" s="46">
        <v>6</v>
      </c>
      <c r="Z15" s="52">
        <v>0</v>
      </c>
      <c r="AA15" s="49">
        <v>0</v>
      </c>
      <c r="AB15" s="46">
        <v>0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25</v>
      </c>
      <c r="D16" s="54">
        <v>0</v>
      </c>
      <c r="E16" s="55">
        <v>1</v>
      </c>
      <c r="F16" s="55">
        <v>21</v>
      </c>
      <c r="G16" s="56">
        <v>3</v>
      </c>
      <c r="H16" s="54">
        <v>0</v>
      </c>
      <c r="I16" s="57">
        <v>0</v>
      </c>
      <c r="J16" s="57">
        <v>0</v>
      </c>
      <c r="K16" s="56">
        <v>1</v>
      </c>
      <c r="L16" s="58">
        <v>24</v>
      </c>
      <c r="M16" s="57">
        <v>23</v>
      </c>
      <c r="N16" s="57"/>
      <c r="O16" s="57"/>
      <c r="P16" s="57"/>
      <c r="Q16" s="57">
        <v>0</v>
      </c>
      <c r="R16" s="59">
        <v>0</v>
      </c>
      <c r="S16" s="56">
        <v>22</v>
      </c>
      <c r="T16" s="60">
        <v>23</v>
      </c>
      <c r="U16" s="61">
        <v>1</v>
      </c>
      <c r="V16" s="55">
        <v>1</v>
      </c>
      <c r="W16" s="62">
        <v>21</v>
      </c>
      <c r="X16" s="60">
        <v>0</v>
      </c>
      <c r="Y16" s="57">
        <v>4</v>
      </c>
      <c r="Z16" s="63">
        <v>0</v>
      </c>
      <c r="AA16" s="60">
        <v>0</v>
      </c>
      <c r="AB16" s="57">
        <v>4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72" t="s">
        <v>46</v>
      </c>
      <c r="B19" s="403"/>
      <c r="C19" s="58">
        <v>22</v>
      </c>
      <c r="D19" s="65">
        <v>0</v>
      </c>
      <c r="E19" s="66">
        <v>0</v>
      </c>
      <c r="F19" s="66">
        <v>14</v>
      </c>
      <c r="G19" s="67">
        <v>8</v>
      </c>
      <c r="H19" s="65"/>
      <c r="I19" s="68"/>
      <c r="J19" s="68"/>
      <c r="K19" s="67"/>
      <c r="L19" s="262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492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13</v>
      </c>
      <c r="D26" s="105">
        <v>0</v>
      </c>
      <c r="E26" s="106">
        <v>2</v>
      </c>
      <c r="F26" s="107">
        <v>11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0</v>
      </c>
      <c r="D27" s="110">
        <v>0</v>
      </c>
      <c r="E27" s="111">
        <v>0</v>
      </c>
      <c r="F27" s="112">
        <v>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493"/>
      <c r="B28" s="285" t="s">
        <v>60</v>
      </c>
      <c r="C28" s="114">
        <f t="shared" si="9"/>
        <v>12</v>
      </c>
      <c r="D28" s="115">
        <v>0</v>
      </c>
      <c r="E28" s="116">
        <v>1</v>
      </c>
      <c r="F28" s="117">
        <v>11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16</v>
      </c>
      <c r="D29" s="110">
        <v>0</v>
      </c>
      <c r="E29" s="111">
        <v>2</v>
      </c>
      <c r="F29" s="112">
        <v>14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41</v>
      </c>
      <c r="D30" s="119">
        <v>0</v>
      </c>
      <c r="E30" s="120">
        <v>5</v>
      </c>
      <c r="F30" s="121">
        <v>36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41</v>
      </c>
      <c r="D31" s="115">
        <v>0</v>
      </c>
      <c r="E31" s="116">
        <v>5</v>
      </c>
      <c r="F31" s="117">
        <v>36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41</v>
      </c>
      <c r="D32" s="110">
        <v>0</v>
      </c>
      <c r="E32" s="111">
        <v>5</v>
      </c>
      <c r="F32" s="112">
        <v>36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492"/>
      <c r="B33" s="123" t="s">
        <v>66</v>
      </c>
      <c r="C33" s="114">
        <f t="shared" si="9"/>
        <v>24</v>
      </c>
      <c r="D33" s="115">
        <v>0</v>
      </c>
      <c r="E33" s="116">
        <v>3</v>
      </c>
      <c r="F33" s="117">
        <v>21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41</v>
      </c>
      <c r="D34" s="110">
        <v>0</v>
      </c>
      <c r="E34" s="111">
        <v>5</v>
      </c>
      <c r="F34" s="112">
        <v>36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492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2</v>
      </c>
      <c r="D36" s="105">
        <v>0</v>
      </c>
      <c r="E36" s="106">
        <v>0</v>
      </c>
      <c r="F36" s="107">
        <v>2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33</v>
      </c>
      <c r="D37" s="110">
        <v>0</v>
      </c>
      <c r="E37" s="111">
        <v>4</v>
      </c>
      <c r="F37" s="112">
        <v>29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492"/>
      <c r="B38" s="285" t="s">
        <v>73</v>
      </c>
      <c r="C38" s="114">
        <f t="shared" si="9"/>
        <v>4</v>
      </c>
      <c r="D38" s="115">
        <v>0</v>
      </c>
      <c r="E38" s="116">
        <v>0</v>
      </c>
      <c r="F38" s="117">
        <v>4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16</v>
      </c>
      <c r="D42" s="136">
        <v>9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3</v>
      </c>
    </row>
    <row r="44" spans="1:100" ht="15" customHeight="1" x14ac:dyDescent="0.25">
      <c r="A44" s="485"/>
      <c r="B44" s="140" t="s">
        <v>82</v>
      </c>
      <c r="C44" s="54">
        <v>7</v>
      </c>
      <c r="D44" s="56">
        <v>1</v>
      </c>
    </row>
    <row r="45" spans="1:100" ht="24.95" customHeight="1" x14ac:dyDescent="0.25">
      <c r="A45" s="407" t="s">
        <v>83</v>
      </c>
      <c r="B45" s="408"/>
      <c r="C45" s="135">
        <v>10</v>
      </c>
      <c r="D45" s="136">
        <v>7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0</v>
      </c>
    </row>
    <row r="47" spans="1:100" ht="15" customHeight="1" x14ac:dyDescent="0.25">
      <c r="A47" s="573"/>
      <c r="B47" s="140" t="s">
        <v>82</v>
      </c>
      <c r="C47" s="65">
        <v>2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6</v>
      </c>
      <c r="D48" s="139">
        <v>3</v>
      </c>
    </row>
    <row r="49" spans="1:102" ht="21" x14ac:dyDescent="0.25">
      <c r="A49" s="485"/>
      <c r="B49" s="286" t="s">
        <v>87</v>
      </c>
      <c r="C49" s="54">
        <v>4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1</v>
      </c>
      <c r="D50" s="136">
        <v>1</v>
      </c>
    </row>
    <row r="51" spans="1:102" ht="15" customHeight="1" x14ac:dyDescent="0.25">
      <c r="A51" s="407" t="s">
        <v>89</v>
      </c>
      <c r="B51" s="408"/>
      <c r="C51" s="135">
        <v>0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0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1</v>
      </c>
    </row>
    <row r="55" spans="1:102" ht="15" customHeight="1" x14ac:dyDescent="0.25">
      <c r="A55" s="409" t="s">
        <v>93</v>
      </c>
      <c r="B55" s="141" t="s">
        <v>94</v>
      </c>
      <c r="C55" s="138">
        <v>9</v>
      </c>
      <c r="D55" s="139">
        <v>3</v>
      </c>
    </row>
    <row r="56" spans="1:102" ht="15" customHeight="1" x14ac:dyDescent="0.25">
      <c r="A56" s="485"/>
      <c r="B56" s="286" t="s">
        <v>95</v>
      </c>
      <c r="C56" s="54">
        <v>10</v>
      </c>
      <c r="D56" s="56">
        <v>5</v>
      </c>
    </row>
    <row r="57" spans="1:102" ht="15" customHeight="1" x14ac:dyDescent="0.25">
      <c r="A57" s="497" t="s">
        <v>96</v>
      </c>
      <c r="B57" s="497"/>
      <c r="C57" s="65">
        <v>46</v>
      </c>
      <c r="D57" s="67">
        <v>0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74"/>
      <c r="B60" s="427"/>
      <c r="C60" s="133" t="s">
        <v>100</v>
      </c>
      <c r="D60" s="143" t="s">
        <v>101</v>
      </c>
      <c r="E60" s="134" t="s">
        <v>102</v>
      </c>
      <c r="F60" s="496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0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493"/>
      <c r="B65" s="148" t="s">
        <v>108</v>
      </c>
      <c r="C65" s="65">
        <v>0</v>
      </c>
      <c r="D65" s="68">
        <v>0</v>
      </c>
      <c r="E65" s="67">
        <v>0</v>
      </c>
      <c r="F65" s="262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2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466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0</v>
      </c>
      <c r="G76" s="158">
        <f t="shared" si="10"/>
        <v>0</v>
      </c>
      <c r="H76" s="159">
        <f t="shared" si="10"/>
        <v>0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466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0</v>
      </c>
      <c r="D83" s="172">
        <f t="shared" si="12"/>
        <v>6</v>
      </c>
      <c r="E83" s="155">
        <f t="shared" si="12"/>
        <v>0</v>
      </c>
      <c r="F83" s="156">
        <f t="shared" si="12"/>
        <v>6</v>
      </c>
      <c r="G83" s="161">
        <f t="shared" si="12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/>
      <c r="E85" s="138"/>
      <c r="F85" s="145"/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>
        <v>3</v>
      </c>
      <c r="E86" s="43"/>
      <c r="F86" s="46">
        <v>3</v>
      </c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1</v>
      </c>
      <c r="E87" s="65"/>
      <c r="F87" s="68">
        <v>1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>
        <v>2</v>
      </c>
      <c r="E88" s="65"/>
      <c r="F88" s="68">
        <v>2</v>
      </c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75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76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>
        <v>1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497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17</v>
      </c>
      <c r="E102" s="145"/>
      <c r="F102" s="92"/>
      <c r="G102" s="138"/>
      <c r="H102" s="145"/>
      <c r="I102" s="139">
        <v>17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91</v>
      </c>
      <c r="F103" s="190"/>
      <c r="G103" s="135"/>
      <c r="H103" s="189">
        <v>16</v>
      </c>
      <c r="I103" s="136">
        <v>75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17</v>
      </c>
      <c r="E104" s="192">
        <f t="shared" ref="E104:I104" si="13">SUM(E92:E103)</f>
        <v>92</v>
      </c>
      <c r="F104" s="193">
        <f t="shared" si="13"/>
        <v>0</v>
      </c>
      <c r="G104" s="191">
        <f t="shared" si="13"/>
        <v>0</v>
      </c>
      <c r="H104" s="192">
        <f t="shared" si="13"/>
        <v>17</v>
      </c>
      <c r="I104" s="194">
        <f t="shared" si="13"/>
        <v>92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577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78"/>
      <c r="B108" s="337"/>
      <c r="C108" s="579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113</v>
      </c>
      <c r="D109" s="135">
        <v>0</v>
      </c>
      <c r="E109" s="197">
        <v>0</v>
      </c>
      <c r="F109" s="189">
        <v>0</v>
      </c>
      <c r="G109" s="189">
        <v>1</v>
      </c>
      <c r="H109" s="189">
        <v>4</v>
      </c>
      <c r="I109" s="189">
        <v>16</v>
      </c>
      <c r="J109" s="189">
        <v>87</v>
      </c>
      <c r="K109" s="198">
        <v>5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80"/>
      <c r="L112" s="580"/>
      <c r="M112" s="581"/>
      <c r="N112" s="581"/>
      <c r="O112" s="581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110</v>
      </c>
      <c r="D113" s="209">
        <v>113</v>
      </c>
      <c r="E113" s="208">
        <v>1</v>
      </c>
      <c r="F113" s="210">
        <v>0</v>
      </c>
      <c r="G113" s="210">
        <v>0</v>
      </c>
      <c r="H113" s="209">
        <v>0</v>
      </c>
      <c r="I113" s="208">
        <v>1</v>
      </c>
      <c r="J113" s="209">
        <v>1</v>
      </c>
      <c r="K113" s="209">
        <v>5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82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83"/>
      <c r="B116" s="584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85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15</v>
      </c>
      <c r="C117" s="138">
        <v>15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15</v>
      </c>
      <c r="M117" s="145">
        <v>10</v>
      </c>
      <c r="N117" s="145">
        <v>14</v>
      </c>
      <c r="O117" s="139">
        <v>15</v>
      </c>
    </row>
    <row r="118" spans="1:102" ht="15" customHeight="1" x14ac:dyDescent="0.25">
      <c r="A118" s="214" t="s">
        <v>200</v>
      </c>
      <c r="B118" s="215">
        <f>SUM(C118:J118)</f>
        <v>0</v>
      </c>
      <c r="C118" s="138"/>
      <c r="D118" s="145"/>
      <c r="E118" s="145"/>
      <c r="F118" s="145"/>
      <c r="G118" s="145"/>
      <c r="H118" s="145"/>
      <c r="I118" s="145"/>
      <c r="J118" s="139"/>
      <c r="K118" s="92"/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109</v>
      </c>
      <c r="C122" s="223">
        <v>31</v>
      </c>
      <c r="D122" s="224">
        <v>0</v>
      </c>
      <c r="E122" s="225">
        <v>8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93</v>
      </c>
      <c r="C123" s="230">
        <v>4</v>
      </c>
      <c r="D123" s="231">
        <v>0</v>
      </c>
      <c r="E123" s="232">
        <v>0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13</v>
      </c>
      <c r="C124" s="234">
        <v>12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3</v>
      </c>
      <c r="C125" s="234">
        <v>11</v>
      </c>
      <c r="D125" s="235">
        <v>0</v>
      </c>
      <c r="E125" s="236">
        <v>0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4</v>
      </c>
      <c r="D126" s="235">
        <v>0</v>
      </c>
      <c r="E126" s="236">
        <v>0</v>
      </c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586" t="s">
        <v>215</v>
      </c>
      <c r="B130" s="242">
        <v>0</v>
      </c>
      <c r="C130" s="243"/>
      <c r="D130" s="244"/>
      <c r="E130" s="245"/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105</v>
      </c>
      <c r="D134" s="225">
        <v>26</v>
      </c>
    </row>
    <row r="135" spans="1:101" x14ac:dyDescent="0.25">
      <c r="A135" s="587"/>
      <c r="B135" s="588" t="s">
        <v>221</v>
      </c>
      <c r="C135" s="65">
        <v>7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105</v>
      </c>
      <c r="D136" s="29"/>
    </row>
    <row r="137" spans="1:101" ht="15" customHeight="1" x14ac:dyDescent="0.25">
      <c r="A137" s="486"/>
      <c r="B137" s="250" t="s">
        <v>224</v>
      </c>
      <c r="C137" s="43">
        <v>105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/>
    </row>
    <row r="139" spans="1:101" ht="15" customHeight="1" x14ac:dyDescent="0.25">
      <c r="A139" s="587"/>
      <c r="B139" s="589" t="s">
        <v>226</v>
      </c>
      <c r="C139" s="242">
        <v>105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78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90"/>
      <c r="N142" s="591"/>
      <c r="CA142"/>
      <c r="CW142" s="2"/>
    </row>
    <row r="143" spans="1:101" ht="21" x14ac:dyDescent="0.25">
      <c r="A143" s="256" t="s">
        <v>238</v>
      </c>
      <c r="B143" s="31">
        <v>60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592">
        <f>SUM(C144:K144)</f>
        <v>60</v>
      </c>
      <c r="C144" s="65"/>
      <c r="D144" s="68">
        <v>2</v>
      </c>
      <c r="E144" s="68">
        <v>12</v>
      </c>
      <c r="F144" s="68">
        <v>15</v>
      </c>
      <c r="G144" s="68">
        <v>19</v>
      </c>
      <c r="H144" s="68">
        <v>11</v>
      </c>
      <c r="I144" s="68">
        <v>1</v>
      </c>
      <c r="J144" s="68"/>
      <c r="K144" s="69"/>
      <c r="L144" s="73">
        <v>0</v>
      </c>
      <c r="M144" s="593">
        <v>0</v>
      </c>
      <c r="N144" s="593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94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106</v>
      </c>
      <c r="C149" s="189">
        <v>0</v>
      </c>
      <c r="D149" s="197">
        <v>7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130</v>
      </c>
      <c r="C152" s="222"/>
      <c r="D152" s="223">
        <v>85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122</v>
      </c>
      <c r="C153" s="43"/>
      <c r="D153" s="51">
        <v>63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8</v>
      </c>
      <c r="C154" s="269"/>
      <c r="D154" s="270">
        <v>4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595" t="s">
        <v>259</v>
      </c>
      <c r="B155" s="596" t="s">
        <v>260</v>
      </c>
      <c r="C155" s="597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30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15</v>
      </c>
      <c r="C157" s="277">
        <v>2</v>
      </c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85</v>
      </c>
      <c r="C158" s="278">
        <v>1</v>
      </c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105</v>
      </c>
      <c r="C161" s="225">
        <v>2</v>
      </c>
    </row>
    <row r="162" spans="1:3" x14ac:dyDescent="0.25">
      <c r="A162" s="598" t="s">
        <v>263</v>
      </c>
      <c r="B162" s="242">
        <v>25</v>
      </c>
      <c r="C162" s="245">
        <v>9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3538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1005F701-1E3D-4B34-9143-CE2A4EE3EEFC}">
      <formula1>0</formula1>
      <formula2>9.99999999999999E+38</formula2>
    </dataValidation>
    <dataValidation type="whole" allowBlank="1" showInputMessage="1" showErrorMessage="1" sqref="C117:O119" xr:uid="{BDCA84BE-F8A2-4941-B1A9-637F3B1CB717}">
      <formula1>0</formula1>
      <formula2>9.99999999999999E+37</formula2>
    </dataValidation>
    <dataValidation type="whole" allowBlank="1" showInputMessage="1" showErrorMessage="1" sqref="C92:I103" xr:uid="{09166AF1-7824-47B7-81CD-1283EA37FC83}">
      <formula1>0</formula1>
      <formula2>9.99999999999999E+35</formula2>
    </dataValidation>
    <dataValidation operator="greaterThanOrEqual" allowBlank="1" showInputMessage="1" showErrorMessage="1" error="Valor no Permitido" sqref="E81:G81" xr:uid="{B9545F07-D373-4716-84DF-3855CDEA1A7B}"/>
    <dataValidation type="whole" operator="greaterThanOrEqual" allowBlank="1" showInputMessage="1" showErrorMessage="1" sqref="B84:G88 B161:C162" xr:uid="{187DEE78-9824-4234-B7C4-9604D0338E4A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5934EE84-8506-4C0D-8D7E-DC86D7F1A5AC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EB52D4D7-9E0B-485A-8D41-F6312E694D30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Z17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",[10]NOMBRE!B2, " (",[10]NOMBRE!C2,[10]NOMBRE!D2,[10]NOMBRE!E2,[10]NOMBRE!F2,[10]NOMBRE!G2,")")</f>
        <v>COMUNA: LINARES (07401)</v>
      </c>
    </row>
    <row r="3" spans="1:104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104" x14ac:dyDescent="0.25">
      <c r="A4" s="1" t="str">
        <f>CONCATENATE("MES: ",[10]NOMBRE!B6, " (",[10]NOMBRE!C6,[10]NOMBRE!D6,")")</f>
        <v>MES: MAYO (05)</v>
      </c>
    </row>
    <row r="5" spans="1:104" x14ac:dyDescent="0.25">
      <c r="A5" s="1" t="str">
        <f>CONCATENATE("AÑO: ",[10]NOMBRE!B7)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78"/>
      <c r="B11" s="337"/>
      <c r="C11" s="599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78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121</v>
      </c>
      <c r="D12" s="14">
        <f t="shared" ref="D12:AD12" si="0">SUM(D13:D16)</f>
        <v>0</v>
      </c>
      <c r="E12" s="15">
        <f t="shared" si="0"/>
        <v>5</v>
      </c>
      <c r="F12" s="16">
        <f t="shared" si="0"/>
        <v>85</v>
      </c>
      <c r="G12" s="17">
        <f t="shared" si="0"/>
        <v>31</v>
      </c>
      <c r="H12" s="14">
        <f t="shared" si="0"/>
        <v>0</v>
      </c>
      <c r="I12" s="15">
        <f t="shared" si="0"/>
        <v>0</v>
      </c>
      <c r="J12" s="18">
        <f t="shared" si="0"/>
        <v>0</v>
      </c>
      <c r="K12" s="19">
        <f t="shared" si="0"/>
        <v>13</v>
      </c>
      <c r="L12" s="20">
        <f t="shared" si="0"/>
        <v>121</v>
      </c>
      <c r="M12" s="14">
        <f t="shared" si="0"/>
        <v>104</v>
      </c>
      <c r="N12" s="15">
        <f t="shared" si="0"/>
        <v>0</v>
      </c>
      <c r="O12" s="18">
        <f t="shared" si="0"/>
        <v>0</v>
      </c>
      <c r="P12" s="15">
        <f t="shared" si="0"/>
        <v>2</v>
      </c>
      <c r="Q12" s="18">
        <f t="shared" si="0"/>
        <v>17</v>
      </c>
      <c r="R12" s="21">
        <f t="shared" si="0"/>
        <v>18</v>
      </c>
      <c r="S12" s="17">
        <f t="shared" si="0"/>
        <v>101</v>
      </c>
      <c r="T12" s="22">
        <f t="shared" si="0"/>
        <v>3</v>
      </c>
      <c r="U12" s="17">
        <f t="shared" si="0"/>
        <v>109</v>
      </c>
      <c r="V12" s="14">
        <f t="shared" si="0"/>
        <v>3</v>
      </c>
      <c r="W12" s="23">
        <f t="shared" si="0"/>
        <v>109</v>
      </c>
      <c r="X12" s="22">
        <f t="shared" si="0"/>
        <v>33</v>
      </c>
      <c r="Y12" s="15">
        <f t="shared" si="0"/>
        <v>112</v>
      </c>
      <c r="Z12" s="24">
        <f t="shared" si="0"/>
        <v>0</v>
      </c>
      <c r="AA12" s="22">
        <f t="shared" si="0"/>
        <v>0</v>
      </c>
      <c r="AB12" s="15">
        <f t="shared" si="0"/>
        <v>7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43</v>
      </c>
      <c r="D13" s="27">
        <v>0</v>
      </c>
      <c r="E13" s="28">
        <v>4</v>
      </c>
      <c r="F13" s="28">
        <v>31</v>
      </c>
      <c r="G13" s="29">
        <v>8</v>
      </c>
      <c r="H13" s="27">
        <v>0</v>
      </c>
      <c r="I13" s="30">
        <v>0</v>
      </c>
      <c r="J13" s="30">
        <v>0</v>
      </c>
      <c r="K13" s="29">
        <v>7</v>
      </c>
      <c r="L13" s="31">
        <v>43</v>
      </c>
      <c r="M13" s="30">
        <v>25</v>
      </c>
      <c r="N13" s="30">
        <v>0</v>
      </c>
      <c r="O13" s="30">
        <v>0</v>
      </c>
      <c r="P13" s="30">
        <v>0</v>
      </c>
      <c r="Q13" s="30">
        <v>17</v>
      </c>
      <c r="R13" s="32">
        <v>18</v>
      </c>
      <c r="S13" s="29">
        <v>33</v>
      </c>
      <c r="T13" s="33">
        <v>2</v>
      </c>
      <c r="U13" s="34">
        <v>35</v>
      </c>
      <c r="V13" s="28">
        <v>2</v>
      </c>
      <c r="W13" s="35">
        <v>34</v>
      </c>
      <c r="X13" s="33">
        <v>31</v>
      </c>
      <c r="Y13" s="30">
        <v>36</v>
      </c>
      <c r="Z13" s="36">
        <v>0</v>
      </c>
      <c r="AA13" s="33">
        <v>0</v>
      </c>
      <c r="AB13" s="30">
        <v>2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1</v>
      </c>
      <c r="M14" s="46">
        <v>1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5">
        <v>1</v>
      </c>
      <c r="T14" s="49">
        <v>0</v>
      </c>
      <c r="U14" s="50">
        <v>1</v>
      </c>
      <c r="V14" s="44">
        <v>0</v>
      </c>
      <c r="W14" s="51">
        <v>1</v>
      </c>
      <c r="X14" s="49">
        <v>1</v>
      </c>
      <c r="Y14" s="46">
        <v>1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54</v>
      </c>
      <c r="D15" s="43">
        <v>0</v>
      </c>
      <c r="E15" s="44">
        <v>1</v>
      </c>
      <c r="F15" s="44">
        <v>33</v>
      </c>
      <c r="G15" s="45">
        <v>20</v>
      </c>
      <c r="H15" s="43">
        <v>0</v>
      </c>
      <c r="I15" s="46"/>
      <c r="J15" s="46">
        <v>0</v>
      </c>
      <c r="K15" s="45">
        <v>2</v>
      </c>
      <c r="L15" s="47">
        <v>54</v>
      </c>
      <c r="M15" s="46">
        <v>54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49</v>
      </c>
      <c r="T15" s="49">
        <v>1</v>
      </c>
      <c r="U15" s="50">
        <v>52</v>
      </c>
      <c r="V15" s="44">
        <v>1</v>
      </c>
      <c r="W15" s="51">
        <v>52</v>
      </c>
      <c r="X15" s="49">
        <v>1</v>
      </c>
      <c r="Y15" s="46">
        <v>53</v>
      </c>
      <c r="Z15" s="52">
        <v>0</v>
      </c>
      <c r="AA15" s="49">
        <v>0</v>
      </c>
      <c r="AB15" s="46">
        <v>1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23</v>
      </c>
      <c r="D16" s="54">
        <v>0</v>
      </c>
      <c r="E16" s="55">
        <v>0</v>
      </c>
      <c r="F16" s="55">
        <v>20</v>
      </c>
      <c r="G16" s="56">
        <v>3</v>
      </c>
      <c r="H16" s="54">
        <v>0</v>
      </c>
      <c r="I16" s="57">
        <v>0</v>
      </c>
      <c r="J16" s="57">
        <v>0</v>
      </c>
      <c r="K16" s="56">
        <v>4</v>
      </c>
      <c r="L16" s="58">
        <v>23</v>
      </c>
      <c r="M16" s="57">
        <v>24</v>
      </c>
      <c r="N16" s="57">
        <v>0</v>
      </c>
      <c r="O16" s="57">
        <v>0</v>
      </c>
      <c r="P16" s="57">
        <v>2</v>
      </c>
      <c r="Q16" s="57">
        <v>0</v>
      </c>
      <c r="R16" s="59">
        <v>0</v>
      </c>
      <c r="S16" s="56">
        <v>18</v>
      </c>
      <c r="T16" s="60">
        <v>0</v>
      </c>
      <c r="U16" s="61">
        <v>21</v>
      </c>
      <c r="V16" s="55">
        <v>0</v>
      </c>
      <c r="W16" s="62">
        <v>22</v>
      </c>
      <c r="X16" s="60">
        <v>0</v>
      </c>
      <c r="Y16" s="57">
        <v>22</v>
      </c>
      <c r="Z16" s="63">
        <v>0</v>
      </c>
      <c r="AA16" s="60">
        <v>0</v>
      </c>
      <c r="AB16" s="57">
        <v>4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>
        <v>0</v>
      </c>
      <c r="I17" s="30">
        <v>0</v>
      </c>
      <c r="J17" s="30">
        <v>0</v>
      </c>
      <c r="K17" s="29">
        <v>0</v>
      </c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>
        <v>0</v>
      </c>
      <c r="T17" s="33">
        <v>0</v>
      </c>
      <c r="U17" s="34">
        <v>0</v>
      </c>
      <c r="V17" s="28">
        <v>0</v>
      </c>
      <c r="W17" s="35">
        <v>0</v>
      </c>
      <c r="X17" s="33">
        <v>0</v>
      </c>
      <c r="Y17" s="30">
        <v>0</v>
      </c>
      <c r="Z17" s="36">
        <v>0</v>
      </c>
      <c r="AA17" s="33">
        <v>0</v>
      </c>
      <c r="AB17" s="30">
        <v>0</v>
      </c>
      <c r="AC17" s="30">
        <v>0</v>
      </c>
      <c r="AD17" s="35">
        <v>0</v>
      </c>
      <c r="AE17" s="28">
        <v>0</v>
      </c>
      <c r="AF17" s="29">
        <v>0</v>
      </c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1</v>
      </c>
      <c r="D18" s="43">
        <v>0</v>
      </c>
      <c r="E18" s="44">
        <v>0</v>
      </c>
      <c r="F18" s="44">
        <v>1</v>
      </c>
      <c r="G18" s="45">
        <v>0</v>
      </c>
      <c r="H18" s="43">
        <v>0</v>
      </c>
      <c r="I18" s="46">
        <v>0</v>
      </c>
      <c r="J18" s="46">
        <v>0</v>
      </c>
      <c r="K18" s="45">
        <v>0</v>
      </c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>
        <v>0</v>
      </c>
      <c r="T18" s="49">
        <v>0</v>
      </c>
      <c r="U18" s="50">
        <v>0</v>
      </c>
      <c r="V18" s="44">
        <v>0</v>
      </c>
      <c r="W18" s="51">
        <v>0</v>
      </c>
      <c r="X18" s="49">
        <v>0</v>
      </c>
      <c r="Y18" s="46">
        <v>0</v>
      </c>
      <c r="Z18" s="52">
        <v>0</v>
      </c>
      <c r="AA18" s="49">
        <v>0</v>
      </c>
      <c r="AB18" s="46">
        <v>0</v>
      </c>
      <c r="AC18" s="46">
        <v>0</v>
      </c>
      <c r="AD18" s="51">
        <v>0</v>
      </c>
      <c r="AE18" s="44">
        <v>0</v>
      </c>
      <c r="AF18" s="45">
        <v>0</v>
      </c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600" t="s">
        <v>46</v>
      </c>
      <c r="B19" s="403"/>
      <c r="C19" s="58">
        <v>20</v>
      </c>
      <c r="D19" s="65">
        <v>0</v>
      </c>
      <c r="E19" s="66">
        <v>1</v>
      </c>
      <c r="F19" s="66">
        <v>13</v>
      </c>
      <c r="G19" s="67">
        <v>6</v>
      </c>
      <c r="H19" s="65">
        <v>0</v>
      </c>
      <c r="I19" s="68">
        <v>0</v>
      </c>
      <c r="J19" s="68">
        <v>0</v>
      </c>
      <c r="K19" s="67">
        <v>0</v>
      </c>
      <c r="L19" s="593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>
        <v>0</v>
      </c>
      <c r="T19" s="70">
        <v>0</v>
      </c>
      <c r="U19" s="71">
        <v>0</v>
      </c>
      <c r="V19" s="66">
        <v>0</v>
      </c>
      <c r="W19" s="72">
        <v>0</v>
      </c>
      <c r="X19" s="70">
        <v>0</v>
      </c>
      <c r="Y19" s="68">
        <v>0</v>
      </c>
      <c r="Z19" s="73">
        <v>0</v>
      </c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1</v>
      </c>
      <c r="D20" s="27">
        <v>0</v>
      </c>
      <c r="E20" s="30">
        <v>0</v>
      </c>
      <c r="F20" s="30">
        <v>1</v>
      </c>
      <c r="G20" s="34">
        <v>0</v>
      </c>
      <c r="H20" s="74">
        <v>0</v>
      </c>
      <c r="I20" s="75">
        <v>0</v>
      </c>
      <c r="J20" s="75">
        <v>0</v>
      </c>
      <c r="K20" s="76">
        <v>0</v>
      </c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>
        <v>0</v>
      </c>
      <c r="T20" s="79">
        <v>0</v>
      </c>
      <c r="U20" s="80">
        <v>0</v>
      </c>
      <c r="V20" s="81">
        <v>0</v>
      </c>
      <c r="W20" s="82">
        <v>0</v>
      </c>
      <c r="X20" s="79">
        <v>0</v>
      </c>
      <c r="Y20" s="75">
        <v>0</v>
      </c>
      <c r="Z20" s="83">
        <v>0</v>
      </c>
      <c r="AA20" s="79">
        <v>0</v>
      </c>
      <c r="AB20" s="75">
        <v>0</v>
      </c>
      <c r="AC20" s="75">
        <v>0</v>
      </c>
      <c r="AD20" s="82">
        <v>0</v>
      </c>
      <c r="AE20" s="81">
        <v>0</v>
      </c>
      <c r="AF20" s="76">
        <v>0</v>
      </c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>
        <v>0</v>
      </c>
      <c r="I21" s="57">
        <v>0</v>
      </c>
      <c r="J21" s="57">
        <v>0</v>
      </c>
      <c r="K21" s="56">
        <v>0</v>
      </c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>
        <v>0</v>
      </c>
      <c r="T21" s="60">
        <v>0</v>
      </c>
      <c r="U21" s="61">
        <v>0</v>
      </c>
      <c r="V21" s="55">
        <v>0</v>
      </c>
      <c r="W21" s="62">
        <v>0</v>
      </c>
      <c r="X21" s="60">
        <v>0</v>
      </c>
      <c r="Y21" s="57">
        <v>0</v>
      </c>
      <c r="Z21" s="63">
        <v>0</v>
      </c>
      <c r="AA21" s="60">
        <v>0</v>
      </c>
      <c r="AB21" s="57">
        <v>0</v>
      </c>
      <c r="AC21" s="57">
        <v>0</v>
      </c>
      <c r="AD21" s="62">
        <v>0</v>
      </c>
      <c r="AE21" s="55">
        <v>0</v>
      </c>
      <c r="AF21" s="56"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>
        <v>0</v>
      </c>
      <c r="I22" s="88">
        <v>0</v>
      </c>
      <c r="J22" s="88">
        <v>0</v>
      </c>
      <c r="K22" s="87">
        <v>0</v>
      </c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>
        <v>0</v>
      </c>
      <c r="T22" s="91">
        <v>0</v>
      </c>
      <c r="U22" s="92">
        <v>0</v>
      </c>
      <c r="V22" s="86">
        <v>0</v>
      </c>
      <c r="W22" s="93">
        <v>0</v>
      </c>
      <c r="X22" s="94">
        <v>0</v>
      </c>
      <c r="Y22" s="88">
        <v>0</v>
      </c>
      <c r="Z22" s="95">
        <v>0</v>
      </c>
      <c r="AA22" s="94">
        <v>0</v>
      </c>
      <c r="AB22" s="88">
        <v>0</v>
      </c>
      <c r="AC22" s="88">
        <v>0</v>
      </c>
      <c r="AD22" s="93">
        <v>0</v>
      </c>
      <c r="AE22" s="86">
        <v>0</v>
      </c>
      <c r="AF22" s="87">
        <v>0</v>
      </c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601"/>
      <c r="B23" s="96" t="s">
        <v>51</v>
      </c>
      <c r="C23" s="53">
        <v>1</v>
      </c>
      <c r="D23" s="53">
        <v>0</v>
      </c>
      <c r="E23" s="57">
        <v>0</v>
      </c>
      <c r="F23" s="57">
        <v>1</v>
      </c>
      <c r="G23" s="56">
        <v>0</v>
      </c>
      <c r="H23" s="54">
        <v>0</v>
      </c>
      <c r="I23" s="57">
        <v>0</v>
      </c>
      <c r="J23" s="57">
        <v>0</v>
      </c>
      <c r="K23" s="56">
        <v>0</v>
      </c>
      <c r="L23" s="58">
        <v>1</v>
      </c>
      <c r="M23" s="57">
        <v>0</v>
      </c>
      <c r="N23" s="57">
        <v>0</v>
      </c>
      <c r="O23" s="57">
        <v>0</v>
      </c>
      <c r="P23" s="57">
        <v>0</v>
      </c>
      <c r="Q23" s="57">
        <v>1</v>
      </c>
      <c r="R23" s="59">
        <v>1</v>
      </c>
      <c r="S23" s="56">
        <v>0</v>
      </c>
      <c r="T23" s="60">
        <v>0</v>
      </c>
      <c r="U23" s="61">
        <v>0</v>
      </c>
      <c r="V23" s="55">
        <v>0</v>
      </c>
      <c r="W23" s="62">
        <v>0</v>
      </c>
      <c r="X23" s="60">
        <v>0</v>
      </c>
      <c r="Y23" s="57">
        <v>0</v>
      </c>
      <c r="Z23" s="63">
        <v>0</v>
      </c>
      <c r="AA23" s="60">
        <v>0</v>
      </c>
      <c r="AB23" s="57">
        <v>1</v>
      </c>
      <c r="AC23" s="57">
        <v>0</v>
      </c>
      <c r="AD23" s="62">
        <v>0</v>
      </c>
      <c r="AE23" s="55">
        <v>0</v>
      </c>
      <c r="AF23" s="56"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17</v>
      </c>
      <c r="D26" s="105">
        <v>0</v>
      </c>
      <c r="E26" s="106">
        <v>6</v>
      </c>
      <c r="F26" s="107">
        <v>11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1</v>
      </c>
      <c r="D27" s="110">
        <v>0</v>
      </c>
      <c r="E27" s="111">
        <v>0</v>
      </c>
      <c r="F27" s="112">
        <v>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602"/>
      <c r="B28" s="603" t="s">
        <v>60</v>
      </c>
      <c r="C28" s="114">
        <f t="shared" si="9"/>
        <v>18</v>
      </c>
      <c r="D28" s="115">
        <v>0</v>
      </c>
      <c r="E28" s="116">
        <v>4</v>
      </c>
      <c r="F28" s="117">
        <v>14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8</v>
      </c>
      <c r="D29" s="110">
        <v>0</v>
      </c>
      <c r="E29" s="111">
        <v>0</v>
      </c>
      <c r="F29" s="112">
        <v>8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44</v>
      </c>
      <c r="D30" s="119">
        <v>0</v>
      </c>
      <c r="E30" s="120">
        <v>13</v>
      </c>
      <c r="F30" s="121">
        <v>31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44</v>
      </c>
      <c r="D31" s="115">
        <v>0</v>
      </c>
      <c r="E31" s="116">
        <v>13</v>
      </c>
      <c r="F31" s="117">
        <v>31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18</v>
      </c>
      <c r="D32" s="110">
        <v>0</v>
      </c>
      <c r="E32" s="111">
        <v>3</v>
      </c>
      <c r="F32" s="112">
        <v>15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601"/>
      <c r="B33" s="123" t="s">
        <v>66</v>
      </c>
      <c r="C33" s="114">
        <f t="shared" si="9"/>
        <v>26</v>
      </c>
      <c r="D33" s="115">
        <v>0</v>
      </c>
      <c r="E33" s="116">
        <v>9</v>
      </c>
      <c r="F33" s="117">
        <v>17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44</v>
      </c>
      <c r="D34" s="110">
        <v>0</v>
      </c>
      <c r="E34" s="111">
        <v>13</v>
      </c>
      <c r="F34" s="112">
        <v>31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601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5</v>
      </c>
      <c r="D36" s="105">
        <v>0</v>
      </c>
      <c r="E36" s="106">
        <v>1</v>
      </c>
      <c r="F36" s="107">
        <v>4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37</v>
      </c>
      <c r="D37" s="110">
        <v>0</v>
      </c>
      <c r="E37" s="111">
        <v>10</v>
      </c>
      <c r="F37" s="112">
        <v>27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601"/>
      <c r="B38" s="603" t="s">
        <v>73</v>
      </c>
      <c r="C38" s="114">
        <f t="shared" si="9"/>
        <v>3</v>
      </c>
      <c r="D38" s="115">
        <v>0</v>
      </c>
      <c r="E38" s="116">
        <v>1</v>
      </c>
      <c r="F38" s="117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16</v>
      </c>
      <c r="D42" s="136">
        <v>6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3</v>
      </c>
    </row>
    <row r="44" spans="1:100" ht="15" customHeight="1" x14ac:dyDescent="0.25">
      <c r="A44" s="587"/>
      <c r="B44" s="140" t="s">
        <v>82</v>
      </c>
      <c r="C44" s="54">
        <v>11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1</v>
      </c>
      <c r="D45" s="136">
        <v>2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2</v>
      </c>
    </row>
    <row r="47" spans="1:100" ht="15" customHeight="1" x14ac:dyDescent="0.25">
      <c r="A47" s="604"/>
      <c r="B47" s="140" t="s">
        <v>82</v>
      </c>
      <c r="C47" s="65">
        <v>2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15</v>
      </c>
      <c r="D48" s="139">
        <v>5</v>
      </c>
    </row>
    <row r="49" spans="1:102" ht="21" x14ac:dyDescent="0.25">
      <c r="A49" s="587"/>
      <c r="B49" s="605" t="s">
        <v>87</v>
      </c>
      <c r="C49" s="54">
        <v>6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2</v>
      </c>
      <c r="D50" s="136">
        <v>1</v>
      </c>
    </row>
    <row r="51" spans="1:102" ht="15" customHeight="1" x14ac:dyDescent="0.25">
      <c r="A51" s="407" t="s">
        <v>89</v>
      </c>
      <c r="B51" s="408"/>
      <c r="C51" s="135">
        <v>0</v>
      </c>
      <c r="D51" s="136">
        <v>2</v>
      </c>
    </row>
    <row r="52" spans="1:102" ht="24.95" customHeight="1" x14ac:dyDescent="0.25">
      <c r="A52" s="407" t="s">
        <v>90</v>
      </c>
      <c r="B52" s="408"/>
      <c r="C52" s="135">
        <v>0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2</v>
      </c>
    </row>
    <row r="55" spans="1:102" ht="15" customHeight="1" x14ac:dyDescent="0.25">
      <c r="A55" s="409" t="s">
        <v>93</v>
      </c>
      <c r="B55" s="141" t="s">
        <v>94</v>
      </c>
      <c r="C55" s="138">
        <v>11</v>
      </c>
      <c r="D55" s="139">
        <v>6</v>
      </c>
    </row>
    <row r="56" spans="1:102" ht="15" customHeight="1" x14ac:dyDescent="0.25">
      <c r="A56" s="587"/>
      <c r="B56" s="605" t="s">
        <v>95</v>
      </c>
      <c r="C56" s="54">
        <v>12</v>
      </c>
      <c r="D56" s="56">
        <v>3</v>
      </c>
    </row>
    <row r="57" spans="1:102" ht="15" customHeight="1" x14ac:dyDescent="0.25">
      <c r="A57" s="606" t="s">
        <v>96</v>
      </c>
      <c r="B57" s="606"/>
      <c r="C57" s="65">
        <v>54</v>
      </c>
      <c r="D57" s="67">
        <v>13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607"/>
      <c r="B60" s="427"/>
      <c r="C60" s="133" t="s">
        <v>100</v>
      </c>
      <c r="D60" s="143" t="s">
        <v>101</v>
      </c>
      <c r="E60" s="134" t="s">
        <v>102</v>
      </c>
      <c r="F60" s="608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1</v>
      </c>
      <c r="E62" s="139">
        <v>0</v>
      </c>
      <c r="F62" s="146">
        <v>1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602"/>
      <c r="B65" s="148" t="s">
        <v>108</v>
      </c>
      <c r="C65" s="65">
        <v>0</v>
      </c>
      <c r="D65" s="68">
        <v>0</v>
      </c>
      <c r="E65" s="67">
        <v>1</v>
      </c>
      <c r="F65" s="593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2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81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0</v>
      </c>
      <c r="G76" s="158">
        <f t="shared" si="10"/>
        <v>1</v>
      </c>
      <c r="H76" s="159">
        <f t="shared" si="10"/>
        <v>1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>
        <v>0</v>
      </c>
      <c r="I77" s="30">
        <v>0</v>
      </c>
      <c r="J77" s="30">
        <v>0</v>
      </c>
      <c r="K77" s="30">
        <v>0</v>
      </c>
      <c r="L77" s="29">
        <v>0</v>
      </c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>
        <v>1</v>
      </c>
      <c r="H78" s="91">
        <v>1</v>
      </c>
      <c r="I78" s="145">
        <v>0</v>
      </c>
      <c r="J78" s="145">
        <v>0</v>
      </c>
      <c r="K78" s="145">
        <v>0</v>
      </c>
      <c r="L78" s="139">
        <v>0</v>
      </c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>
        <v>0</v>
      </c>
      <c r="I79" s="57">
        <v>0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81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0</v>
      </c>
      <c r="D83" s="172">
        <f t="shared" si="12"/>
        <v>1</v>
      </c>
      <c r="E83" s="155">
        <f t="shared" si="12"/>
        <v>0</v>
      </c>
      <c r="F83" s="156">
        <f t="shared" si="12"/>
        <v>1</v>
      </c>
      <c r="G83" s="161">
        <f t="shared" si="12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/>
      <c r="E85" s="138"/>
      <c r="F85" s="145"/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1</v>
      </c>
      <c r="E87" s="65"/>
      <c r="F87" s="68">
        <v>1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/>
      <c r="E88" s="65"/>
      <c r="F88" s="68"/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609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610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/>
      <c r="F98" s="50"/>
      <c r="G98" s="43"/>
      <c r="H98" s="46"/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606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17</v>
      </c>
      <c r="E102" s="145"/>
      <c r="F102" s="92"/>
      <c r="G102" s="138"/>
      <c r="H102" s="145"/>
      <c r="I102" s="139">
        <v>17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85</v>
      </c>
      <c r="F103" s="190"/>
      <c r="G103" s="135"/>
      <c r="H103" s="189">
        <v>2</v>
      </c>
      <c r="I103" s="136">
        <v>83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17</v>
      </c>
      <c r="E104" s="192">
        <f t="shared" ref="E104:I104" si="13">SUM(E92:E103)</f>
        <v>85</v>
      </c>
      <c r="F104" s="193">
        <f t="shared" si="13"/>
        <v>0</v>
      </c>
      <c r="G104" s="191">
        <f t="shared" si="13"/>
        <v>0</v>
      </c>
      <c r="H104" s="192">
        <f t="shared" si="13"/>
        <v>2</v>
      </c>
      <c r="I104" s="194">
        <f t="shared" si="13"/>
        <v>100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611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612"/>
      <c r="B108" s="337"/>
      <c r="C108" s="579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121</v>
      </c>
      <c r="D109" s="135">
        <v>0</v>
      </c>
      <c r="E109" s="197">
        <v>0</v>
      </c>
      <c r="F109" s="189">
        <v>0</v>
      </c>
      <c r="G109" s="189">
        <v>3</v>
      </c>
      <c r="H109" s="189">
        <v>3</v>
      </c>
      <c r="I109" s="189">
        <v>17</v>
      </c>
      <c r="J109" s="189">
        <v>93</v>
      </c>
      <c r="K109" s="198">
        <v>5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80"/>
      <c r="L112" s="580"/>
      <c r="M112" s="581"/>
      <c r="N112" s="581"/>
      <c r="O112" s="581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126</v>
      </c>
      <c r="D113" s="209">
        <v>121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1</v>
      </c>
      <c r="K113" s="209">
        <v>5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82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83"/>
      <c r="B116" s="584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85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16</v>
      </c>
      <c r="C117" s="138">
        <v>16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16</v>
      </c>
      <c r="M117" s="145">
        <v>14</v>
      </c>
      <c r="N117" s="145">
        <v>16</v>
      </c>
      <c r="O117" s="139">
        <v>16</v>
      </c>
    </row>
    <row r="118" spans="1:102" ht="15" customHeight="1" x14ac:dyDescent="0.25">
      <c r="A118" s="214" t="s">
        <v>200</v>
      </c>
      <c r="B118" s="215">
        <f>SUM(C118:J118)</f>
        <v>0</v>
      </c>
      <c r="C118" s="138"/>
      <c r="D118" s="145"/>
      <c r="E118" s="145"/>
      <c r="F118" s="145"/>
      <c r="G118" s="145"/>
      <c r="H118" s="145"/>
      <c r="I118" s="145"/>
      <c r="J118" s="139"/>
      <c r="K118" s="92"/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102</v>
      </c>
      <c r="C122" s="223">
        <v>30</v>
      </c>
      <c r="D122" s="224">
        <v>0</v>
      </c>
      <c r="E122" s="225">
        <v>1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79</v>
      </c>
      <c r="C123" s="230">
        <v>4</v>
      </c>
      <c r="D123" s="231">
        <v>0</v>
      </c>
      <c r="E123" s="232">
        <v>4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21</v>
      </c>
      <c r="C124" s="234">
        <v>4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0</v>
      </c>
      <c r="C125" s="234">
        <v>20</v>
      </c>
      <c r="D125" s="235">
        <v>0</v>
      </c>
      <c r="E125" s="236">
        <v>1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/>
      <c r="D126" s="235"/>
      <c r="E126" s="236"/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2</v>
      </c>
      <c r="C129" s="234"/>
      <c r="D129" s="235">
        <v>0</v>
      </c>
      <c r="E129" s="236">
        <v>0</v>
      </c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613" t="s">
        <v>215</v>
      </c>
      <c r="B130" s="242">
        <v>0</v>
      </c>
      <c r="C130" s="243"/>
      <c r="D130" s="244"/>
      <c r="E130" s="245"/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107</v>
      </c>
      <c r="D134" s="225">
        <v>10</v>
      </c>
    </row>
    <row r="135" spans="1:101" x14ac:dyDescent="0.25">
      <c r="A135" s="614"/>
      <c r="B135" s="615" t="s">
        <v>221</v>
      </c>
      <c r="C135" s="65">
        <v>13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107</v>
      </c>
      <c r="D136" s="29"/>
    </row>
    <row r="137" spans="1:101" ht="15" customHeight="1" x14ac:dyDescent="0.25">
      <c r="A137" s="486"/>
      <c r="B137" s="250" t="s">
        <v>224</v>
      </c>
      <c r="C137" s="43">
        <v>107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/>
    </row>
    <row r="139" spans="1:101" ht="15" customHeight="1" x14ac:dyDescent="0.25">
      <c r="A139" s="614"/>
      <c r="B139" s="616" t="s">
        <v>226</v>
      </c>
      <c r="C139" s="242">
        <v>107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612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617"/>
      <c r="N142" s="618"/>
      <c r="CA142"/>
      <c r="CW142" s="2"/>
    </row>
    <row r="143" spans="1:101" ht="21" x14ac:dyDescent="0.25">
      <c r="A143" s="256" t="s">
        <v>238</v>
      </c>
      <c r="B143" s="31">
        <v>50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619">
        <f>SUM(C144:K144)</f>
        <v>50</v>
      </c>
      <c r="C144" s="65">
        <v>0</v>
      </c>
      <c r="D144" s="68">
        <v>5</v>
      </c>
      <c r="E144" s="68">
        <v>9</v>
      </c>
      <c r="F144" s="68">
        <v>10</v>
      </c>
      <c r="G144" s="68">
        <v>12</v>
      </c>
      <c r="H144" s="68">
        <v>14</v>
      </c>
      <c r="I144" s="68"/>
      <c r="J144" s="68"/>
      <c r="K144" s="69"/>
      <c r="L144" s="73">
        <v>0</v>
      </c>
      <c r="M144" s="620">
        <v>1</v>
      </c>
      <c r="N144" s="620">
        <v>26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62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127</v>
      </c>
      <c r="C149" s="189">
        <v>0</v>
      </c>
      <c r="D149" s="197">
        <v>4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133</v>
      </c>
      <c r="C152" s="222"/>
      <c r="D152" s="223">
        <v>66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125</v>
      </c>
      <c r="C153" s="43"/>
      <c r="D153" s="51">
        <v>65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8</v>
      </c>
      <c r="C154" s="269">
        <v>8</v>
      </c>
      <c r="D154" s="270">
        <v>1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622" t="s">
        <v>259</v>
      </c>
      <c r="B155" s="623" t="s">
        <v>260</v>
      </c>
      <c r="C155" s="624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47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20</v>
      </c>
      <c r="C157" s="277">
        <v>3</v>
      </c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66</v>
      </c>
      <c r="C158" s="278">
        <v>4</v>
      </c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107</v>
      </c>
      <c r="C161" s="225">
        <v>2</v>
      </c>
    </row>
    <row r="162" spans="1:3" x14ac:dyDescent="0.25">
      <c r="A162" s="625" t="s">
        <v>263</v>
      </c>
      <c r="B162" s="242">
        <v>30</v>
      </c>
      <c r="C162" s="245">
        <v>7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3715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98C11E7A-EBAD-4F42-B8F5-D9870693DAAB}">
      <formula1>0</formula1>
      <formula2>9.99999999999999E+38</formula2>
    </dataValidation>
    <dataValidation type="whole" allowBlank="1" showInputMessage="1" showErrorMessage="1" sqref="C117:O119" xr:uid="{57784518-365A-46DF-82D6-0299651AE8DC}">
      <formula1>0</formula1>
      <formula2>9.99999999999999E+37</formula2>
    </dataValidation>
    <dataValidation type="whole" allowBlank="1" showInputMessage="1" showErrorMessage="1" sqref="C92:I103" xr:uid="{24B8C2A6-9C66-4DB9-A1D2-77F65BC4BC7C}">
      <formula1>0</formula1>
      <formula2>9.99999999999999E+35</formula2>
    </dataValidation>
    <dataValidation operator="greaterThanOrEqual" allowBlank="1" showInputMessage="1" showErrorMessage="1" error="Valor no Permitido" sqref="E81:G81" xr:uid="{2E8EBF20-DBF8-435E-84BF-3FBB408707B4}"/>
    <dataValidation type="whole" operator="greaterThanOrEqual" allowBlank="1" showInputMessage="1" showErrorMessage="1" sqref="B84:G88 B161:C162" xr:uid="{994BF743-DA0C-4437-BF8F-BE80547D56AC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5AC82727-8EA2-4321-9DF0-6CF8F22CF776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BEBE0054-B509-482C-BCE1-6EA13850A771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Z179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",[4]NOMBRE!B2, " (",[4]NOMBRE!C2,[4]NOMBRE!D2,[4]NOMBRE!E2,[4]NOMBRE!F2,[4]NOMBRE!G2,")")</f>
        <v>COMUNA: LINARES (07401)</v>
      </c>
    </row>
    <row r="3" spans="1:104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104" x14ac:dyDescent="0.25">
      <c r="A4" s="1" t="str">
        <f>CONCATENATE("MES: ",[4]NOMBRE!B6, " (",[4]NOMBRE!C6,[4]NOMBRE!D6,")")</f>
        <v>MES: JUNIO (06)</v>
      </c>
    </row>
    <row r="5" spans="1:104" x14ac:dyDescent="0.25">
      <c r="A5" s="1" t="str">
        <f>CONCATENATE("AÑO: ",[4]NOMBRE!B7)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15"/>
      <c r="B11" s="337"/>
      <c r="C11" s="520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15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124</v>
      </c>
      <c r="D12" s="14">
        <f t="shared" ref="D12:AD12" si="0">SUM(D13:D16)</f>
        <v>1</v>
      </c>
      <c r="E12" s="15">
        <f t="shared" si="0"/>
        <v>7</v>
      </c>
      <c r="F12" s="16">
        <f t="shared" si="0"/>
        <v>88</v>
      </c>
      <c r="G12" s="17">
        <f t="shared" si="0"/>
        <v>28</v>
      </c>
      <c r="H12" s="14">
        <f t="shared" si="0"/>
        <v>1</v>
      </c>
      <c r="I12" s="15">
        <f t="shared" si="0"/>
        <v>0</v>
      </c>
      <c r="J12" s="18">
        <f t="shared" si="0"/>
        <v>0</v>
      </c>
      <c r="K12" s="19">
        <f t="shared" si="0"/>
        <v>5</v>
      </c>
      <c r="L12" s="20">
        <f t="shared" si="0"/>
        <v>125</v>
      </c>
      <c r="M12" s="14">
        <f t="shared" si="0"/>
        <v>107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9</v>
      </c>
      <c r="R12" s="21">
        <f t="shared" si="0"/>
        <v>46</v>
      </c>
      <c r="S12" s="17">
        <f t="shared" si="0"/>
        <v>0</v>
      </c>
      <c r="T12" s="22">
        <f t="shared" si="0"/>
        <v>112</v>
      </c>
      <c r="U12" s="17">
        <f t="shared" si="0"/>
        <v>5</v>
      </c>
      <c r="V12" s="14">
        <f t="shared" si="0"/>
        <v>115</v>
      </c>
      <c r="W12" s="23">
        <f t="shared" si="0"/>
        <v>4</v>
      </c>
      <c r="X12" s="22">
        <f t="shared" si="0"/>
        <v>38</v>
      </c>
      <c r="Y12" s="15">
        <f t="shared" si="0"/>
        <v>119</v>
      </c>
      <c r="Z12" s="24">
        <f t="shared" si="0"/>
        <v>0</v>
      </c>
      <c r="AA12" s="22">
        <f t="shared" si="0"/>
        <v>0</v>
      </c>
      <c r="AB12" s="15">
        <f t="shared" si="0"/>
        <v>0</v>
      </c>
      <c r="AC12" s="15">
        <f t="shared" si="0"/>
        <v>8</v>
      </c>
      <c r="AD12" s="23">
        <f t="shared" si="0"/>
        <v>0</v>
      </c>
      <c r="AE12" s="16">
        <f>SUM(AE13:AE16)</f>
        <v>1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44</v>
      </c>
      <c r="D13" s="27">
        <v>1</v>
      </c>
      <c r="E13" s="28">
        <v>4</v>
      </c>
      <c r="F13" s="28">
        <v>30</v>
      </c>
      <c r="G13" s="29">
        <v>9</v>
      </c>
      <c r="H13" s="27">
        <v>1</v>
      </c>
      <c r="I13" s="30">
        <v>0</v>
      </c>
      <c r="J13" s="30">
        <v>0</v>
      </c>
      <c r="K13" s="29">
        <v>1</v>
      </c>
      <c r="L13" s="31">
        <v>44</v>
      </c>
      <c r="M13" s="30">
        <v>27</v>
      </c>
      <c r="N13" s="30">
        <v>0</v>
      </c>
      <c r="O13" s="30">
        <v>0</v>
      </c>
      <c r="P13" s="30">
        <v>0</v>
      </c>
      <c r="Q13" s="30">
        <v>8</v>
      </c>
      <c r="R13" s="32">
        <v>44</v>
      </c>
      <c r="S13" s="29"/>
      <c r="T13" s="33">
        <v>39</v>
      </c>
      <c r="U13" s="34">
        <v>1</v>
      </c>
      <c r="V13" s="28">
        <v>41</v>
      </c>
      <c r="W13" s="35">
        <v>1</v>
      </c>
      <c r="X13" s="33">
        <v>37</v>
      </c>
      <c r="Y13" s="30">
        <v>40</v>
      </c>
      <c r="Z13" s="36">
        <v>0</v>
      </c>
      <c r="AA13" s="33">
        <v>0</v>
      </c>
      <c r="AB13" s="30">
        <v>0</v>
      </c>
      <c r="AC13" s="30">
        <v>5</v>
      </c>
      <c r="AD13" s="35">
        <v>0</v>
      </c>
      <c r="AE13" s="28">
        <v>1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2</v>
      </c>
      <c r="M14" s="46">
        <v>1</v>
      </c>
      <c r="N14" s="46">
        <v>0</v>
      </c>
      <c r="O14" s="46">
        <v>0</v>
      </c>
      <c r="P14" s="46">
        <v>0</v>
      </c>
      <c r="Q14" s="46">
        <v>1</v>
      </c>
      <c r="R14" s="48">
        <v>2</v>
      </c>
      <c r="S14" s="45"/>
      <c r="T14" s="49">
        <v>2</v>
      </c>
      <c r="U14" s="50">
        <v>0</v>
      </c>
      <c r="V14" s="44">
        <v>1</v>
      </c>
      <c r="W14" s="51">
        <v>0</v>
      </c>
      <c r="X14" s="49">
        <v>1</v>
      </c>
      <c r="Y14" s="46">
        <v>2</v>
      </c>
      <c r="Z14" s="52">
        <v>0</v>
      </c>
      <c r="AA14" s="49">
        <v>0</v>
      </c>
      <c r="AB14" s="46">
        <v>0</v>
      </c>
      <c r="AC14" s="46">
        <v>1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51</v>
      </c>
      <c r="D15" s="43">
        <v>0</v>
      </c>
      <c r="E15" s="44">
        <v>1</v>
      </c>
      <c r="F15" s="44">
        <v>36</v>
      </c>
      <c r="G15" s="45">
        <v>14</v>
      </c>
      <c r="H15" s="43">
        <v>0</v>
      </c>
      <c r="I15" s="46">
        <v>0</v>
      </c>
      <c r="J15" s="46">
        <v>0</v>
      </c>
      <c r="K15" s="45">
        <v>4</v>
      </c>
      <c r="L15" s="47">
        <v>51</v>
      </c>
      <c r="M15" s="46">
        <v>51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/>
      <c r="T15" s="49">
        <v>51</v>
      </c>
      <c r="U15" s="50">
        <v>2</v>
      </c>
      <c r="V15" s="44">
        <v>50</v>
      </c>
      <c r="W15" s="51">
        <v>2</v>
      </c>
      <c r="X15" s="49">
        <v>0</v>
      </c>
      <c r="Y15" s="46">
        <v>52</v>
      </c>
      <c r="Z15" s="52">
        <v>0</v>
      </c>
      <c r="AA15" s="49">
        <v>0</v>
      </c>
      <c r="AB15" s="46">
        <v>0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28</v>
      </c>
      <c r="D16" s="54">
        <v>0</v>
      </c>
      <c r="E16" s="55">
        <v>2</v>
      </c>
      <c r="F16" s="55">
        <v>21</v>
      </c>
      <c r="G16" s="56">
        <v>5</v>
      </c>
      <c r="H16" s="54">
        <v>0</v>
      </c>
      <c r="I16" s="57">
        <v>0</v>
      </c>
      <c r="J16" s="57">
        <v>0</v>
      </c>
      <c r="K16" s="56">
        <v>0</v>
      </c>
      <c r="L16" s="58">
        <v>28</v>
      </c>
      <c r="M16" s="57">
        <v>28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6"/>
      <c r="T16" s="60">
        <v>20</v>
      </c>
      <c r="U16" s="61">
        <v>2</v>
      </c>
      <c r="V16" s="55">
        <v>23</v>
      </c>
      <c r="W16" s="62">
        <v>1</v>
      </c>
      <c r="X16" s="60">
        <v>0</v>
      </c>
      <c r="Y16" s="57">
        <v>25</v>
      </c>
      <c r="Z16" s="63">
        <v>0</v>
      </c>
      <c r="AA16" s="60">
        <v>0</v>
      </c>
      <c r="AB16" s="57">
        <v>0</v>
      </c>
      <c r="AC16" s="57">
        <v>2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23" t="s">
        <v>46</v>
      </c>
      <c r="B19" s="403"/>
      <c r="C19" s="58">
        <v>7</v>
      </c>
      <c r="D19" s="65">
        <v>1</v>
      </c>
      <c r="E19" s="66">
        <v>1</v>
      </c>
      <c r="F19" s="66">
        <v>5</v>
      </c>
      <c r="G19" s="67">
        <v>0</v>
      </c>
      <c r="H19" s="65"/>
      <c r="I19" s="68"/>
      <c r="J19" s="68"/>
      <c r="K19" s="67"/>
      <c r="L19" s="306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521"/>
      <c r="B23" s="96" t="s">
        <v>51</v>
      </c>
      <c r="C23" s="53">
        <v>1</v>
      </c>
      <c r="D23" s="53">
        <v>0</v>
      </c>
      <c r="E23" s="57">
        <v>0</v>
      </c>
      <c r="F23" s="57">
        <v>0</v>
      </c>
      <c r="G23" s="56">
        <v>1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>
        <v>0</v>
      </c>
      <c r="AB23" s="57">
        <v>0</v>
      </c>
      <c r="AC23" s="57">
        <v>0</v>
      </c>
      <c r="AD23" s="62">
        <v>0</v>
      </c>
      <c r="AE23" s="55">
        <v>0</v>
      </c>
      <c r="AF23" s="56"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15</v>
      </c>
      <c r="D26" s="105">
        <v>1</v>
      </c>
      <c r="E26" s="106">
        <v>1</v>
      </c>
      <c r="F26" s="107">
        <v>13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1</v>
      </c>
      <c r="D27" s="110">
        <v>0</v>
      </c>
      <c r="E27" s="111">
        <v>0</v>
      </c>
      <c r="F27" s="112">
        <v>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522"/>
      <c r="B28" s="308" t="s">
        <v>60</v>
      </c>
      <c r="C28" s="114">
        <f t="shared" si="9"/>
        <v>16</v>
      </c>
      <c r="D28" s="115">
        <v>0</v>
      </c>
      <c r="E28" s="116">
        <v>4</v>
      </c>
      <c r="F28" s="117">
        <v>12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13</v>
      </c>
      <c r="D29" s="110">
        <v>0</v>
      </c>
      <c r="E29" s="111">
        <v>1</v>
      </c>
      <c r="F29" s="112">
        <v>12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46</v>
      </c>
      <c r="D30" s="119">
        <v>0</v>
      </c>
      <c r="E30" s="120">
        <v>6</v>
      </c>
      <c r="F30" s="121">
        <v>40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46</v>
      </c>
      <c r="D31" s="115">
        <v>0</v>
      </c>
      <c r="E31" s="116">
        <v>6</v>
      </c>
      <c r="F31" s="117">
        <v>40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46</v>
      </c>
      <c r="D32" s="110">
        <v>0</v>
      </c>
      <c r="E32" s="111">
        <v>6</v>
      </c>
      <c r="F32" s="112">
        <v>40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521"/>
      <c r="B33" s="123" t="s">
        <v>66</v>
      </c>
      <c r="C33" s="114">
        <f t="shared" si="10"/>
        <v>27</v>
      </c>
      <c r="D33" s="115">
        <v>0</v>
      </c>
      <c r="E33" s="116">
        <v>3</v>
      </c>
      <c r="F33" s="117">
        <v>24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45</v>
      </c>
      <c r="D34" s="110">
        <v>1</v>
      </c>
      <c r="E34" s="111">
        <v>6</v>
      </c>
      <c r="F34" s="112">
        <v>38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521"/>
      <c r="B35" s="123" t="s">
        <v>69</v>
      </c>
      <c r="C35" s="114">
        <f t="shared" si="9"/>
        <v>1</v>
      </c>
      <c r="D35" s="115">
        <v>0</v>
      </c>
      <c r="E35" s="116">
        <v>0</v>
      </c>
      <c r="F35" s="117">
        <v>1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7</v>
      </c>
      <c r="D36" s="105">
        <v>0</v>
      </c>
      <c r="E36" s="106">
        <v>0</v>
      </c>
      <c r="F36" s="107">
        <v>7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41</v>
      </c>
      <c r="D37" s="110">
        <v>1</v>
      </c>
      <c r="E37" s="111">
        <v>1</v>
      </c>
      <c r="F37" s="112">
        <v>39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521"/>
      <c r="B38" s="308" t="s">
        <v>73</v>
      </c>
      <c r="C38" s="114">
        <f t="shared" si="9"/>
        <v>2</v>
      </c>
      <c r="D38" s="115">
        <v>0</v>
      </c>
      <c r="E38" s="116">
        <v>0</v>
      </c>
      <c r="F38" s="117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13</v>
      </c>
      <c r="D42" s="136">
        <v>6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2</v>
      </c>
    </row>
    <row r="44" spans="1:100" ht="15" customHeight="1" x14ac:dyDescent="0.25">
      <c r="A44" s="519"/>
      <c r="B44" s="140" t="s">
        <v>82</v>
      </c>
      <c r="C44" s="54">
        <v>9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1</v>
      </c>
      <c r="D45" s="136">
        <v>4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6</v>
      </c>
    </row>
    <row r="47" spans="1:100" ht="15" customHeight="1" x14ac:dyDescent="0.25">
      <c r="A47" s="524"/>
      <c r="B47" s="140" t="s">
        <v>82</v>
      </c>
      <c r="C47" s="65">
        <v>2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12</v>
      </c>
      <c r="D48" s="139">
        <v>5</v>
      </c>
    </row>
    <row r="49" spans="1:102" ht="21" x14ac:dyDescent="0.25">
      <c r="A49" s="519"/>
      <c r="B49" s="305" t="s">
        <v>87</v>
      </c>
      <c r="C49" s="54">
        <v>8</v>
      </c>
      <c r="D49" s="56">
        <v>2</v>
      </c>
    </row>
    <row r="50" spans="1:102" ht="24.95" customHeight="1" x14ac:dyDescent="0.25">
      <c r="A50" s="407" t="s">
        <v>88</v>
      </c>
      <c r="B50" s="408"/>
      <c r="C50" s="135">
        <v>1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1</v>
      </c>
      <c r="D51" s="136">
        <v>1</v>
      </c>
    </row>
    <row r="52" spans="1:102" ht="24.95" customHeight="1" x14ac:dyDescent="0.25">
      <c r="A52" s="407" t="s">
        <v>90</v>
      </c>
      <c r="B52" s="408"/>
      <c r="C52" s="135">
        <v>2</v>
      </c>
      <c r="D52" s="136">
        <v>1</v>
      </c>
    </row>
    <row r="53" spans="1:102" ht="24.95" customHeight="1" x14ac:dyDescent="0.25">
      <c r="A53" s="407" t="s">
        <v>91</v>
      </c>
      <c r="B53" s="408"/>
      <c r="C53" s="135">
        <v>1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1</v>
      </c>
    </row>
    <row r="55" spans="1:102" ht="15" customHeight="1" x14ac:dyDescent="0.25">
      <c r="A55" s="409" t="s">
        <v>93</v>
      </c>
      <c r="B55" s="141" t="s">
        <v>94</v>
      </c>
      <c r="C55" s="138">
        <v>0</v>
      </c>
      <c r="D55" s="139">
        <v>0</v>
      </c>
    </row>
    <row r="56" spans="1:102" ht="15" customHeight="1" x14ac:dyDescent="0.25">
      <c r="A56" s="519"/>
      <c r="B56" s="305" t="s">
        <v>95</v>
      </c>
      <c r="C56" s="54">
        <v>10</v>
      </c>
      <c r="D56" s="56">
        <v>0</v>
      </c>
    </row>
    <row r="57" spans="1:102" ht="15" customHeight="1" x14ac:dyDescent="0.25">
      <c r="A57" s="526" t="s">
        <v>96</v>
      </c>
      <c r="B57" s="526"/>
      <c r="C57" s="65">
        <v>52</v>
      </c>
      <c r="D57" s="67">
        <v>5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27"/>
      <c r="B60" s="427"/>
      <c r="C60" s="133" t="s">
        <v>100</v>
      </c>
      <c r="D60" s="143" t="s">
        <v>101</v>
      </c>
      <c r="E60" s="134" t="s">
        <v>102</v>
      </c>
      <c r="F60" s="525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1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0</v>
      </c>
      <c r="E62" s="139">
        <v>0</v>
      </c>
      <c r="F62" s="146">
        <v>1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522"/>
      <c r="B65" s="148" t="s">
        <v>108</v>
      </c>
      <c r="C65" s="65">
        <v>0</v>
      </c>
      <c r="D65" s="68">
        <v>0</v>
      </c>
      <c r="E65" s="67">
        <v>0</v>
      </c>
      <c r="F65" s="306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2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1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16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0</v>
      </c>
      <c r="C76" s="156">
        <f t="shared" si="11"/>
        <v>0</v>
      </c>
      <c r="D76" s="157">
        <f t="shared" si="11"/>
        <v>0</v>
      </c>
      <c r="E76" s="155">
        <f t="shared" si="11"/>
        <v>0</v>
      </c>
      <c r="F76" s="156">
        <f t="shared" si="11"/>
        <v>0</v>
      </c>
      <c r="G76" s="158">
        <f t="shared" si="11"/>
        <v>0</v>
      </c>
      <c r="H76" s="159">
        <f t="shared" si="11"/>
        <v>0</v>
      </c>
      <c r="I76" s="160">
        <f t="shared" si="11"/>
        <v>0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16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0</v>
      </c>
      <c r="C83" s="171">
        <f t="shared" si="13"/>
        <v>0</v>
      </c>
      <c r="D83" s="172">
        <f t="shared" si="13"/>
        <v>0</v>
      </c>
      <c r="E83" s="155">
        <f t="shared" si="13"/>
        <v>0</v>
      </c>
      <c r="F83" s="156">
        <f t="shared" si="13"/>
        <v>0</v>
      </c>
      <c r="G83" s="161">
        <f t="shared" si="13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/>
      <c r="E85" s="138"/>
      <c r="F85" s="145"/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/>
      <c r="E87" s="65"/>
      <c r="F87" s="68"/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/>
      <c r="E88" s="65"/>
      <c r="F88" s="68"/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29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28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/>
      <c r="I98" s="45">
        <v>1</v>
      </c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526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21</v>
      </c>
      <c r="E102" s="145"/>
      <c r="F102" s="92"/>
      <c r="G102" s="138"/>
      <c r="H102" s="145">
        <v>1</v>
      </c>
      <c r="I102" s="139">
        <v>20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93</v>
      </c>
      <c r="F103" s="190"/>
      <c r="G103" s="135"/>
      <c r="H103" s="189">
        <v>8</v>
      </c>
      <c r="I103" s="136">
        <v>85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21</v>
      </c>
      <c r="E104" s="192">
        <f t="shared" ref="E104:I104" si="14">SUM(E92:E103)</f>
        <v>94</v>
      </c>
      <c r="F104" s="193">
        <f t="shared" si="14"/>
        <v>0</v>
      </c>
      <c r="G104" s="191">
        <f t="shared" si="14"/>
        <v>0</v>
      </c>
      <c r="H104" s="192">
        <f t="shared" si="14"/>
        <v>9</v>
      </c>
      <c r="I104" s="194">
        <f t="shared" si="14"/>
        <v>106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514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15"/>
      <c r="B108" s="337"/>
      <c r="C108" s="517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127</v>
      </c>
      <c r="D109" s="135">
        <v>0</v>
      </c>
      <c r="E109" s="197">
        <v>0</v>
      </c>
      <c r="F109" s="189">
        <v>0</v>
      </c>
      <c r="G109" s="189">
        <v>1</v>
      </c>
      <c r="H109" s="189">
        <v>8</v>
      </c>
      <c r="I109" s="189">
        <v>23</v>
      </c>
      <c r="J109" s="189">
        <v>87</v>
      </c>
      <c r="K109" s="198">
        <v>8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18"/>
      <c r="L112" s="518"/>
      <c r="M112" s="516"/>
      <c r="N112" s="516"/>
      <c r="O112" s="516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128</v>
      </c>
      <c r="D113" s="209">
        <v>128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0</v>
      </c>
      <c r="K113" s="209">
        <v>4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09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16"/>
      <c r="B116" s="517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18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12</v>
      </c>
      <c r="C117" s="138">
        <v>12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12</v>
      </c>
      <c r="M117" s="145">
        <v>10</v>
      </c>
      <c r="N117" s="145">
        <v>12</v>
      </c>
      <c r="O117" s="139">
        <v>12</v>
      </c>
    </row>
    <row r="118" spans="1:102" ht="15" customHeight="1" x14ac:dyDescent="0.25">
      <c r="A118" s="214" t="s">
        <v>200</v>
      </c>
      <c r="B118" s="215">
        <f>SUM(C118:J118)</f>
        <v>0</v>
      </c>
      <c r="C118" s="138"/>
      <c r="D118" s="145"/>
      <c r="E118" s="145"/>
      <c r="F118" s="145"/>
      <c r="G118" s="145"/>
      <c r="H118" s="145"/>
      <c r="I118" s="145"/>
      <c r="J118" s="139"/>
      <c r="K118" s="92"/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115</v>
      </c>
      <c r="C122" s="223">
        <v>26</v>
      </c>
      <c r="D122" s="224">
        <v>2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112</v>
      </c>
      <c r="C123" s="230">
        <v>4</v>
      </c>
      <c r="D123" s="231">
        <v>0</v>
      </c>
      <c r="E123" s="232">
        <v>6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24</v>
      </c>
      <c r="C124" s="234">
        <v>2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3</v>
      </c>
      <c r="C125" s="234">
        <v>22</v>
      </c>
      <c r="D125" s="235">
        <v>2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/>
      <c r="D126" s="235"/>
      <c r="E126" s="236"/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299" t="s">
        <v>215</v>
      </c>
      <c r="B130" s="242">
        <v>0</v>
      </c>
      <c r="C130" s="243"/>
      <c r="D130" s="244"/>
      <c r="E130" s="245"/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115</v>
      </c>
      <c r="D134" s="225">
        <v>8</v>
      </c>
    </row>
    <row r="135" spans="1:101" x14ac:dyDescent="0.25">
      <c r="A135" s="513"/>
      <c r="B135" s="300" t="s">
        <v>221</v>
      </c>
      <c r="C135" s="65">
        <v>23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115</v>
      </c>
      <c r="D136" s="29"/>
    </row>
    <row r="137" spans="1:101" ht="15" customHeight="1" x14ac:dyDescent="0.25">
      <c r="A137" s="486"/>
      <c r="B137" s="250" t="s">
        <v>224</v>
      </c>
      <c r="C137" s="43">
        <v>115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>
        <v>24</v>
      </c>
    </row>
    <row r="139" spans="1:101" ht="15" customHeight="1" x14ac:dyDescent="0.25">
      <c r="A139" s="513"/>
      <c r="B139" s="301" t="s">
        <v>226</v>
      </c>
      <c r="C139" s="242">
        <v>115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08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10"/>
      <c r="N142" s="511"/>
      <c r="CA142"/>
      <c r="CW142" s="2"/>
    </row>
    <row r="143" spans="1:101" ht="21" x14ac:dyDescent="0.25">
      <c r="A143" s="256" t="s">
        <v>238</v>
      </c>
      <c r="B143" s="31">
        <v>68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302">
        <f>SUM(C144:K144)</f>
        <v>68</v>
      </c>
      <c r="C144" s="65">
        <v>1</v>
      </c>
      <c r="D144" s="68">
        <v>5</v>
      </c>
      <c r="E144" s="68">
        <v>10</v>
      </c>
      <c r="F144" s="68">
        <v>19</v>
      </c>
      <c r="G144" s="68">
        <v>20</v>
      </c>
      <c r="H144" s="68">
        <v>13</v>
      </c>
      <c r="I144" s="68"/>
      <c r="J144" s="68"/>
      <c r="K144" s="69"/>
      <c r="L144" s="73">
        <v>0</v>
      </c>
      <c r="M144" s="303">
        <v>0</v>
      </c>
      <c r="N144" s="303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12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117</v>
      </c>
      <c r="C149" s="189">
        <v>0</v>
      </c>
      <c r="D149" s="197">
        <v>4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137</v>
      </c>
      <c r="C152" s="222"/>
      <c r="D152" s="223">
        <v>70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98</v>
      </c>
      <c r="C153" s="43"/>
      <c r="D153" s="51">
        <v>52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39</v>
      </c>
      <c r="C154" s="269">
        <v>23</v>
      </c>
      <c r="D154" s="270">
        <v>18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297" t="s">
        <v>259</v>
      </c>
      <c r="B155" s="298" t="s">
        <v>260</v>
      </c>
      <c r="C155" s="307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46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21</v>
      </c>
      <c r="C157" s="277">
        <v>0</v>
      </c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70</v>
      </c>
      <c r="C158" s="278">
        <v>0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115</v>
      </c>
      <c r="C161" s="225">
        <v>1</v>
      </c>
    </row>
    <row r="162" spans="1:3" x14ac:dyDescent="0.25">
      <c r="A162" s="304" t="s">
        <v>263</v>
      </c>
      <c r="B162" s="242">
        <v>22</v>
      </c>
      <c r="C162" s="245">
        <v>7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3835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2DD78B38-51B2-4A36-A934-4CFC4E922AFC}">
      <formula1>0</formula1>
      <formula2>9.99999999999999E+38</formula2>
    </dataValidation>
    <dataValidation type="whole" allowBlank="1" showInputMessage="1" showErrorMessage="1" sqref="C117:O119" xr:uid="{88857F0D-3E0E-4A51-B6C9-AA0359B53421}">
      <formula1>0</formula1>
      <formula2>9.99999999999999E+37</formula2>
    </dataValidation>
    <dataValidation type="whole" allowBlank="1" showInputMessage="1" showErrorMessage="1" sqref="C92:I103" xr:uid="{4C73F099-BCBF-4BBE-A1DF-4E9E67099ED0}">
      <formula1>0</formula1>
      <formula2>9.99999999999999E+35</formula2>
    </dataValidation>
    <dataValidation operator="greaterThanOrEqual" allowBlank="1" showInputMessage="1" showErrorMessage="1" error="Valor no Permitido" sqref="E81:G81" xr:uid="{37470E35-F022-4FD8-9068-C3FD6C28B19F}"/>
    <dataValidation type="whole" operator="greaterThanOrEqual" allowBlank="1" showInputMessage="1" showErrorMessage="1" sqref="B84:G88 B161:C162" xr:uid="{5F91A719-5874-40C8-9B5B-15F002371186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3C22D6DC-CF23-4AF5-B7E1-549DF3FD5E28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D929C802-A311-4893-A375-617340E6B892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Z179"/>
  <sheetViews>
    <sheetView topLeftCell="A82" workbookViewId="0">
      <selection activeCell="O113" sqref="O113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",[11]NOMBRE!B2, " (",[11]NOMBRE!C2,[11]NOMBRE!D2,[11]NOMBRE!E2,[11]NOMBRE!F2,[11]NOMBRE!G2,")")</f>
        <v>COMUNA: LINARES (07401)</v>
      </c>
    </row>
    <row r="3" spans="1:104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104" x14ac:dyDescent="0.25">
      <c r="A4" s="1" t="str">
        <f>CONCATENATE("MES: ",[11]NOMBRE!B6, " (",[11]NOMBRE!C6,[11]NOMBRE!D6,")")</f>
        <v>MES: JULIO (07)</v>
      </c>
    </row>
    <row r="5" spans="1:104" x14ac:dyDescent="0.25">
      <c r="A5" s="1" t="str">
        <f>CONCATENATE("AÑO: ",[11]NOMBRE!B7)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612"/>
      <c r="B11" s="337"/>
      <c r="C11" s="626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612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108</v>
      </c>
      <c r="D12" s="14">
        <f t="shared" ref="D12:AD12" si="0">SUM(D13:D16)</f>
        <v>0</v>
      </c>
      <c r="E12" s="15">
        <f t="shared" si="0"/>
        <v>4</v>
      </c>
      <c r="F12" s="16">
        <f t="shared" si="0"/>
        <v>82</v>
      </c>
      <c r="G12" s="17">
        <f t="shared" si="0"/>
        <v>22</v>
      </c>
      <c r="H12" s="14">
        <f t="shared" si="0"/>
        <v>0</v>
      </c>
      <c r="I12" s="15">
        <f t="shared" si="0"/>
        <v>0</v>
      </c>
      <c r="J12" s="18">
        <f t="shared" si="0"/>
        <v>1</v>
      </c>
      <c r="K12" s="19">
        <f t="shared" si="0"/>
        <v>7</v>
      </c>
      <c r="L12" s="20">
        <f t="shared" si="0"/>
        <v>108</v>
      </c>
      <c r="M12" s="14">
        <f t="shared" si="0"/>
        <v>88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20</v>
      </c>
      <c r="R12" s="21">
        <f t="shared" si="0"/>
        <v>47</v>
      </c>
      <c r="S12" s="17">
        <f t="shared" si="0"/>
        <v>92</v>
      </c>
      <c r="T12" s="22">
        <f t="shared" si="0"/>
        <v>4</v>
      </c>
      <c r="U12" s="17">
        <f t="shared" si="0"/>
        <v>92</v>
      </c>
      <c r="V12" s="14">
        <f t="shared" si="0"/>
        <v>2</v>
      </c>
      <c r="W12" s="23">
        <f t="shared" si="0"/>
        <v>92</v>
      </c>
      <c r="X12" s="22">
        <f t="shared" si="0"/>
        <v>38</v>
      </c>
      <c r="Y12" s="15">
        <f t="shared" si="0"/>
        <v>92</v>
      </c>
      <c r="Z12" s="24">
        <f t="shared" si="0"/>
        <v>19</v>
      </c>
      <c r="AA12" s="22">
        <f t="shared" si="0"/>
        <v>0</v>
      </c>
      <c r="AB12" s="15">
        <f t="shared" si="0"/>
        <v>14</v>
      </c>
      <c r="AC12" s="15">
        <f t="shared" si="0"/>
        <v>1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47</v>
      </c>
      <c r="D13" s="27">
        <v>0</v>
      </c>
      <c r="E13" s="28">
        <v>4</v>
      </c>
      <c r="F13" s="28">
        <v>38</v>
      </c>
      <c r="G13" s="29">
        <v>5</v>
      </c>
      <c r="H13" s="27"/>
      <c r="I13" s="30"/>
      <c r="J13" s="30">
        <v>1</v>
      </c>
      <c r="K13" s="29">
        <v>5</v>
      </c>
      <c r="L13" s="31">
        <v>47</v>
      </c>
      <c r="M13" s="30">
        <v>28</v>
      </c>
      <c r="N13" s="30"/>
      <c r="O13" s="30"/>
      <c r="P13" s="30"/>
      <c r="Q13" s="30">
        <v>20</v>
      </c>
      <c r="R13" s="32">
        <v>47</v>
      </c>
      <c r="S13" s="29">
        <v>39</v>
      </c>
      <c r="T13" s="33">
        <v>3</v>
      </c>
      <c r="U13" s="34">
        <v>38</v>
      </c>
      <c r="V13" s="28">
        <v>1</v>
      </c>
      <c r="W13" s="35">
        <v>36</v>
      </c>
      <c r="X13" s="33">
        <v>36</v>
      </c>
      <c r="Y13" s="30">
        <v>40</v>
      </c>
      <c r="Z13" s="36">
        <v>19</v>
      </c>
      <c r="AA13" s="33">
        <v>0</v>
      </c>
      <c r="AB13" s="30">
        <v>9</v>
      </c>
      <c r="AC13" s="30">
        <v>1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0</v>
      </c>
      <c r="D14" s="43">
        <v>0</v>
      </c>
      <c r="E14" s="44">
        <v>0</v>
      </c>
      <c r="F14" s="44">
        <v>0</v>
      </c>
      <c r="G14" s="45">
        <v>0</v>
      </c>
      <c r="H14" s="43"/>
      <c r="I14" s="46"/>
      <c r="J14" s="46"/>
      <c r="K14" s="45"/>
      <c r="L14" s="47">
        <v>0</v>
      </c>
      <c r="M14" s="46">
        <v>0</v>
      </c>
      <c r="N14" s="46"/>
      <c r="O14" s="46"/>
      <c r="P14" s="46"/>
      <c r="Q14" s="46"/>
      <c r="R14" s="48"/>
      <c r="S14" s="45">
        <v>0</v>
      </c>
      <c r="T14" s="49">
        <v>0</v>
      </c>
      <c r="U14" s="50">
        <v>0</v>
      </c>
      <c r="V14" s="44">
        <v>0</v>
      </c>
      <c r="W14" s="51">
        <v>0</v>
      </c>
      <c r="X14" s="49">
        <v>0</v>
      </c>
      <c r="Y14" s="46">
        <v>0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43</v>
      </c>
      <c r="D15" s="43">
        <v>0</v>
      </c>
      <c r="E15" s="44">
        <v>0</v>
      </c>
      <c r="F15" s="44">
        <v>32</v>
      </c>
      <c r="G15" s="45">
        <v>11</v>
      </c>
      <c r="H15" s="43"/>
      <c r="I15" s="46"/>
      <c r="J15" s="46"/>
      <c r="K15" s="45"/>
      <c r="L15" s="47">
        <v>43</v>
      </c>
      <c r="M15" s="46">
        <v>44</v>
      </c>
      <c r="N15" s="46"/>
      <c r="O15" s="46"/>
      <c r="P15" s="46"/>
      <c r="Q15" s="46"/>
      <c r="R15" s="48"/>
      <c r="S15" s="45">
        <v>15</v>
      </c>
      <c r="T15" s="49">
        <v>1</v>
      </c>
      <c r="U15" s="50">
        <v>40</v>
      </c>
      <c r="V15" s="44">
        <v>1</v>
      </c>
      <c r="W15" s="51">
        <v>41</v>
      </c>
      <c r="X15" s="49">
        <v>2</v>
      </c>
      <c r="Y15" s="46">
        <v>39</v>
      </c>
      <c r="Z15" s="52">
        <v>0</v>
      </c>
      <c r="AA15" s="49">
        <v>0</v>
      </c>
      <c r="AB15" s="46">
        <v>1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18</v>
      </c>
      <c r="D16" s="54">
        <v>0</v>
      </c>
      <c r="E16" s="55">
        <v>0</v>
      </c>
      <c r="F16" s="55">
        <v>12</v>
      </c>
      <c r="G16" s="56">
        <v>6</v>
      </c>
      <c r="H16" s="54"/>
      <c r="I16" s="57"/>
      <c r="J16" s="57"/>
      <c r="K16" s="56">
        <v>2</v>
      </c>
      <c r="L16" s="58">
        <v>18</v>
      </c>
      <c r="M16" s="57">
        <v>16</v>
      </c>
      <c r="N16" s="57"/>
      <c r="O16" s="57"/>
      <c r="P16" s="57"/>
      <c r="Q16" s="57"/>
      <c r="R16" s="59"/>
      <c r="S16" s="56">
        <v>38</v>
      </c>
      <c r="T16" s="60">
        <v>0</v>
      </c>
      <c r="U16" s="61">
        <v>14</v>
      </c>
      <c r="V16" s="55">
        <v>0</v>
      </c>
      <c r="W16" s="62">
        <v>15</v>
      </c>
      <c r="X16" s="60">
        <v>0</v>
      </c>
      <c r="Y16" s="57">
        <v>13</v>
      </c>
      <c r="Z16" s="63">
        <v>0</v>
      </c>
      <c r="AA16" s="60">
        <v>0</v>
      </c>
      <c r="AB16" s="57">
        <v>4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627" t="s">
        <v>46</v>
      </c>
      <c r="B19" s="403"/>
      <c r="C19" s="58">
        <v>11</v>
      </c>
      <c r="D19" s="65">
        <v>0</v>
      </c>
      <c r="E19" s="66">
        <v>0</v>
      </c>
      <c r="F19" s="66">
        <v>9</v>
      </c>
      <c r="G19" s="67">
        <v>2</v>
      </c>
      <c r="H19" s="65"/>
      <c r="I19" s="68"/>
      <c r="J19" s="68"/>
      <c r="K19" s="67"/>
      <c r="L19" s="620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628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19</v>
      </c>
      <c r="D26" s="105">
        <v>0</v>
      </c>
      <c r="E26" s="106">
        <v>4</v>
      </c>
      <c r="F26" s="107">
        <v>15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1</v>
      </c>
      <c r="D27" s="110">
        <v>0</v>
      </c>
      <c r="E27" s="111">
        <v>0</v>
      </c>
      <c r="F27" s="112">
        <v>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629"/>
      <c r="B28" s="630" t="s">
        <v>60</v>
      </c>
      <c r="C28" s="114">
        <f t="shared" si="9"/>
        <v>7</v>
      </c>
      <c r="D28" s="115">
        <v>0</v>
      </c>
      <c r="E28" s="116">
        <v>4</v>
      </c>
      <c r="F28" s="117">
        <v>3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20</v>
      </c>
      <c r="D29" s="110">
        <v>0</v>
      </c>
      <c r="E29" s="111">
        <v>3</v>
      </c>
      <c r="F29" s="112">
        <v>17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47</v>
      </c>
      <c r="D30" s="119">
        <v>0</v>
      </c>
      <c r="E30" s="120">
        <v>11</v>
      </c>
      <c r="F30" s="121">
        <v>36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47</v>
      </c>
      <c r="D31" s="115">
        <v>0</v>
      </c>
      <c r="E31" s="116">
        <v>11</v>
      </c>
      <c r="F31" s="117">
        <v>36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47</v>
      </c>
      <c r="D32" s="110">
        <v>0</v>
      </c>
      <c r="E32" s="111">
        <v>11</v>
      </c>
      <c r="F32" s="112">
        <v>36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628"/>
      <c r="B33" s="123" t="s">
        <v>66</v>
      </c>
      <c r="C33" s="114">
        <f t="shared" si="9"/>
        <v>31</v>
      </c>
      <c r="D33" s="115">
        <v>0</v>
      </c>
      <c r="E33" s="116">
        <v>5</v>
      </c>
      <c r="F33" s="117">
        <v>26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47</v>
      </c>
      <c r="D34" s="110">
        <v>0</v>
      </c>
      <c r="E34" s="111">
        <v>11</v>
      </c>
      <c r="F34" s="112">
        <v>36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628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5</v>
      </c>
      <c r="D36" s="105">
        <v>0</v>
      </c>
      <c r="E36" s="106">
        <v>1</v>
      </c>
      <c r="F36" s="107">
        <v>4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35</v>
      </c>
      <c r="D37" s="110">
        <v>0</v>
      </c>
      <c r="E37" s="111">
        <v>5</v>
      </c>
      <c r="F37" s="112">
        <v>30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628"/>
      <c r="B38" s="630" t="s">
        <v>73</v>
      </c>
      <c r="C38" s="114">
        <f t="shared" si="9"/>
        <v>3</v>
      </c>
      <c r="D38" s="115">
        <v>0</v>
      </c>
      <c r="E38" s="116">
        <v>0</v>
      </c>
      <c r="F38" s="117">
        <v>3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12</v>
      </c>
      <c r="D42" s="136">
        <v>5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2</v>
      </c>
    </row>
    <row r="44" spans="1:100" ht="15" customHeight="1" x14ac:dyDescent="0.25">
      <c r="A44" s="614"/>
      <c r="B44" s="140" t="s">
        <v>82</v>
      </c>
      <c r="C44" s="54">
        <v>10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0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2</v>
      </c>
    </row>
    <row r="47" spans="1:100" ht="15" customHeight="1" x14ac:dyDescent="0.25">
      <c r="A47" s="631"/>
      <c r="B47" s="140" t="s">
        <v>82</v>
      </c>
      <c r="C47" s="65">
        <v>2</v>
      </c>
      <c r="D47" s="67">
        <v>1</v>
      </c>
    </row>
    <row r="48" spans="1:100" ht="15" customHeight="1" x14ac:dyDescent="0.25">
      <c r="A48" s="409" t="s">
        <v>85</v>
      </c>
      <c r="B48" s="141" t="s">
        <v>86</v>
      </c>
      <c r="C48" s="138">
        <v>7</v>
      </c>
      <c r="D48" s="139">
        <v>2</v>
      </c>
    </row>
    <row r="49" spans="1:102" ht="21" x14ac:dyDescent="0.25">
      <c r="A49" s="614"/>
      <c r="B49" s="632" t="s">
        <v>87</v>
      </c>
      <c r="C49" s="54">
        <v>5</v>
      </c>
      <c r="D49" s="56">
        <v>1</v>
      </c>
    </row>
    <row r="50" spans="1:102" ht="24.95" customHeight="1" x14ac:dyDescent="0.25">
      <c r="A50" s="407" t="s">
        <v>88</v>
      </c>
      <c r="B50" s="408"/>
      <c r="C50" s="135">
        <v>4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1</v>
      </c>
      <c r="D51" s="136">
        <v>2</v>
      </c>
    </row>
    <row r="52" spans="1:102" ht="24.95" customHeight="1" x14ac:dyDescent="0.25">
      <c r="A52" s="407" t="s">
        <v>90</v>
      </c>
      <c r="B52" s="408"/>
      <c r="C52" s="135">
        <v>0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1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3</v>
      </c>
    </row>
    <row r="55" spans="1:102" ht="15" customHeight="1" x14ac:dyDescent="0.25">
      <c r="A55" s="409" t="s">
        <v>93</v>
      </c>
      <c r="B55" s="141" t="s">
        <v>94</v>
      </c>
      <c r="C55" s="138">
        <v>0</v>
      </c>
      <c r="D55" s="139">
        <v>0</v>
      </c>
    </row>
    <row r="56" spans="1:102" ht="15" customHeight="1" x14ac:dyDescent="0.25">
      <c r="A56" s="614"/>
      <c r="B56" s="632" t="s">
        <v>95</v>
      </c>
      <c r="C56" s="54">
        <v>21</v>
      </c>
      <c r="D56" s="56">
        <v>1</v>
      </c>
    </row>
    <row r="57" spans="1:102" ht="15" customHeight="1" x14ac:dyDescent="0.25">
      <c r="A57" s="633" t="s">
        <v>96</v>
      </c>
      <c r="B57" s="633"/>
      <c r="C57" s="65">
        <v>42</v>
      </c>
      <c r="D57" s="67">
        <v>3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634"/>
      <c r="B60" s="427"/>
      <c r="C60" s="133" t="s">
        <v>100</v>
      </c>
      <c r="D60" s="143" t="s">
        <v>101</v>
      </c>
      <c r="E60" s="134" t="s">
        <v>102</v>
      </c>
      <c r="F60" s="635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3</v>
      </c>
      <c r="D62" s="145">
        <v>1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629"/>
      <c r="B65" s="148" t="s">
        <v>108</v>
      </c>
      <c r="C65" s="65">
        <v>0</v>
      </c>
      <c r="D65" s="68">
        <v>0</v>
      </c>
      <c r="E65" s="67">
        <v>0</v>
      </c>
      <c r="F65" s="620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2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83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0</v>
      </c>
      <c r="G76" s="158">
        <f t="shared" si="10"/>
        <v>0</v>
      </c>
      <c r="H76" s="159">
        <f t="shared" si="10"/>
        <v>0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83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0</v>
      </c>
      <c r="D83" s="172">
        <f t="shared" si="12"/>
        <v>6</v>
      </c>
      <c r="E83" s="155">
        <f t="shared" si="12"/>
        <v>0</v>
      </c>
      <c r="F83" s="156">
        <f t="shared" si="12"/>
        <v>6</v>
      </c>
      <c r="G83" s="161">
        <f t="shared" si="12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>
        <v>2</v>
      </c>
      <c r="E84" s="27"/>
      <c r="F84" s="30">
        <v>2</v>
      </c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>
        <v>2</v>
      </c>
      <c r="E85" s="138"/>
      <c r="F85" s="145">
        <v>2</v>
      </c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>
        <v>0</v>
      </c>
      <c r="E86" s="43"/>
      <c r="F86" s="46">
        <v>0</v>
      </c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0</v>
      </c>
      <c r="E87" s="65"/>
      <c r="F87" s="68">
        <v>0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>
        <v>2</v>
      </c>
      <c r="E88" s="65"/>
      <c r="F88" s="68">
        <v>2</v>
      </c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636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637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/>
      <c r="F98" s="50"/>
      <c r="G98" s="43"/>
      <c r="H98" s="46"/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633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17</v>
      </c>
      <c r="E102" s="145"/>
      <c r="F102" s="92"/>
      <c r="G102" s="138"/>
      <c r="H102" s="145"/>
      <c r="I102" s="139">
        <v>17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73</v>
      </c>
      <c r="F103" s="190"/>
      <c r="G103" s="135"/>
      <c r="H103" s="189">
        <v>4</v>
      </c>
      <c r="I103" s="136">
        <v>69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17</v>
      </c>
      <c r="E104" s="192">
        <f t="shared" ref="E104:I104" si="13">SUM(E92:E103)</f>
        <v>73</v>
      </c>
      <c r="F104" s="193">
        <f t="shared" si="13"/>
        <v>0</v>
      </c>
      <c r="G104" s="191">
        <f t="shared" si="13"/>
        <v>0</v>
      </c>
      <c r="H104" s="192">
        <f t="shared" si="13"/>
        <v>4</v>
      </c>
      <c r="I104" s="194">
        <f t="shared" si="13"/>
        <v>86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611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612"/>
      <c r="B108" s="337"/>
      <c r="C108" s="584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108</v>
      </c>
      <c r="D109" s="135">
        <v>0</v>
      </c>
      <c r="E109" s="197">
        <v>0</v>
      </c>
      <c r="F109" s="189">
        <v>0</v>
      </c>
      <c r="G109" s="189">
        <v>2</v>
      </c>
      <c r="H109" s="189">
        <v>5</v>
      </c>
      <c r="I109" s="189">
        <v>17</v>
      </c>
      <c r="J109" s="189">
        <v>79</v>
      </c>
      <c r="K109" s="198">
        <v>5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85"/>
      <c r="L112" s="585"/>
      <c r="M112" s="583"/>
      <c r="N112" s="583"/>
      <c r="O112" s="58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102</v>
      </c>
      <c r="D113" s="209">
        <v>108</v>
      </c>
      <c r="E113" s="208">
        <v>0</v>
      </c>
      <c r="F113" s="210">
        <v>0</v>
      </c>
      <c r="G113" s="210">
        <v>0</v>
      </c>
      <c r="H113" s="209">
        <v>0</v>
      </c>
      <c r="I113" s="208">
        <v>1</v>
      </c>
      <c r="J113" s="209">
        <v>2</v>
      </c>
      <c r="K113" s="209">
        <v>10</v>
      </c>
      <c r="L113" s="209">
        <v>0</v>
      </c>
      <c r="M113" s="209">
        <v>0</v>
      </c>
      <c r="N113" s="209">
        <v>0</v>
      </c>
      <c r="O113" s="209">
        <v>1</v>
      </c>
      <c r="CA113"/>
      <c r="CB113"/>
      <c r="CW113" s="2"/>
      <c r="CX113" s="2"/>
    </row>
    <row r="114" spans="1:102" s="2" customFormat="1" ht="18" customHeight="1" x14ac:dyDescent="0.15">
      <c r="A114" s="582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83"/>
      <c r="B116" s="584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85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8</v>
      </c>
      <c r="C117" s="138">
        <v>8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8</v>
      </c>
      <c r="M117" s="145">
        <v>7</v>
      </c>
      <c r="N117" s="145">
        <v>8</v>
      </c>
      <c r="O117" s="139">
        <v>8</v>
      </c>
    </row>
    <row r="118" spans="1:102" ht="15" customHeight="1" x14ac:dyDescent="0.25">
      <c r="A118" s="214" t="s">
        <v>200</v>
      </c>
      <c r="B118" s="215">
        <f>SUM(C118:J118)</f>
        <v>0</v>
      </c>
      <c r="C118" s="138"/>
      <c r="D118" s="145"/>
      <c r="E118" s="145"/>
      <c r="F118" s="145"/>
      <c r="G118" s="145"/>
      <c r="H118" s="145"/>
      <c r="I118" s="145"/>
      <c r="J118" s="139"/>
      <c r="K118" s="92"/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90</v>
      </c>
      <c r="C122" s="223">
        <v>29</v>
      </c>
      <c r="D122" s="224">
        <v>0</v>
      </c>
      <c r="E122" s="225">
        <v>2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77</v>
      </c>
      <c r="C123" s="230">
        <v>7</v>
      </c>
      <c r="D123" s="231">
        <v>0</v>
      </c>
      <c r="E123" s="232">
        <v>11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12</v>
      </c>
      <c r="C124" s="234">
        <v>13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1</v>
      </c>
      <c r="C125" s="234">
        <v>14</v>
      </c>
      <c r="D125" s="235">
        <v>2</v>
      </c>
      <c r="E125" s="236">
        <v>0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2</v>
      </c>
      <c r="D126" s="235">
        <v>0</v>
      </c>
      <c r="E126" s="236">
        <v>0</v>
      </c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613" t="s">
        <v>215</v>
      </c>
      <c r="B130" s="242">
        <v>0</v>
      </c>
      <c r="C130" s="243"/>
      <c r="D130" s="244"/>
      <c r="E130" s="245"/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88</v>
      </c>
      <c r="D134" s="225">
        <v>0</v>
      </c>
    </row>
    <row r="135" spans="1:101" x14ac:dyDescent="0.25">
      <c r="A135" s="614"/>
      <c r="B135" s="615" t="s">
        <v>221</v>
      </c>
      <c r="C135" s="65">
        <v>13</v>
      </c>
      <c r="D135" s="67">
        <v>0</v>
      </c>
    </row>
    <row r="136" spans="1:101" ht="15" customHeight="1" x14ac:dyDescent="0.25">
      <c r="A136" s="409" t="s">
        <v>222</v>
      </c>
      <c r="B136" s="249" t="s">
        <v>223</v>
      </c>
      <c r="C136" s="27">
        <v>88</v>
      </c>
      <c r="D136" s="29">
        <v>0</v>
      </c>
    </row>
    <row r="137" spans="1:101" ht="15" customHeight="1" x14ac:dyDescent="0.25">
      <c r="A137" s="486"/>
      <c r="B137" s="250" t="s">
        <v>224</v>
      </c>
      <c r="C137" s="43">
        <v>88</v>
      </c>
      <c r="D137" s="45">
        <v>0</v>
      </c>
    </row>
    <row r="138" spans="1:101" ht="15" customHeight="1" x14ac:dyDescent="0.25">
      <c r="A138" s="486"/>
      <c r="B138" s="250" t="s">
        <v>225</v>
      </c>
      <c r="C138" s="43">
        <v>0</v>
      </c>
      <c r="D138" s="45">
        <v>0</v>
      </c>
    </row>
    <row r="139" spans="1:101" ht="15" customHeight="1" x14ac:dyDescent="0.25">
      <c r="A139" s="614"/>
      <c r="B139" s="616" t="s">
        <v>226</v>
      </c>
      <c r="C139" s="242">
        <v>88</v>
      </c>
      <c r="D139" s="245">
        <v>0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612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617"/>
      <c r="N142" s="618"/>
      <c r="CA142"/>
      <c r="CW142" s="2"/>
    </row>
    <row r="143" spans="1:101" ht="21" x14ac:dyDescent="0.25">
      <c r="A143" s="256" t="s">
        <v>238</v>
      </c>
      <c r="B143" s="31">
        <v>66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619">
        <f>SUM(C144:K144)</f>
        <v>66</v>
      </c>
      <c r="C144" s="65"/>
      <c r="D144" s="68">
        <v>3</v>
      </c>
      <c r="E144" s="68">
        <v>12</v>
      </c>
      <c r="F144" s="68">
        <v>22</v>
      </c>
      <c r="G144" s="68">
        <v>15</v>
      </c>
      <c r="H144" s="68">
        <v>12</v>
      </c>
      <c r="I144" s="68">
        <v>2</v>
      </c>
      <c r="J144" s="68">
        <v>0</v>
      </c>
      <c r="K144" s="69">
        <v>0</v>
      </c>
      <c r="L144" s="73">
        <v>0</v>
      </c>
      <c r="M144" s="620">
        <v>3</v>
      </c>
      <c r="N144" s="620">
        <v>35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62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99</v>
      </c>
      <c r="C149" s="189">
        <v>2</v>
      </c>
      <c r="D149" s="197">
        <v>3</v>
      </c>
      <c r="E149" s="136">
        <v>2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121</v>
      </c>
      <c r="C152" s="222"/>
      <c r="D152" s="223">
        <v>64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106</v>
      </c>
      <c r="C153" s="43"/>
      <c r="D153" s="51">
        <v>64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15</v>
      </c>
      <c r="C154" s="269">
        <v>9</v>
      </c>
      <c r="D154" s="270">
        <v>0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622" t="s">
        <v>259</v>
      </c>
      <c r="B155" s="623" t="s">
        <v>260</v>
      </c>
      <c r="C155" s="624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40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17</v>
      </c>
      <c r="C157" s="277">
        <v>1</v>
      </c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64</v>
      </c>
      <c r="C158" s="278">
        <v>1</v>
      </c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162</v>
      </c>
      <c r="C161" s="225">
        <v>0</v>
      </c>
    </row>
    <row r="162" spans="1:3" x14ac:dyDescent="0.25">
      <c r="A162" s="625" t="s">
        <v>263</v>
      </c>
      <c r="B162" s="242">
        <v>27</v>
      </c>
      <c r="C162" s="245">
        <v>12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3466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427FD308-4EBB-4C41-B69D-356AE41B40BF}">
      <formula1>0</formula1>
      <formula2>9.99999999999999E+38</formula2>
    </dataValidation>
    <dataValidation type="whole" allowBlank="1" showInputMessage="1" showErrorMessage="1" sqref="C117:O119" xr:uid="{004D8332-BE09-4C5D-A982-9F24C5C4850B}">
      <formula1>0</formula1>
      <formula2>9.99999999999999E+37</formula2>
    </dataValidation>
    <dataValidation type="whole" allowBlank="1" showInputMessage="1" showErrorMessage="1" sqref="C92:I103" xr:uid="{594C0921-5B67-4B2A-84BD-95B776A06239}">
      <formula1>0</formula1>
      <formula2>9.99999999999999E+35</formula2>
    </dataValidation>
    <dataValidation operator="greaterThanOrEqual" allowBlank="1" showInputMessage="1" showErrorMessage="1" error="Valor no Permitido" sqref="E81:G81" xr:uid="{0CF95EB1-5DAF-408E-9CFE-E946CF230BA6}"/>
    <dataValidation type="whole" operator="greaterThanOrEqual" allowBlank="1" showInputMessage="1" showErrorMessage="1" sqref="B84:G88 B161:C162" xr:uid="{88DF42F0-74EC-4F3F-A3B9-BB95B73D9F95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3A2FF55F-FB16-4DC3-94FC-03BDC74EE578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66F492DA-9B06-4D0B-A76B-8E3B09D15124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179"/>
  <sheetViews>
    <sheetView workbookViewId="0">
      <selection activeCell="C20" sqref="C20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",[12]NOMBRE!B2, " (",[12]NOMBRE!C2,[12]NOMBRE!D2,[12]NOMBRE!E2,[12]NOMBRE!F2,[12]NOMBRE!G2,")")</f>
        <v>COMUNA: LINARES (07401)</v>
      </c>
    </row>
    <row r="3" spans="1:104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104" x14ac:dyDescent="0.25">
      <c r="A4" s="1" t="str">
        <f>CONCATENATE("MES: ",[12]NOMBRE!B6, " (",[12]NOMBRE!C6,[12]NOMBRE!D6,")")</f>
        <v>MES: AGOSTO (08)</v>
      </c>
    </row>
    <row r="5" spans="1:104" x14ac:dyDescent="0.25">
      <c r="A5" s="1" t="str">
        <f>CONCATENATE("AÑO: ",[12]NOMBRE!B7)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612"/>
      <c r="B11" s="337"/>
      <c r="C11" s="626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612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107</v>
      </c>
      <c r="D12" s="14">
        <f t="shared" ref="D12:AD12" si="0">SUM(D13:D16)</f>
        <v>0</v>
      </c>
      <c r="E12" s="15">
        <f t="shared" si="0"/>
        <v>2</v>
      </c>
      <c r="F12" s="16">
        <f t="shared" si="0"/>
        <v>85</v>
      </c>
      <c r="G12" s="17">
        <f t="shared" si="0"/>
        <v>20</v>
      </c>
      <c r="H12" s="14">
        <f t="shared" si="0"/>
        <v>0</v>
      </c>
      <c r="I12" s="15">
        <f t="shared" si="0"/>
        <v>1</v>
      </c>
      <c r="J12" s="18">
        <f t="shared" si="0"/>
        <v>0</v>
      </c>
      <c r="K12" s="19">
        <f t="shared" si="0"/>
        <v>7</v>
      </c>
      <c r="L12" s="20">
        <f t="shared" si="0"/>
        <v>107</v>
      </c>
      <c r="M12" s="14">
        <f t="shared" si="0"/>
        <v>95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6</v>
      </c>
      <c r="R12" s="21">
        <f t="shared" si="0"/>
        <v>7</v>
      </c>
      <c r="S12" s="17">
        <f t="shared" si="0"/>
        <v>89</v>
      </c>
      <c r="T12" s="22">
        <f t="shared" si="0"/>
        <v>4</v>
      </c>
      <c r="U12" s="17">
        <f t="shared" si="0"/>
        <v>98</v>
      </c>
      <c r="V12" s="14">
        <f t="shared" si="0"/>
        <v>5</v>
      </c>
      <c r="W12" s="23">
        <f t="shared" si="0"/>
        <v>99</v>
      </c>
      <c r="X12" s="22">
        <f t="shared" si="0"/>
        <v>30</v>
      </c>
      <c r="Y12" s="15">
        <f t="shared" si="0"/>
        <v>97</v>
      </c>
      <c r="Z12" s="24">
        <f t="shared" si="0"/>
        <v>0</v>
      </c>
      <c r="AA12" s="22">
        <f t="shared" si="0"/>
        <v>0</v>
      </c>
      <c r="AB12" s="15">
        <f t="shared" si="0"/>
        <v>0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34</v>
      </c>
      <c r="D13" s="27">
        <v>0</v>
      </c>
      <c r="E13" s="28">
        <v>0</v>
      </c>
      <c r="F13" s="28">
        <v>28</v>
      </c>
      <c r="G13" s="29">
        <v>6</v>
      </c>
      <c r="H13" s="27">
        <v>0</v>
      </c>
      <c r="I13" s="30">
        <v>1</v>
      </c>
      <c r="J13" s="30">
        <v>0</v>
      </c>
      <c r="K13" s="29">
        <v>2</v>
      </c>
      <c r="L13" s="31">
        <v>1</v>
      </c>
      <c r="M13" s="30">
        <v>24</v>
      </c>
      <c r="N13" s="30">
        <v>0</v>
      </c>
      <c r="O13" s="30">
        <v>0</v>
      </c>
      <c r="P13" s="30">
        <v>0</v>
      </c>
      <c r="Q13" s="30">
        <v>6</v>
      </c>
      <c r="R13" s="32">
        <v>7</v>
      </c>
      <c r="S13" s="29">
        <v>23</v>
      </c>
      <c r="T13" s="33">
        <v>0</v>
      </c>
      <c r="U13" s="34">
        <v>31</v>
      </c>
      <c r="V13" s="28">
        <v>0</v>
      </c>
      <c r="W13" s="35">
        <v>32</v>
      </c>
      <c r="X13" s="33">
        <v>29</v>
      </c>
      <c r="Y13" s="30">
        <v>31</v>
      </c>
      <c r="Z13" s="36">
        <v>0</v>
      </c>
      <c r="AA13" s="33">
        <v>0</v>
      </c>
      <c r="AB13" s="30">
        <v>0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2</v>
      </c>
      <c r="D14" s="43">
        <v>0</v>
      </c>
      <c r="E14" s="44">
        <v>1</v>
      </c>
      <c r="F14" s="44">
        <v>0</v>
      </c>
      <c r="G14" s="45">
        <v>1</v>
      </c>
      <c r="H14" s="43">
        <v>0</v>
      </c>
      <c r="I14" s="46">
        <v>0</v>
      </c>
      <c r="J14" s="46">
        <v>0</v>
      </c>
      <c r="K14" s="45">
        <v>0</v>
      </c>
      <c r="L14" s="47">
        <v>35</v>
      </c>
      <c r="M14" s="46">
        <v>2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5">
        <v>1</v>
      </c>
      <c r="T14" s="49">
        <v>0</v>
      </c>
      <c r="U14" s="50">
        <v>1</v>
      </c>
      <c r="V14" s="44">
        <v>0</v>
      </c>
      <c r="W14" s="51">
        <v>1</v>
      </c>
      <c r="X14" s="49">
        <v>1</v>
      </c>
      <c r="Y14" s="46">
        <v>1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49</v>
      </c>
      <c r="D15" s="43">
        <v>0</v>
      </c>
      <c r="E15" s="44">
        <v>0</v>
      </c>
      <c r="F15" s="44">
        <v>40</v>
      </c>
      <c r="G15" s="45">
        <v>9</v>
      </c>
      <c r="H15" s="43">
        <v>0</v>
      </c>
      <c r="I15" s="46">
        <v>0</v>
      </c>
      <c r="J15" s="46">
        <v>0</v>
      </c>
      <c r="K15" s="45">
        <v>2</v>
      </c>
      <c r="L15" s="47">
        <v>49</v>
      </c>
      <c r="M15" s="46">
        <v>48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47</v>
      </c>
      <c r="T15" s="49">
        <v>3</v>
      </c>
      <c r="U15" s="50">
        <v>46</v>
      </c>
      <c r="V15" s="44">
        <v>3</v>
      </c>
      <c r="W15" s="51">
        <v>46</v>
      </c>
      <c r="X15" s="49">
        <v>0</v>
      </c>
      <c r="Y15" s="46">
        <v>46</v>
      </c>
      <c r="Z15" s="52">
        <v>0</v>
      </c>
      <c r="AA15" s="49">
        <v>0</v>
      </c>
      <c r="AB15" s="46">
        <v>0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22</v>
      </c>
      <c r="D16" s="54">
        <v>0</v>
      </c>
      <c r="E16" s="55">
        <v>1</v>
      </c>
      <c r="F16" s="55">
        <v>17</v>
      </c>
      <c r="G16" s="56">
        <v>4</v>
      </c>
      <c r="H16" s="54">
        <v>0</v>
      </c>
      <c r="I16" s="57">
        <v>0</v>
      </c>
      <c r="J16" s="57">
        <v>0</v>
      </c>
      <c r="K16" s="56">
        <v>3</v>
      </c>
      <c r="L16" s="58">
        <v>22</v>
      </c>
      <c r="M16" s="57">
        <v>21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6">
        <v>18</v>
      </c>
      <c r="T16" s="60">
        <v>1</v>
      </c>
      <c r="U16" s="61">
        <v>20</v>
      </c>
      <c r="V16" s="55">
        <v>2</v>
      </c>
      <c r="W16" s="62">
        <v>20</v>
      </c>
      <c r="X16" s="60">
        <v>0</v>
      </c>
      <c r="Y16" s="57">
        <v>19</v>
      </c>
      <c r="Z16" s="63">
        <v>0</v>
      </c>
      <c r="AA16" s="60">
        <v>0</v>
      </c>
      <c r="AB16" s="57">
        <v>0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>
        <v>0</v>
      </c>
      <c r="I17" s="30">
        <v>0</v>
      </c>
      <c r="J17" s="30">
        <v>0</v>
      </c>
      <c r="K17" s="29">
        <v>0</v>
      </c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>
        <v>0</v>
      </c>
      <c r="I18" s="46">
        <v>0</v>
      </c>
      <c r="J18" s="46">
        <v>0</v>
      </c>
      <c r="K18" s="45">
        <v>0</v>
      </c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627" t="s">
        <v>46</v>
      </c>
      <c r="B19" s="403"/>
      <c r="C19" s="58">
        <v>17</v>
      </c>
      <c r="D19" s="65">
        <v>0</v>
      </c>
      <c r="E19" s="66">
        <v>0</v>
      </c>
      <c r="F19" s="66">
        <v>17</v>
      </c>
      <c r="G19" s="67">
        <v>5</v>
      </c>
      <c r="H19" s="65">
        <v>0</v>
      </c>
      <c r="I19" s="68">
        <v>0</v>
      </c>
      <c r="J19" s="68">
        <v>0</v>
      </c>
      <c r="K19" s="67">
        <v>0</v>
      </c>
      <c r="L19" s="620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>
        <v>0</v>
      </c>
      <c r="I20" s="75">
        <v>0</v>
      </c>
      <c r="J20" s="75">
        <v>0</v>
      </c>
      <c r="K20" s="76">
        <v>0</v>
      </c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>
        <v>0</v>
      </c>
      <c r="I21" s="57">
        <v>0</v>
      </c>
      <c r="J21" s="57">
        <v>0</v>
      </c>
      <c r="K21" s="56">
        <v>0</v>
      </c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>
        <v>0</v>
      </c>
      <c r="I22" s="88">
        <v>0</v>
      </c>
      <c r="J22" s="88">
        <v>0</v>
      </c>
      <c r="K22" s="87">
        <v>0</v>
      </c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628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>
        <v>0</v>
      </c>
      <c r="I23" s="57">
        <v>0</v>
      </c>
      <c r="J23" s="57">
        <v>0</v>
      </c>
      <c r="K23" s="56">
        <v>0</v>
      </c>
      <c r="L23" s="58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15</v>
      </c>
      <c r="D26" s="105">
        <v>1</v>
      </c>
      <c r="E26" s="106">
        <v>2</v>
      </c>
      <c r="F26" s="107">
        <v>12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0</v>
      </c>
      <c r="D27" s="110">
        <v>0</v>
      </c>
      <c r="E27" s="111">
        <v>0</v>
      </c>
      <c r="F27" s="112">
        <v>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629"/>
      <c r="B28" s="630" t="s">
        <v>60</v>
      </c>
      <c r="C28" s="114">
        <f t="shared" si="9"/>
        <v>9</v>
      </c>
      <c r="D28" s="115">
        <v>0</v>
      </c>
      <c r="E28" s="116">
        <v>1</v>
      </c>
      <c r="F28" s="117">
        <v>8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11</v>
      </c>
      <c r="D29" s="110">
        <v>0</v>
      </c>
      <c r="E29" s="111">
        <v>0</v>
      </c>
      <c r="F29" s="112">
        <v>11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36</v>
      </c>
      <c r="D30" s="119">
        <v>1</v>
      </c>
      <c r="E30" s="120">
        <v>4</v>
      </c>
      <c r="F30" s="121">
        <v>31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36</v>
      </c>
      <c r="D31" s="115">
        <v>1</v>
      </c>
      <c r="E31" s="116">
        <v>4</v>
      </c>
      <c r="F31" s="117">
        <v>31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10</v>
      </c>
      <c r="D32" s="110">
        <v>1</v>
      </c>
      <c r="E32" s="111">
        <v>2</v>
      </c>
      <c r="F32" s="112">
        <v>7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628"/>
      <c r="B33" s="123" t="s">
        <v>66</v>
      </c>
      <c r="C33" s="114">
        <f t="shared" si="9"/>
        <v>26</v>
      </c>
      <c r="D33" s="115">
        <v>0</v>
      </c>
      <c r="E33" s="116">
        <v>2</v>
      </c>
      <c r="F33" s="117">
        <v>24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36</v>
      </c>
      <c r="D34" s="110">
        <v>1</v>
      </c>
      <c r="E34" s="111">
        <v>4</v>
      </c>
      <c r="F34" s="112">
        <v>31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628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2</v>
      </c>
      <c r="D36" s="105">
        <v>0</v>
      </c>
      <c r="E36" s="106">
        <v>1</v>
      </c>
      <c r="F36" s="107">
        <v>1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34</v>
      </c>
      <c r="D37" s="110">
        <v>1</v>
      </c>
      <c r="E37" s="111">
        <v>3</v>
      </c>
      <c r="F37" s="112">
        <v>30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628"/>
      <c r="B38" s="630" t="s">
        <v>73</v>
      </c>
      <c r="C38" s="114">
        <f t="shared" si="9"/>
        <v>2</v>
      </c>
      <c r="D38" s="115">
        <v>0</v>
      </c>
      <c r="E38" s="116">
        <v>1</v>
      </c>
      <c r="F38" s="117">
        <v>1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15</v>
      </c>
      <c r="D42" s="136">
        <v>7</v>
      </c>
    </row>
    <row r="43" spans="1:100" ht="21.95" customHeight="1" x14ac:dyDescent="0.25">
      <c r="A43" s="409" t="s">
        <v>80</v>
      </c>
      <c r="B43" s="137" t="s">
        <v>81</v>
      </c>
      <c r="C43" s="138">
        <v>1</v>
      </c>
      <c r="D43" s="139">
        <v>5</v>
      </c>
    </row>
    <row r="44" spans="1:100" ht="15" customHeight="1" x14ac:dyDescent="0.25">
      <c r="A44" s="614"/>
      <c r="B44" s="140" t="s">
        <v>82</v>
      </c>
      <c r="C44" s="54">
        <v>7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1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2</v>
      </c>
    </row>
    <row r="47" spans="1:100" ht="15" customHeight="1" x14ac:dyDescent="0.25">
      <c r="A47" s="631"/>
      <c r="B47" s="140" t="s">
        <v>82</v>
      </c>
      <c r="C47" s="65">
        <v>5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11</v>
      </c>
      <c r="D48" s="139">
        <v>2</v>
      </c>
    </row>
    <row r="49" spans="1:102" ht="21" x14ac:dyDescent="0.25">
      <c r="A49" s="614"/>
      <c r="B49" s="632" t="s">
        <v>87</v>
      </c>
      <c r="C49" s="54">
        <v>6</v>
      </c>
      <c r="D49" s="56">
        <v>2</v>
      </c>
    </row>
    <row r="50" spans="1:102" ht="24.95" customHeight="1" x14ac:dyDescent="0.25">
      <c r="A50" s="407" t="s">
        <v>88</v>
      </c>
      <c r="B50" s="408"/>
      <c r="C50" s="135">
        <v>0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0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1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2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3</v>
      </c>
    </row>
    <row r="55" spans="1:102" ht="15" customHeight="1" x14ac:dyDescent="0.25">
      <c r="A55" s="409" t="s">
        <v>93</v>
      </c>
      <c r="B55" s="141" t="s">
        <v>94</v>
      </c>
      <c r="C55" s="138">
        <v>24</v>
      </c>
      <c r="D55" s="139">
        <v>0</v>
      </c>
    </row>
    <row r="56" spans="1:102" ht="15" customHeight="1" x14ac:dyDescent="0.25">
      <c r="A56" s="614"/>
      <c r="B56" s="632" t="s">
        <v>95</v>
      </c>
      <c r="C56" s="54">
        <v>13</v>
      </c>
      <c r="D56" s="56">
        <v>0</v>
      </c>
    </row>
    <row r="57" spans="1:102" ht="15" customHeight="1" x14ac:dyDescent="0.25">
      <c r="A57" s="633" t="s">
        <v>96</v>
      </c>
      <c r="B57" s="633"/>
      <c r="C57" s="65">
        <v>47</v>
      </c>
      <c r="D57" s="67">
        <v>7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634"/>
      <c r="B60" s="427"/>
      <c r="C60" s="133" t="s">
        <v>100</v>
      </c>
      <c r="D60" s="143" t="s">
        <v>101</v>
      </c>
      <c r="E60" s="134" t="s">
        <v>102</v>
      </c>
      <c r="F60" s="635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2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629"/>
      <c r="B65" s="148" t="s">
        <v>108</v>
      </c>
      <c r="C65" s="65">
        <v>0</v>
      </c>
      <c r="D65" s="68">
        <v>0</v>
      </c>
      <c r="E65" s="67">
        <v>0</v>
      </c>
      <c r="F65" s="620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3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83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0</v>
      </c>
      <c r="G76" s="158">
        <f t="shared" si="10"/>
        <v>1</v>
      </c>
      <c r="H76" s="159">
        <f t="shared" si="10"/>
        <v>1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>
        <v>0</v>
      </c>
      <c r="I77" s="30">
        <v>0</v>
      </c>
      <c r="J77" s="30">
        <v>0</v>
      </c>
      <c r="K77" s="30">
        <v>0</v>
      </c>
      <c r="L77" s="29">
        <v>0</v>
      </c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>
        <v>1</v>
      </c>
      <c r="H78" s="91">
        <v>1</v>
      </c>
      <c r="I78" s="145">
        <v>0</v>
      </c>
      <c r="J78" s="145">
        <v>0</v>
      </c>
      <c r="K78" s="145">
        <v>0</v>
      </c>
      <c r="L78" s="139">
        <v>0</v>
      </c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>
        <v>0</v>
      </c>
      <c r="I79" s="57">
        <v>0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83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0</v>
      </c>
      <c r="D83" s="172">
        <f t="shared" si="12"/>
        <v>9</v>
      </c>
      <c r="E83" s="155">
        <f t="shared" si="12"/>
        <v>0</v>
      </c>
      <c r="F83" s="156">
        <f t="shared" si="12"/>
        <v>9</v>
      </c>
      <c r="G83" s="161">
        <f t="shared" si="12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>
        <v>7</v>
      </c>
      <c r="E85" s="138"/>
      <c r="F85" s="145">
        <v>7</v>
      </c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>
        <v>1</v>
      </c>
      <c r="E86" s="43"/>
      <c r="F86" s="46">
        <v>1</v>
      </c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1</v>
      </c>
      <c r="E87" s="65"/>
      <c r="F87" s="68">
        <v>1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/>
      <c r="E88" s="65"/>
      <c r="F88" s="68"/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636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637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/>
      <c r="F98" s="50"/>
      <c r="G98" s="43"/>
      <c r="H98" s="46"/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633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24</v>
      </c>
      <c r="E102" s="145"/>
      <c r="F102" s="92"/>
      <c r="G102" s="138"/>
      <c r="H102" s="145"/>
      <c r="I102" s="139">
        <v>24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63</v>
      </c>
      <c r="F103" s="190"/>
      <c r="G103" s="135"/>
      <c r="H103" s="189">
        <v>2</v>
      </c>
      <c r="I103" s="136">
        <v>61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24</v>
      </c>
      <c r="E104" s="192">
        <f t="shared" ref="E104:I104" si="13">SUM(E92:E103)</f>
        <v>63</v>
      </c>
      <c r="F104" s="193">
        <f t="shared" si="13"/>
        <v>0</v>
      </c>
      <c r="G104" s="191">
        <f t="shared" si="13"/>
        <v>0</v>
      </c>
      <c r="H104" s="192">
        <f t="shared" si="13"/>
        <v>2</v>
      </c>
      <c r="I104" s="194">
        <f t="shared" si="13"/>
        <v>85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611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612"/>
      <c r="B108" s="337"/>
      <c r="C108" s="584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107</v>
      </c>
      <c r="D109" s="135">
        <v>2</v>
      </c>
      <c r="E109" s="197">
        <v>0</v>
      </c>
      <c r="F109" s="189">
        <v>0</v>
      </c>
      <c r="G109" s="189">
        <v>0</v>
      </c>
      <c r="H109" s="189">
        <v>6</v>
      </c>
      <c r="I109" s="189">
        <v>18</v>
      </c>
      <c r="J109" s="189">
        <v>70</v>
      </c>
      <c r="K109" s="198">
        <v>11</v>
      </c>
      <c r="L109" s="136">
        <v>1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85"/>
      <c r="L112" s="585"/>
      <c r="M112" s="583"/>
      <c r="N112" s="583"/>
      <c r="O112" s="58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105</v>
      </c>
      <c r="D113" s="209">
        <v>106</v>
      </c>
      <c r="E113" s="208">
        <v>0</v>
      </c>
      <c r="F113" s="210">
        <v>0</v>
      </c>
      <c r="G113" s="210">
        <v>0</v>
      </c>
      <c r="H113" s="209">
        <v>0</v>
      </c>
      <c r="I113" s="208">
        <v>2</v>
      </c>
      <c r="J113" s="209">
        <v>3</v>
      </c>
      <c r="K113" s="209">
        <v>5</v>
      </c>
      <c r="L113" s="209">
        <v>1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82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83"/>
      <c r="B116" s="584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85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11</v>
      </c>
      <c r="C117" s="138">
        <v>11</v>
      </c>
      <c r="D117" s="179"/>
      <c r="E117" s="179"/>
      <c r="F117" s="179"/>
      <c r="G117" s="179"/>
      <c r="H117" s="179"/>
      <c r="I117" s="179"/>
      <c r="J117" s="213"/>
      <c r="K117" s="92"/>
      <c r="L117" s="138">
        <v>11</v>
      </c>
      <c r="M117" s="145">
        <v>10</v>
      </c>
      <c r="N117" s="145">
        <v>11</v>
      </c>
      <c r="O117" s="139">
        <v>11</v>
      </c>
    </row>
    <row r="118" spans="1:102" ht="15" customHeight="1" x14ac:dyDescent="0.25">
      <c r="A118" s="214" t="s">
        <v>200</v>
      </c>
      <c r="B118" s="215">
        <f>SUM(C118:J118)</f>
        <v>1</v>
      </c>
      <c r="C118" s="138"/>
      <c r="D118" s="145"/>
      <c r="E118" s="145"/>
      <c r="F118" s="145"/>
      <c r="G118" s="145"/>
      <c r="H118" s="145"/>
      <c r="I118" s="145"/>
      <c r="J118" s="139">
        <v>1</v>
      </c>
      <c r="K118" s="92"/>
      <c r="L118" s="138">
        <v>1</v>
      </c>
      <c r="M118" s="145">
        <v>1</v>
      </c>
      <c r="N118" s="145">
        <v>1</v>
      </c>
      <c r="O118" s="139">
        <v>1</v>
      </c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87</v>
      </c>
      <c r="C122" s="223">
        <v>33</v>
      </c>
      <c r="D122" s="224">
        <v>3</v>
      </c>
      <c r="E122" s="225">
        <v>2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83</v>
      </c>
      <c r="C123" s="230">
        <v>19</v>
      </c>
      <c r="D123" s="231">
        <v>0</v>
      </c>
      <c r="E123" s="232">
        <v>0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7</v>
      </c>
      <c r="C124" s="234">
        <v>10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1</v>
      </c>
      <c r="C125" s="234">
        <v>4</v>
      </c>
      <c r="D125" s="235">
        <v>0</v>
      </c>
      <c r="E125" s="236">
        <v>0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1</v>
      </c>
      <c r="D126" s="235">
        <v>0</v>
      </c>
      <c r="E126" s="236">
        <v>0</v>
      </c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>
        <v>0</v>
      </c>
      <c r="E127" s="240">
        <v>0</v>
      </c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>
        <v>0</v>
      </c>
      <c r="E128" s="236">
        <v>0</v>
      </c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>
        <v>0</v>
      </c>
      <c r="E129" s="236">
        <v>0</v>
      </c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613" t="s">
        <v>215</v>
      </c>
      <c r="B130" s="242">
        <v>0</v>
      </c>
      <c r="C130" s="243"/>
      <c r="D130" s="244">
        <v>0</v>
      </c>
      <c r="E130" s="245">
        <v>0</v>
      </c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90</v>
      </c>
      <c r="D134" s="225">
        <v>10</v>
      </c>
    </row>
    <row r="135" spans="1:101" x14ac:dyDescent="0.25">
      <c r="A135" s="614"/>
      <c r="B135" s="615" t="s">
        <v>221</v>
      </c>
      <c r="C135" s="65">
        <v>15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90</v>
      </c>
      <c r="D136" s="29"/>
    </row>
    <row r="137" spans="1:101" ht="15" customHeight="1" x14ac:dyDescent="0.25">
      <c r="A137" s="486"/>
      <c r="B137" s="250" t="s">
        <v>224</v>
      </c>
      <c r="C137" s="43">
        <v>90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/>
    </row>
    <row r="139" spans="1:101" ht="15" customHeight="1" x14ac:dyDescent="0.25">
      <c r="A139" s="614"/>
      <c r="B139" s="616" t="s">
        <v>226</v>
      </c>
      <c r="C139" s="242">
        <v>90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612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617"/>
      <c r="N142" s="618"/>
      <c r="CA142"/>
      <c r="CW142" s="2"/>
    </row>
    <row r="143" spans="1:101" ht="21" x14ac:dyDescent="0.25">
      <c r="A143" s="256" t="s">
        <v>238</v>
      </c>
      <c r="B143" s="31">
        <v>54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619">
        <f>SUM(C144:K144)</f>
        <v>54</v>
      </c>
      <c r="C144" s="65">
        <v>0</v>
      </c>
      <c r="D144" s="68">
        <v>0</v>
      </c>
      <c r="E144" s="68">
        <v>8</v>
      </c>
      <c r="F144" s="68">
        <v>20</v>
      </c>
      <c r="G144" s="68">
        <v>16</v>
      </c>
      <c r="H144" s="68">
        <v>10</v>
      </c>
      <c r="I144" s="68"/>
      <c r="J144" s="68"/>
      <c r="K144" s="69"/>
      <c r="L144" s="73">
        <v>5</v>
      </c>
      <c r="M144" s="620">
        <v>2</v>
      </c>
      <c r="N144" s="620">
        <v>21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62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107</v>
      </c>
      <c r="C149" s="189">
        <v>0</v>
      </c>
      <c r="D149" s="197">
        <v>8</v>
      </c>
      <c r="E149" s="136">
        <v>0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118</v>
      </c>
      <c r="C152" s="222"/>
      <c r="D152" s="223">
        <v>69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106</v>
      </c>
      <c r="C153" s="43"/>
      <c r="D153" s="51">
        <v>64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12</v>
      </c>
      <c r="C154" s="269">
        <v>8</v>
      </c>
      <c r="D154" s="270">
        <v>5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622" t="s">
        <v>259</v>
      </c>
      <c r="B155" s="623" t="s">
        <v>260</v>
      </c>
      <c r="C155" s="624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36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13</v>
      </c>
      <c r="C157" s="277"/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69</v>
      </c>
      <c r="C158" s="278"/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203</v>
      </c>
      <c r="C161" s="225">
        <v>2</v>
      </c>
    </row>
    <row r="162" spans="1:3" x14ac:dyDescent="0.25">
      <c r="A162" s="625" t="s">
        <v>263</v>
      </c>
      <c r="B162" s="242">
        <v>30</v>
      </c>
      <c r="C162" s="245">
        <v>12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3416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2C0325D1-B363-4B24-A60E-A82D390D8374}">
      <formula1>0</formula1>
      <formula2>9.99999999999999E+38</formula2>
    </dataValidation>
    <dataValidation type="whole" allowBlank="1" showInputMessage="1" showErrorMessage="1" sqref="C117:O119" xr:uid="{FF58B31E-69A5-47A7-9E69-E18B5755CCDD}">
      <formula1>0</formula1>
      <formula2>9.99999999999999E+37</formula2>
    </dataValidation>
    <dataValidation type="whole" allowBlank="1" showInputMessage="1" showErrorMessage="1" sqref="C92:I103" xr:uid="{8334130B-69CA-44B5-9758-0CF7EF45D53F}">
      <formula1>0</formula1>
      <formula2>9.99999999999999E+35</formula2>
    </dataValidation>
    <dataValidation operator="greaterThanOrEqual" allowBlank="1" showInputMessage="1" showErrorMessage="1" error="Valor no Permitido" sqref="E81:G81" xr:uid="{249812CD-3FA3-4CED-90BF-A10BAE510B04}"/>
    <dataValidation type="whole" operator="greaterThanOrEqual" allowBlank="1" showInputMessage="1" showErrorMessage="1" sqref="B84:G88 B161:C162" xr:uid="{F6B9FFCE-252C-46E1-A1D7-90B62DD25C78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D132C311-C576-4FE4-90AA-C9164D13BC08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229F34AF-D8BF-412A-A3D4-1774BC0D1C65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Z179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",[5]NOMBRE!B2, " (",[5]NOMBRE!C2,[5]NOMBRE!D2,[5]NOMBRE!E2,[5]NOMBRE!F2,[5]NOMBRE!G2,")")</f>
        <v>COMUNA: LINARES (07401)</v>
      </c>
    </row>
    <row r="3" spans="1:104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104" x14ac:dyDescent="0.25">
      <c r="A4" s="1" t="str">
        <f>CONCATENATE("MES: ",[5]NOMBRE!B6, " (",[5]NOMBRE!C6,[5]NOMBRE!D6,")")</f>
        <v>MES: SEPTIEMBRE (09)</v>
      </c>
    </row>
    <row r="5" spans="1:104" x14ac:dyDescent="0.25">
      <c r="A5" s="1" t="str">
        <f>CONCATENATE("AÑO: ",[5]NOMBRE!B7)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53"/>
      <c r="B11" s="337"/>
      <c r="C11" s="558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53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125</v>
      </c>
      <c r="D12" s="14">
        <f t="shared" ref="D12:AD12" si="0">SUM(D13:D16)</f>
        <v>0</v>
      </c>
      <c r="E12" s="15">
        <f t="shared" si="0"/>
        <v>7</v>
      </c>
      <c r="F12" s="16">
        <f t="shared" si="0"/>
        <v>98</v>
      </c>
      <c r="G12" s="17">
        <f t="shared" si="0"/>
        <v>20</v>
      </c>
      <c r="H12" s="14">
        <f t="shared" si="0"/>
        <v>0</v>
      </c>
      <c r="I12" s="15">
        <f t="shared" si="0"/>
        <v>1</v>
      </c>
      <c r="J12" s="18">
        <f t="shared" si="0"/>
        <v>0</v>
      </c>
      <c r="K12" s="19">
        <f t="shared" si="0"/>
        <v>10</v>
      </c>
      <c r="L12" s="20">
        <f t="shared" si="0"/>
        <v>125</v>
      </c>
      <c r="M12" s="14">
        <f t="shared" si="0"/>
        <v>113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6</v>
      </c>
      <c r="R12" s="21">
        <f t="shared" si="0"/>
        <v>53</v>
      </c>
      <c r="S12" s="17">
        <f t="shared" si="0"/>
        <v>118</v>
      </c>
      <c r="T12" s="22">
        <f t="shared" si="0"/>
        <v>3</v>
      </c>
      <c r="U12" s="17">
        <f t="shared" si="0"/>
        <v>121</v>
      </c>
      <c r="V12" s="14">
        <f t="shared" si="0"/>
        <v>4</v>
      </c>
      <c r="W12" s="23">
        <f t="shared" si="0"/>
        <v>127</v>
      </c>
      <c r="X12" s="22">
        <f t="shared" si="0"/>
        <v>47</v>
      </c>
      <c r="Y12" s="15">
        <f t="shared" si="0"/>
        <v>98</v>
      </c>
      <c r="Z12" s="24">
        <f t="shared" si="0"/>
        <v>0</v>
      </c>
      <c r="AA12" s="22">
        <f t="shared" si="0"/>
        <v>0</v>
      </c>
      <c r="AB12" s="15">
        <f t="shared" si="0"/>
        <v>10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51</v>
      </c>
      <c r="D13" s="27">
        <v>0</v>
      </c>
      <c r="E13" s="28">
        <v>3</v>
      </c>
      <c r="F13" s="28">
        <v>43</v>
      </c>
      <c r="G13" s="29">
        <v>5</v>
      </c>
      <c r="H13" s="27">
        <v>0</v>
      </c>
      <c r="I13" s="30">
        <v>1</v>
      </c>
      <c r="J13" s="30">
        <v>0</v>
      </c>
      <c r="K13" s="29">
        <v>5</v>
      </c>
      <c r="L13" s="31">
        <v>51</v>
      </c>
      <c r="M13" s="30">
        <v>39</v>
      </c>
      <c r="N13" s="30">
        <v>0</v>
      </c>
      <c r="O13" s="30">
        <v>0</v>
      </c>
      <c r="P13" s="30">
        <v>0</v>
      </c>
      <c r="Q13" s="30">
        <v>6</v>
      </c>
      <c r="R13" s="32">
        <v>51</v>
      </c>
      <c r="S13" s="29">
        <v>46</v>
      </c>
      <c r="T13" s="33">
        <v>2</v>
      </c>
      <c r="U13" s="34">
        <v>49</v>
      </c>
      <c r="V13" s="28">
        <v>2</v>
      </c>
      <c r="W13" s="35">
        <v>52</v>
      </c>
      <c r="X13" s="33">
        <v>45</v>
      </c>
      <c r="Y13" s="30">
        <v>44</v>
      </c>
      <c r="Z13" s="36">
        <v>0</v>
      </c>
      <c r="AA13" s="33">
        <v>0</v>
      </c>
      <c r="AB13" s="30">
        <v>6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0</v>
      </c>
      <c r="D14" s="43">
        <v>0</v>
      </c>
      <c r="E14" s="44">
        <v>0</v>
      </c>
      <c r="F14" s="44">
        <v>0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8">
        <v>2</v>
      </c>
      <c r="S14" s="45">
        <v>0</v>
      </c>
      <c r="T14" s="49">
        <v>0</v>
      </c>
      <c r="U14" s="50">
        <v>0</v>
      </c>
      <c r="V14" s="44">
        <v>0</v>
      </c>
      <c r="W14" s="51">
        <v>0</v>
      </c>
      <c r="X14" s="49">
        <v>0</v>
      </c>
      <c r="Y14" s="46">
        <v>0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56</v>
      </c>
      <c r="D15" s="43">
        <v>0</v>
      </c>
      <c r="E15" s="44">
        <v>2</v>
      </c>
      <c r="F15" s="44">
        <v>41</v>
      </c>
      <c r="G15" s="45">
        <v>13</v>
      </c>
      <c r="H15" s="43">
        <v>0</v>
      </c>
      <c r="I15" s="46">
        <v>0</v>
      </c>
      <c r="J15" s="46">
        <v>0</v>
      </c>
      <c r="K15" s="45">
        <v>5</v>
      </c>
      <c r="L15" s="47">
        <v>56</v>
      </c>
      <c r="M15" s="46">
        <v>56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55</v>
      </c>
      <c r="T15" s="49">
        <v>0</v>
      </c>
      <c r="U15" s="50">
        <v>55</v>
      </c>
      <c r="V15" s="44">
        <v>1</v>
      </c>
      <c r="W15" s="51">
        <v>56</v>
      </c>
      <c r="X15" s="49">
        <v>1</v>
      </c>
      <c r="Y15" s="46">
        <v>52</v>
      </c>
      <c r="Z15" s="52">
        <v>0</v>
      </c>
      <c r="AA15" s="49">
        <v>0</v>
      </c>
      <c r="AB15" s="46">
        <v>3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18</v>
      </c>
      <c r="D16" s="54">
        <v>0</v>
      </c>
      <c r="E16" s="55">
        <v>2</v>
      </c>
      <c r="F16" s="55">
        <v>14</v>
      </c>
      <c r="G16" s="56">
        <v>2</v>
      </c>
      <c r="H16" s="54">
        <v>0</v>
      </c>
      <c r="I16" s="57">
        <v>0</v>
      </c>
      <c r="J16" s="57">
        <v>0</v>
      </c>
      <c r="K16" s="56">
        <v>0</v>
      </c>
      <c r="L16" s="58">
        <v>18</v>
      </c>
      <c r="M16" s="57">
        <v>18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6">
        <v>17</v>
      </c>
      <c r="T16" s="60">
        <v>1</v>
      </c>
      <c r="U16" s="61">
        <v>17</v>
      </c>
      <c r="V16" s="55">
        <v>1</v>
      </c>
      <c r="W16" s="62">
        <v>19</v>
      </c>
      <c r="X16" s="60">
        <v>1</v>
      </c>
      <c r="Y16" s="57">
        <v>2</v>
      </c>
      <c r="Z16" s="63">
        <v>0</v>
      </c>
      <c r="AA16" s="60">
        <v>0</v>
      </c>
      <c r="AB16" s="57">
        <v>1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2</v>
      </c>
      <c r="D18" s="43">
        <v>0</v>
      </c>
      <c r="E18" s="44">
        <v>0</v>
      </c>
      <c r="F18" s="44">
        <v>2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>
        <v>0</v>
      </c>
      <c r="AB18" s="46">
        <v>0</v>
      </c>
      <c r="AC18" s="46">
        <v>0</v>
      </c>
      <c r="AD18" s="51">
        <v>0</v>
      </c>
      <c r="AE18" s="44">
        <v>0</v>
      </c>
      <c r="AF18" s="45">
        <v>0</v>
      </c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61" t="s">
        <v>46</v>
      </c>
      <c r="B19" s="403"/>
      <c r="C19" s="58">
        <v>22</v>
      </c>
      <c r="D19" s="65">
        <v>0</v>
      </c>
      <c r="E19" s="66">
        <v>0</v>
      </c>
      <c r="F19" s="66">
        <v>0</v>
      </c>
      <c r="G19" s="67">
        <v>0</v>
      </c>
      <c r="H19" s="65"/>
      <c r="I19" s="68"/>
      <c r="J19" s="68"/>
      <c r="K19" s="67"/>
      <c r="L19" s="327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1</v>
      </c>
      <c r="D20" s="27">
        <v>0</v>
      </c>
      <c r="E20" s="30">
        <v>0</v>
      </c>
      <c r="F20" s="30">
        <v>1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>
        <v>0</v>
      </c>
      <c r="AB20" s="75">
        <v>0</v>
      </c>
      <c r="AC20" s="75">
        <v>0</v>
      </c>
      <c r="AD20" s="82">
        <v>0</v>
      </c>
      <c r="AE20" s="81">
        <v>0</v>
      </c>
      <c r="AF20" s="76">
        <v>0</v>
      </c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0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/>
      <c r="AB21" s="57"/>
      <c r="AC21" s="57"/>
      <c r="AD21" s="62"/>
      <c r="AE21" s="55"/>
      <c r="AF21" s="56"/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559"/>
      <c r="B23" s="96" t="s">
        <v>51</v>
      </c>
      <c r="C23" s="53">
        <v>2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>
        <v>0</v>
      </c>
      <c r="AB23" s="57">
        <v>0</v>
      </c>
      <c r="AC23" s="57">
        <v>0</v>
      </c>
      <c r="AD23" s="62">
        <v>0</v>
      </c>
      <c r="AE23" s="55">
        <v>0</v>
      </c>
      <c r="AF23" s="56"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16</v>
      </c>
      <c r="D26" s="105">
        <v>0</v>
      </c>
      <c r="E26" s="106">
        <v>10</v>
      </c>
      <c r="F26" s="107">
        <v>6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4</v>
      </c>
      <c r="D27" s="110">
        <v>0</v>
      </c>
      <c r="E27" s="111">
        <v>1</v>
      </c>
      <c r="F27" s="112">
        <v>3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560"/>
      <c r="B28" s="330" t="s">
        <v>60</v>
      </c>
      <c r="C28" s="114">
        <f t="shared" si="9"/>
        <v>14</v>
      </c>
      <c r="D28" s="115">
        <v>1</v>
      </c>
      <c r="E28" s="116">
        <v>4</v>
      </c>
      <c r="F28" s="117">
        <v>9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17</v>
      </c>
      <c r="D29" s="110">
        <v>0</v>
      </c>
      <c r="E29" s="111">
        <v>1</v>
      </c>
      <c r="F29" s="112">
        <v>16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51</v>
      </c>
      <c r="D30" s="119">
        <v>1</v>
      </c>
      <c r="E30" s="120">
        <v>15</v>
      </c>
      <c r="F30" s="121">
        <v>35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51</v>
      </c>
      <c r="D31" s="115">
        <v>1</v>
      </c>
      <c r="E31" s="116">
        <v>15</v>
      </c>
      <c r="F31" s="117">
        <v>35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51</v>
      </c>
      <c r="D32" s="110">
        <v>0</v>
      </c>
      <c r="E32" s="111">
        <v>16</v>
      </c>
      <c r="F32" s="112">
        <v>35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559"/>
      <c r="B33" s="123" t="s">
        <v>66</v>
      </c>
      <c r="C33" s="114">
        <f t="shared" si="10"/>
        <v>39</v>
      </c>
      <c r="D33" s="115">
        <v>1</v>
      </c>
      <c r="E33" s="116">
        <v>7</v>
      </c>
      <c r="F33" s="117">
        <v>31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51</v>
      </c>
      <c r="D34" s="110">
        <v>0</v>
      </c>
      <c r="E34" s="111">
        <v>16</v>
      </c>
      <c r="F34" s="112">
        <v>35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559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4</v>
      </c>
      <c r="D36" s="105">
        <v>0</v>
      </c>
      <c r="E36" s="106">
        <v>0</v>
      </c>
      <c r="F36" s="107">
        <v>4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51</v>
      </c>
      <c r="D37" s="110">
        <v>1</v>
      </c>
      <c r="E37" s="111">
        <v>9</v>
      </c>
      <c r="F37" s="112">
        <v>41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559"/>
      <c r="B38" s="330" t="s">
        <v>73</v>
      </c>
      <c r="C38" s="114">
        <f t="shared" si="9"/>
        <v>8</v>
      </c>
      <c r="D38" s="115">
        <v>0</v>
      </c>
      <c r="E38" s="116">
        <v>2</v>
      </c>
      <c r="F38" s="117">
        <v>6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15</v>
      </c>
      <c r="D42" s="136">
        <v>2</v>
      </c>
    </row>
    <row r="43" spans="1:100" ht="21.95" customHeight="1" x14ac:dyDescent="0.25">
      <c r="A43" s="409" t="s">
        <v>80</v>
      </c>
      <c r="B43" s="137" t="s">
        <v>81</v>
      </c>
      <c r="C43" s="138">
        <v>1</v>
      </c>
      <c r="D43" s="139">
        <v>4</v>
      </c>
    </row>
    <row r="44" spans="1:100" ht="15" customHeight="1" x14ac:dyDescent="0.25">
      <c r="A44" s="557"/>
      <c r="B44" s="140" t="s">
        <v>82</v>
      </c>
      <c r="C44" s="54">
        <v>14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1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2</v>
      </c>
    </row>
    <row r="47" spans="1:100" ht="15" customHeight="1" x14ac:dyDescent="0.25">
      <c r="A47" s="562"/>
      <c r="B47" s="140" t="s">
        <v>82</v>
      </c>
      <c r="C47" s="65">
        <v>4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14</v>
      </c>
      <c r="D48" s="139">
        <v>2</v>
      </c>
    </row>
    <row r="49" spans="1:102" ht="21" x14ac:dyDescent="0.25">
      <c r="A49" s="557"/>
      <c r="B49" s="323" t="s">
        <v>87</v>
      </c>
      <c r="C49" s="54">
        <v>4</v>
      </c>
      <c r="D49" s="56">
        <v>1</v>
      </c>
    </row>
    <row r="50" spans="1:102" ht="24.95" customHeight="1" x14ac:dyDescent="0.25">
      <c r="A50" s="407" t="s">
        <v>88</v>
      </c>
      <c r="B50" s="408"/>
      <c r="C50" s="135">
        <v>2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0</v>
      </c>
      <c r="D51" s="136">
        <v>1</v>
      </c>
    </row>
    <row r="52" spans="1:102" ht="24.95" customHeight="1" x14ac:dyDescent="0.25">
      <c r="A52" s="407" t="s">
        <v>90</v>
      </c>
      <c r="B52" s="408"/>
      <c r="C52" s="135">
        <v>1</v>
      </c>
      <c r="D52" s="136">
        <v>1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1</v>
      </c>
      <c r="D54" s="136">
        <v>4</v>
      </c>
    </row>
    <row r="55" spans="1:102" ht="15" customHeight="1" x14ac:dyDescent="0.25">
      <c r="A55" s="409" t="s">
        <v>93</v>
      </c>
      <c r="B55" s="141" t="s">
        <v>94</v>
      </c>
      <c r="C55" s="138">
        <v>11</v>
      </c>
      <c r="D55" s="139">
        <v>1</v>
      </c>
    </row>
    <row r="56" spans="1:102" ht="15" customHeight="1" x14ac:dyDescent="0.25">
      <c r="A56" s="557"/>
      <c r="B56" s="323" t="s">
        <v>95</v>
      </c>
      <c r="C56" s="54">
        <v>19</v>
      </c>
      <c r="D56" s="56">
        <v>1</v>
      </c>
    </row>
    <row r="57" spans="1:102" ht="15" customHeight="1" x14ac:dyDescent="0.25">
      <c r="A57" s="564" t="s">
        <v>96</v>
      </c>
      <c r="B57" s="564"/>
      <c r="C57" s="65">
        <v>70</v>
      </c>
      <c r="D57" s="67">
        <v>4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65"/>
      <c r="B60" s="427"/>
      <c r="C60" s="133" t="s">
        <v>100</v>
      </c>
      <c r="D60" s="143" t="s">
        <v>101</v>
      </c>
      <c r="E60" s="134" t="s">
        <v>102</v>
      </c>
      <c r="F60" s="563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0</v>
      </c>
      <c r="E62" s="139">
        <v>0</v>
      </c>
      <c r="F62" s="146">
        <v>2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560"/>
      <c r="B65" s="148" t="s">
        <v>108</v>
      </c>
      <c r="C65" s="65">
        <v>0</v>
      </c>
      <c r="D65" s="68">
        <v>0</v>
      </c>
      <c r="E65" s="67">
        <v>0</v>
      </c>
      <c r="F65" s="327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1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35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0</v>
      </c>
      <c r="C76" s="156">
        <f t="shared" si="11"/>
        <v>0</v>
      </c>
      <c r="D76" s="157">
        <f t="shared" si="11"/>
        <v>0</v>
      </c>
      <c r="E76" s="155">
        <f t="shared" si="11"/>
        <v>0</v>
      </c>
      <c r="F76" s="156">
        <f t="shared" si="11"/>
        <v>0</v>
      </c>
      <c r="G76" s="158">
        <f t="shared" si="11"/>
        <v>0</v>
      </c>
      <c r="H76" s="159">
        <f t="shared" si="11"/>
        <v>0</v>
      </c>
      <c r="I76" s="160">
        <f t="shared" si="11"/>
        <v>0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35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0</v>
      </c>
      <c r="C83" s="171">
        <f t="shared" si="13"/>
        <v>0</v>
      </c>
      <c r="D83" s="172">
        <f t="shared" si="13"/>
        <v>2</v>
      </c>
      <c r="E83" s="155">
        <f t="shared" si="13"/>
        <v>0</v>
      </c>
      <c r="F83" s="156">
        <f t="shared" si="13"/>
        <v>2</v>
      </c>
      <c r="G83" s="161">
        <f t="shared" si="13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/>
      <c r="E85" s="138"/>
      <c r="F85" s="145"/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1</v>
      </c>
      <c r="E87" s="65"/>
      <c r="F87" s="68">
        <v>1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>
        <v>1</v>
      </c>
      <c r="E88" s="65"/>
      <c r="F88" s="68">
        <v>1</v>
      </c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67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66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>
        <v>1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564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9</v>
      </c>
      <c r="E102" s="145"/>
      <c r="F102" s="92"/>
      <c r="G102" s="138"/>
      <c r="H102" s="145"/>
      <c r="I102" s="139">
        <v>9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40</v>
      </c>
      <c r="F103" s="190"/>
      <c r="G103" s="135"/>
      <c r="H103" s="189">
        <v>4</v>
      </c>
      <c r="I103" s="136">
        <v>36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9</v>
      </c>
      <c r="E104" s="192">
        <f t="shared" ref="E104:I104" si="14">SUM(E92:E103)</f>
        <v>41</v>
      </c>
      <c r="F104" s="193">
        <f t="shared" si="14"/>
        <v>0</v>
      </c>
      <c r="G104" s="191">
        <f t="shared" si="14"/>
        <v>0</v>
      </c>
      <c r="H104" s="192">
        <f t="shared" si="14"/>
        <v>5</v>
      </c>
      <c r="I104" s="194">
        <f t="shared" si="14"/>
        <v>45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55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53"/>
      <c r="B108" s="337"/>
      <c r="C108" s="532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126</v>
      </c>
      <c r="D109" s="135">
        <v>0</v>
      </c>
      <c r="E109" s="197">
        <v>0</v>
      </c>
      <c r="F109" s="189">
        <v>0</v>
      </c>
      <c r="G109" s="189">
        <v>1</v>
      </c>
      <c r="H109" s="189">
        <v>2</v>
      </c>
      <c r="I109" s="189">
        <v>20</v>
      </c>
      <c r="J109" s="189">
        <v>94</v>
      </c>
      <c r="K109" s="198">
        <v>9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30"/>
      <c r="L112" s="530"/>
      <c r="M112" s="533"/>
      <c r="N112" s="533"/>
      <c r="O112" s="53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126</v>
      </c>
      <c r="D113" s="209">
        <v>126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0</v>
      </c>
      <c r="K113" s="209">
        <v>8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34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35"/>
      <c r="B116" s="536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37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19</v>
      </c>
      <c r="C117" s="138">
        <v>19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19</v>
      </c>
      <c r="M117" s="145">
        <v>17</v>
      </c>
      <c r="N117" s="145">
        <v>19</v>
      </c>
      <c r="O117" s="139">
        <v>19</v>
      </c>
    </row>
    <row r="118" spans="1:102" ht="15" customHeight="1" x14ac:dyDescent="0.25">
      <c r="A118" s="214" t="s">
        <v>200</v>
      </c>
      <c r="B118" s="215">
        <f>SUM(C118:J118)</f>
        <v>1</v>
      </c>
      <c r="C118" s="138">
        <v>1</v>
      </c>
      <c r="D118" s="145"/>
      <c r="E118" s="145"/>
      <c r="F118" s="145"/>
      <c r="G118" s="145"/>
      <c r="H118" s="145"/>
      <c r="I118" s="145"/>
      <c r="J118" s="139"/>
      <c r="K118" s="92">
        <v>0</v>
      </c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>
        <v>0</v>
      </c>
      <c r="D119" s="57"/>
      <c r="E119" s="57"/>
      <c r="F119" s="57"/>
      <c r="G119" s="57"/>
      <c r="H119" s="57"/>
      <c r="I119" s="57"/>
      <c r="J119" s="56"/>
      <c r="K119" s="56">
        <v>0</v>
      </c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109</v>
      </c>
      <c r="C122" s="223">
        <v>29</v>
      </c>
      <c r="D122" s="224">
        <v>0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12</v>
      </c>
      <c r="C123" s="230">
        <v>0</v>
      </c>
      <c r="D123" s="231">
        <v>0</v>
      </c>
      <c r="E123" s="232">
        <v>0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15</v>
      </c>
      <c r="C124" s="234">
        <v>12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1</v>
      </c>
      <c r="C125" s="234">
        <v>15</v>
      </c>
      <c r="D125" s="235">
        <v>0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0</v>
      </c>
      <c r="D126" s="235">
        <v>0</v>
      </c>
      <c r="E126" s="236">
        <v>0</v>
      </c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313" t="s">
        <v>215</v>
      </c>
      <c r="B130" s="242">
        <v>0</v>
      </c>
      <c r="C130" s="243"/>
      <c r="D130" s="244"/>
      <c r="E130" s="245"/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112</v>
      </c>
      <c r="D134" s="225"/>
    </row>
    <row r="135" spans="1:101" x14ac:dyDescent="0.25">
      <c r="A135" s="541"/>
      <c r="B135" s="315" t="s">
        <v>221</v>
      </c>
      <c r="C135" s="65">
        <v>18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112</v>
      </c>
      <c r="D136" s="29"/>
    </row>
    <row r="137" spans="1:101" ht="15" customHeight="1" x14ac:dyDescent="0.25">
      <c r="A137" s="486"/>
      <c r="B137" s="250" t="s">
        <v>224</v>
      </c>
      <c r="C137" s="43">
        <v>112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/>
    </row>
    <row r="139" spans="1:101" ht="15" customHeight="1" x14ac:dyDescent="0.25">
      <c r="A139" s="541"/>
      <c r="B139" s="316" t="s">
        <v>226</v>
      </c>
      <c r="C139" s="242">
        <v>112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31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38"/>
      <c r="N142" s="539"/>
      <c r="CA142"/>
      <c r="CW142" s="2"/>
    </row>
    <row r="143" spans="1:101" ht="21" x14ac:dyDescent="0.25">
      <c r="A143" s="256" t="s">
        <v>238</v>
      </c>
      <c r="B143" s="31">
        <v>54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317">
        <f>SUM(C144:K144)</f>
        <v>54</v>
      </c>
      <c r="C144" s="65">
        <v>0</v>
      </c>
      <c r="D144" s="68">
        <v>0</v>
      </c>
      <c r="E144" s="68">
        <v>8</v>
      </c>
      <c r="F144" s="68">
        <v>20</v>
      </c>
      <c r="G144" s="68">
        <v>16</v>
      </c>
      <c r="H144" s="68">
        <v>10</v>
      </c>
      <c r="I144" s="68"/>
      <c r="J144" s="68"/>
      <c r="K144" s="69"/>
      <c r="L144" s="73">
        <v>0</v>
      </c>
      <c r="M144" s="318">
        <v>0</v>
      </c>
      <c r="N144" s="318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40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135</v>
      </c>
      <c r="C149" s="189">
        <v>0</v>
      </c>
      <c r="D149" s="197">
        <v>13</v>
      </c>
      <c r="E149" s="136">
        <v>2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133</v>
      </c>
      <c r="C152" s="222"/>
      <c r="D152" s="223">
        <v>63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122</v>
      </c>
      <c r="C153" s="43"/>
      <c r="D153" s="51">
        <v>62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11</v>
      </c>
      <c r="C154" s="269">
        <v>9</v>
      </c>
      <c r="D154" s="270">
        <v>1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309" t="s">
        <v>259</v>
      </c>
      <c r="B155" s="310" t="s">
        <v>260</v>
      </c>
      <c r="C155" s="319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48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22</v>
      </c>
      <c r="C157" s="277">
        <v>1</v>
      </c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63</v>
      </c>
      <c r="C158" s="278">
        <v>2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</v>
      </c>
      <c r="C161" s="225">
        <v>1</v>
      </c>
    </row>
    <row r="162" spans="1:3" x14ac:dyDescent="0.25">
      <c r="A162" s="320" t="s">
        <v>263</v>
      </c>
      <c r="B162" s="242">
        <v>25</v>
      </c>
      <c r="C162" s="245">
        <v>12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3649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35B6684A-644F-4E1B-8C32-D08678ADD258}">
      <formula1>0</formula1>
      <formula2>9.99999999999999E+38</formula2>
    </dataValidation>
    <dataValidation type="whole" allowBlank="1" showInputMessage="1" showErrorMessage="1" sqref="C117:O119" xr:uid="{19E61D0C-DBE8-4237-8238-C6EF54B4C40E}">
      <formula1>0</formula1>
      <formula2>9.99999999999999E+37</formula2>
    </dataValidation>
    <dataValidation type="whole" allowBlank="1" showInputMessage="1" showErrorMessage="1" sqref="C92:I103" xr:uid="{FE29439D-047C-4D23-B5EA-F1C08568E5F3}">
      <formula1>0</formula1>
      <formula2>9.99999999999999E+35</formula2>
    </dataValidation>
    <dataValidation operator="greaterThanOrEqual" allowBlank="1" showInputMessage="1" showErrorMessage="1" error="Valor no Permitido" sqref="E81:G81" xr:uid="{C3C15EAB-ABD9-4E50-B089-46E21587EBC0}"/>
    <dataValidation type="whole" operator="greaterThanOrEqual" allowBlank="1" showInputMessage="1" showErrorMessage="1" sqref="B84:G88 B161:C162" xr:uid="{77ADD59E-0F22-45A5-8A0B-6EC2D9355A80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E4DCA4B5-B865-4F4C-B15B-AC786C322981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B8097400-200C-4A55-9479-FDEF2857A26E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Z179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",[6]NOMBRE!B2, " (",[6]NOMBRE!C2,[6]NOMBRE!D2,[6]NOMBRE!E2,[6]NOMBRE!F2,[6]NOMBRE!G2,")")</f>
        <v>COMUNA: LINARES (07401)</v>
      </c>
    </row>
    <row r="3" spans="1:104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104" x14ac:dyDescent="0.25">
      <c r="A4" s="1" t="str">
        <f>CONCATENATE("MES: ",[6]NOMBRE!B6, " (",[6]NOMBRE!C6,[6]NOMBRE!D6,")")</f>
        <v>MES: OCTUBRE (10)</v>
      </c>
    </row>
    <row r="5" spans="1:104" x14ac:dyDescent="0.25">
      <c r="A5" s="1" t="str">
        <f>CONCATENATE("AÑO: ",[6]NOMBRE!B7)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31"/>
      <c r="B11" s="337"/>
      <c r="C11" s="542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31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132</v>
      </c>
      <c r="D12" s="14">
        <f t="shared" ref="D12:AD12" si="0">SUM(D13:D16)</f>
        <v>0</v>
      </c>
      <c r="E12" s="15">
        <f t="shared" si="0"/>
        <v>7</v>
      </c>
      <c r="F12" s="16">
        <f t="shared" si="0"/>
        <v>94</v>
      </c>
      <c r="G12" s="17">
        <f t="shared" si="0"/>
        <v>31</v>
      </c>
      <c r="H12" s="14">
        <f t="shared" si="0"/>
        <v>0</v>
      </c>
      <c r="I12" s="15">
        <f t="shared" si="0"/>
        <v>1</v>
      </c>
      <c r="J12" s="18">
        <f t="shared" si="0"/>
        <v>0</v>
      </c>
      <c r="K12" s="19">
        <f t="shared" si="0"/>
        <v>10</v>
      </c>
      <c r="L12" s="20">
        <f t="shared" si="0"/>
        <v>132</v>
      </c>
      <c r="M12" s="14">
        <f t="shared" si="0"/>
        <v>117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10</v>
      </c>
      <c r="R12" s="21">
        <f t="shared" si="0"/>
        <v>60</v>
      </c>
      <c r="S12" s="17">
        <f t="shared" si="0"/>
        <v>118</v>
      </c>
      <c r="T12" s="22">
        <f t="shared" si="0"/>
        <v>3</v>
      </c>
      <c r="U12" s="17">
        <f t="shared" si="0"/>
        <v>121</v>
      </c>
      <c r="V12" s="14">
        <f t="shared" si="0"/>
        <v>4</v>
      </c>
      <c r="W12" s="23">
        <f t="shared" si="0"/>
        <v>127</v>
      </c>
      <c r="X12" s="22">
        <f t="shared" si="0"/>
        <v>47</v>
      </c>
      <c r="Y12" s="15">
        <f t="shared" si="0"/>
        <v>98</v>
      </c>
      <c r="Z12" s="24">
        <f t="shared" si="0"/>
        <v>0</v>
      </c>
      <c r="AA12" s="22">
        <f t="shared" si="0"/>
        <v>0</v>
      </c>
      <c r="AB12" s="15">
        <f t="shared" si="0"/>
        <v>14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43</v>
      </c>
      <c r="D13" s="27">
        <v>0</v>
      </c>
      <c r="E13" s="28">
        <v>5</v>
      </c>
      <c r="F13" s="28">
        <v>33</v>
      </c>
      <c r="G13" s="29">
        <v>5</v>
      </c>
      <c r="H13" s="27">
        <v>0</v>
      </c>
      <c r="I13" s="30">
        <v>0</v>
      </c>
      <c r="J13" s="30">
        <v>0</v>
      </c>
      <c r="K13" s="29">
        <v>6</v>
      </c>
      <c r="L13" s="31">
        <v>43</v>
      </c>
      <c r="M13" s="30">
        <v>28</v>
      </c>
      <c r="N13" s="30">
        <v>0</v>
      </c>
      <c r="O13" s="30">
        <v>0</v>
      </c>
      <c r="P13" s="30">
        <v>0</v>
      </c>
      <c r="Q13" s="30">
        <v>9</v>
      </c>
      <c r="R13" s="32">
        <v>43</v>
      </c>
      <c r="S13" s="29">
        <v>46</v>
      </c>
      <c r="T13" s="33">
        <v>2</v>
      </c>
      <c r="U13" s="34">
        <v>49</v>
      </c>
      <c r="V13" s="28">
        <v>2</v>
      </c>
      <c r="W13" s="35">
        <v>52</v>
      </c>
      <c r="X13" s="33">
        <v>45</v>
      </c>
      <c r="Y13" s="30">
        <v>44</v>
      </c>
      <c r="Z13" s="36">
        <v>0</v>
      </c>
      <c r="AA13" s="33">
        <v>0</v>
      </c>
      <c r="AB13" s="30">
        <v>8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1</v>
      </c>
      <c r="M14" s="46">
        <v>1</v>
      </c>
      <c r="N14" s="46">
        <v>0</v>
      </c>
      <c r="O14" s="46">
        <v>0</v>
      </c>
      <c r="P14" s="46">
        <v>0</v>
      </c>
      <c r="Q14" s="46">
        <v>1</v>
      </c>
      <c r="R14" s="48">
        <v>0</v>
      </c>
      <c r="S14" s="45">
        <v>0</v>
      </c>
      <c r="T14" s="49">
        <v>0</v>
      </c>
      <c r="U14" s="50">
        <v>0</v>
      </c>
      <c r="V14" s="44">
        <v>0</v>
      </c>
      <c r="W14" s="51">
        <v>0</v>
      </c>
      <c r="X14" s="49">
        <v>0</v>
      </c>
      <c r="Y14" s="46">
        <v>0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65</v>
      </c>
      <c r="D15" s="43">
        <v>0</v>
      </c>
      <c r="E15" s="44">
        <v>2</v>
      </c>
      <c r="F15" s="44">
        <v>44</v>
      </c>
      <c r="G15" s="45">
        <v>19</v>
      </c>
      <c r="H15" s="43">
        <v>0</v>
      </c>
      <c r="I15" s="46">
        <v>1</v>
      </c>
      <c r="J15" s="46">
        <v>0</v>
      </c>
      <c r="K15" s="45">
        <v>1</v>
      </c>
      <c r="L15" s="47">
        <v>65</v>
      </c>
      <c r="M15" s="46">
        <v>65</v>
      </c>
      <c r="N15" s="46">
        <v>0</v>
      </c>
      <c r="O15" s="46">
        <v>0</v>
      </c>
      <c r="P15" s="46">
        <v>0</v>
      </c>
      <c r="Q15" s="46">
        <v>0</v>
      </c>
      <c r="R15" s="48">
        <v>1</v>
      </c>
      <c r="S15" s="45">
        <v>55</v>
      </c>
      <c r="T15" s="49">
        <v>0</v>
      </c>
      <c r="U15" s="50">
        <v>55</v>
      </c>
      <c r="V15" s="44">
        <v>1</v>
      </c>
      <c r="W15" s="51">
        <v>56</v>
      </c>
      <c r="X15" s="49">
        <v>1</v>
      </c>
      <c r="Y15" s="46">
        <v>52</v>
      </c>
      <c r="Z15" s="52">
        <v>0</v>
      </c>
      <c r="AA15" s="49">
        <v>0</v>
      </c>
      <c r="AB15" s="46">
        <v>2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23</v>
      </c>
      <c r="D16" s="54">
        <v>0</v>
      </c>
      <c r="E16" s="55">
        <v>0</v>
      </c>
      <c r="F16" s="55">
        <v>16</v>
      </c>
      <c r="G16" s="56">
        <v>7</v>
      </c>
      <c r="H16" s="54">
        <v>0</v>
      </c>
      <c r="I16" s="57">
        <v>0</v>
      </c>
      <c r="J16" s="57">
        <v>0</v>
      </c>
      <c r="K16" s="56">
        <v>3</v>
      </c>
      <c r="L16" s="58">
        <v>23</v>
      </c>
      <c r="M16" s="57">
        <v>23</v>
      </c>
      <c r="N16" s="57">
        <v>0</v>
      </c>
      <c r="O16" s="57">
        <v>0</v>
      </c>
      <c r="P16" s="57">
        <v>0</v>
      </c>
      <c r="Q16" s="57">
        <v>0</v>
      </c>
      <c r="R16" s="59">
        <v>16</v>
      </c>
      <c r="S16" s="56">
        <v>17</v>
      </c>
      <c r="T16" s="60">
        <v>1</v>
      </c>
      <c r="U16" s="61">
        <v>17</v>
      </c>
      <c r="V16" s="55">
        <v>1</v>
      </c>
      <c r="W16" s="62">
        <v>19</v>
      </c>
      <c r="X16" s="60">
        <v>1</v>
      </c>
      <c r="Y16" s="57">
        <v>2</v>
      </c>
      <c r="Z16" s="63">
        <v>0</v>
      </c>
      <c r="AA16" s="60">
        <v>0</v>
      </c>
      <c r="AB16" s="57">
        <v>4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>
        <v>0</v>
      </c>
      <c r="AB18" s="46">
        <v>0</v>
      </c>
      <c r="AC18" s="46">
        <v>0</v>
      </c>
      <c r="AD18" s="51">
        <v>0</v>
      </c>
      <c r="AE18" s="44">
        <v>0</v>
      </c>
      <c r="AF18" s="45">
        <v>0</v>
      </c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45" t="s">
        <v>46</v>
      </c>
      <c r="B19" s="403"/>
      <c r="C19" s="58">
        <v>21</v>
      </c>
      <c r="D19" s="65">
        <v>0</v>
      </c>
      <c r="E19" s="66">
        <v>2</v>
      </c>
      <c r="F19" s="66">
        <v>14</v>
      </c>
      <c r="G19" s="67">
        <v>5</v>
      </c>
      <c r="H19" s="65"/>
      <c r="I19" s="68"/>
      <c r="J19" s="68"/>
      <c r="K19" s="67"/>
      <c r="L19" s="318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>
        <v>0</v>
      </c>
      <c r="AB20" s="75">
        <v>0</v>
      </c>
      <c r="AC20" s="75">
        <v>0</v>
      </c>
      <c r="AD20" s="82">
        <v>0</v>
      </c>
      <c r="AE20" s="81">
        <v>0</v>
      </c>
      <c r="AF20" s="76">
        <v>0</v>
      </c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1</v>
      </c>
      <c r="D21" s="54">
        <v>0</v>
      </c>
      <c r="E21" s="57">
        <v>0</v>
      </c>
      <c r="F21" s="57">
        <v>1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>
        <v>0</v>
      </c>
      <c r="AB21" s="57">
        <v>0</v>
      </c>
      <c r="AC21" s="57">
        <v>0</v>
      </c>
      <c r="AD21" s="62">
        <v>0</v>
      </c>
      <c r="AE21" s="55">
        <v>0</v>
      </c>
      <c r="AF21" s="56"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543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>
        <v>0</v>
      </c>
      <c r="AB23" s="57">
        <v>0</v>
      </c>
      <c r="AC23" s="57">
        <v>0</v>
      </c>
      <c r="AD23" s="62">
        <v>0</v>
      </c>
      <c r="AE23" s="55">
        <v>0</v>
      </c>
      <c r="AF23" s="56"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20</v>
      </c>
      <c r="D26" s="105">
        <v>0</v>
      </c>
      <c r="E26" s="106">
        <v>5</v>
      </c>
      <c r="F26" s="107">
        <v>15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2</v>
      </c>
      <c r="D27" s="110">
        <v>0</v>
      </c>
      <c r="E27" s="111">
        <v>0</v>
      </c>
      <c r="F27" s="112">
        <v>2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544"/>
      <c r="B28" s="321" t="s">
        <v>60</v>
      </c>
      <c r="C28" s="114">
        <f t="shared" si="9"/>
        <v>9</v>
      </c>
      <c r="D28" s="115">
        <v>1</v>
      </c>
      <c r="E28" s="116">
        <v>2</v>
      </c>
      <c r="F28" s="117">
        <v>6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14</v>
      </c>
      <c r="D29" s="110">
        <v>0</v>
      </c>
      <c r="E29" s="111">
        <v>6</v>
      </c>
      <c r="F29" s="112">
        <v>8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45</v>
      </c>
      <c r="D30" s="119">
        <v>1</v>
      </c>
      <c r="E30" s="120">
        <v>13</v>
      </c>
      <c r="F30" s="121">
        <v>31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45</v>
      </c>
      <c r="D31" s="115">
        <v>1</v>
      </c>
      <c r="E31" s="116">
        <v>13</v>
      </c>
      <c r="F31" s="117">
        <v>31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44</v>
      </c>
      <c r="D32" s="110">
        <v>0</v>
      </c>
      <c r="E32" s="111">
        <v>13</v>
      </c>
      <c r="F32" s="112">
        <v>31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543"/>
      <c r="B33" s="123" t="s">
        <v>66</v>
      </c>
      <c r="C33" s="114">
        <f t="shared" si="10"/>
        <v>30</v>
      </c>
      <c r="D33" s="115">
        <v>1</v>
      </c>
      <c r="E33" s="116">
        <v>9</v>
      </c>
      <c r="F33" s="117">
        <v>20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44</v>
      </c>
      <c r="D34" s="110">
        <v>0</v>
      </c>
      <c r="E34" s="111">
        <v>13</v>
      </c>
      <c r="F34" s="112">
        <v>31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543"/>
      <c r="B35" s="123" t="s">
        <v>69</v>
      </c>
      <c r="C35" s="114">
        <f t="shared" si="9"/>
        <v>0</v>
      </c>
      <c r="D35" s="115">
        <v>0</v>
      </c>
      <c r="E35" s="116">
        <v>0</v>
      </c>
      <c r="F35" s="117">
        <v>0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5</v>
      </c>
      <c r="D36" s="105">
        <v>0</v>
      </c>
      <c r="E36" s="106">
        <v>0</v>
      </c>
      <c r="F36" s="107">
        <v>5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34</v>
      </c>
      <c r="D37" s="110">
        <v>1</v>
      </c>
      <c r="E37" s="111">
        <v>10</v>
      </c>
      <c r="F37" s="112">
        <v>23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543"/>
      <c r="B38" s="321" t="s">
        <v>73</v>
      </c>
      <c r="C38" s="114">
        <f t="shared" si="9"/>
        <v>5</v>
      </c>
      <c r="D38" s="115">
        <v>0</v>
      </c>
      <c r="E38" s="116">
        <v>3</v>
      </c>
      <c r="F38" s="117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15</v>
      </c>
      <c r="D42" s="136">
        <v>9</v>
      </c>
    </row>
    <row r="43" spans="1:100" ht="21.95" customHeight="1" x14ac:dyDescent="0.25">
      <c r="A43" s="409" t="s">
        <v>80</v>
      </c>
      <c r="B43" s="137" t="s">
        <v>81</v>
      </c>
      <c r="C43" s="138">
        <v>2</v>
      </c>
      <c r="D43" s="139">
        <v>3</v>
      </c>
    </row>
    <row r="44" spans="1:100" ht="15" customHeight="1" x14ac:dyDescent="0.25">
      <c r="A44" s="541"/>
      <c r="B44" s="140" t="s">
        <v>82</v>
      </c>
      <c r="C44" s="54">
        <v>14</v>
      </c>
      <c r="D44" s="56">
        <v>0</v>
      </c>
    </row>
    <row r="45" spans="1:100" ht="24.95" customHeight="1" x14ac:dyDescent="0.25">
      <c r="A45" s="407" t="s">
        <v>83</v>
      </c>
      <c r="B45" s="408"/>
      <c r="C45" s="135">
        <v>3</v>
      </c>
      <c r="D45" s="136">
        <v>3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1</v>
      </c>
    </row>
    <row r="47" spans="1:100" ht="15" customHeight="1" x14ac:dyDescent="0.25">
      <c r="A47" s="546"/>
      <c r="B47" s="140" t="s">
        <v>82</v>
      </c>
      <c r="C47" s="65">
        <v>7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11</v>
      </c>
      <c r="D48" s="139">
        <v>3</v>
      </c>
    </row>
    <row r="49" spans="1:102" ht="21" x14ac:dyDescent="0.25">
      <c r="A49" s="541"/>
      <c r="B49" s="314" t="s">
        <v>87</v>
      </c>
      <c r="C49" s="54">
        <v>7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2</v>
      </c>
      <c r="D50" s="136">
        <v>1</v>
      </c>
    </row>
    <row r="51" spans="1:102" ht="15" customHeight="1" x14ac:dyDescent="0.25">
      <c r="A51" s="407" t="s">
        <v>89</v>
      </c>
      <c r="B51" s="408"/>
      <c r="C51" s="135">
        <v>2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2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0</v>
      </c>
      <c r="D54" s="136">
        <v>3</v>
      </c>
    </row>
    <row r="55" spans="1:102" ht="15" customHeight="1" x14ac:dyDescent="0.25">
      <c r="A55" s="409" t="s">
        <v>93</v>
      </c>
      <c r="B55" s="141" t="s">
        <v>94</v>
      </c>
      <c r="C55" s="138">
        <v>16</v>
      </c>
      <c r="D55" s="139">
        <v>1</v>
      </c>
    </row>
    <row r="56" spans="1:102" ht="15" customHeight="1" x14ac:dyDescent="0.25">
      <c r="A56" s="541"/>
      <c r="B56" s="314" t="s">
        <v>95</v>
      </c>
      <c r="C56" s="54">
        <v>10</v>
      </c>
      <c r="D56" s="56">
        <v>2</v>
      </c>
    </row>
    <row r="57" spans="1:102" ht="15" customHeight="1" x14ac:dyDescent="0.25">
      <c r="A57" s="548" t="s">
        <v>96</v>
      </c>
      <c r="B57" s="548"/>
      <c r="C57" s="65">
        <v>63</v>
      </c>
      <c r="D57" s="67">
        <v>4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49"/>
      <c r="B60" s="427"/>
      <c r="C60" s="133" t="s">
        <v>100</v>
      </c>
      <c r="D60" s="143" t="s">
        <v>101</v>
      </c>
      <c r="E60" s="134" t="s">
        <v>102</v>
      </c>
      <c r="F60" s="547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0</v>
      </c>
      <c r="E62" s="139">
        <v>0</v>
      </c>
      <c r="F62" s="146">
        <v>2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1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544"/>
      <c r="B65" s="148" t="s">
        <v>108</v>
      </c>
      <c r="C65" s="65">
        <v>0</v>
      </c>
      <c r="D65" s="68">
        <v>0</v>
      </c>
      <c r="E65" s="67">
        <v>0</v>
      </c>
      <c r="F65" s="318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0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33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0</v>
      </c>
      <c r="C76" s="156">
        <f t="shared" si="11"/>
        <v>0</v>
      </c>
      <c r="D76" s="157">
        <f t="shared" si="11"/>
        <v>0</v>
      </c>
      <c r="E76" s="155">
        <f t="shared" si="11"/>
        <v>0</v>
      </c>
      <c r="F76" s="156">
        <f t="shared" si="11"/>
        <v>0</v>
      </c>
      <c r="G76" s="158">
        <f t="shared" si="11"/>
        <v>0</v>
      </c>
      <c r="H76" s="159">
        <f t="shared" si="11"/>
        <v>0</v>
      </c>
      <c r="I76" s="160">
        <f t="shared" si="11"/>
        <v>0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/>
      <c r="H79" s="60"/>
      <c r="I79" s="57"/>
      <c r="J79" s="57"/>
      <c r="K79" s="57"/>
      <c r="L79" s="56"/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33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0</v>
      </c>
      <c r="C83" s="171">
        <f t="shared" si="13"/>
        <v>0</v>
      </c>
      <c r="D83" s="172">
        <f t="shared" si="13"/>
        <v>2</v>
      </c>
      <c r="E83" s="155">
        <f t="shared" si="13"/>
        <v>0</v>
      </c>
      <c r="F83" s="156">
        <f t="shared" si="13"/>
        <v>2</v>
      </c>
      <c r="G83" s="161">
        <f t="shared" si="13"/>
        <v>0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>
        <v>1</v>
      </c>
      <c r="E85" s="138"/>
      <c r="F85" s="145">
        <v>1</v>
      </c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1</v>
      </c>
      <c r="E87" s="65"/>
      <c r="F87" s="68">
        <v>1</v>
      </c>
      <c r="G87" s="67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/>
      <c r="E88" s="65"/>
      <c r="F88" s="68"/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51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50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3</v>
      </c>
      <c r="F98" s="50"/>
      <c r="G98" s="43"/>
      <c r="H98" s="46">
        <v>3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548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9</v>
      </c>
      <c r="E102" s="145"/>
      <c r="F102" s="92"/>
      <c r="G102" s="138"/>
      <c r="H102" s="145"/>
      <c r="I102" s="139">
        <v>9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56</v>
      </c>
      <c r="F103" s="190"/>
      <c r="G103" s="135"/>
      <c r="H103" s="189">
        <v>1</v>
      </c>
      <c r="I103" s="136">
        <v>55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9</v>
      </c>
      <c r="E104" s="192">
        <f t="shared" ref="E104:I104" si="14">SUM(E92:E103)</f>
        <v>59</v>
      </c>
      <c r="F104" s="193">
        <f t="shared" si="14"/>
        <v>0</v>
      </c>
      <c r="G104" s="191">
        <f t="shared" si="14"/>
        <v>0</v>
      </c>
      <c r="H104" s="192">
        <f t="shared" si="14"/>
        <v>4</v>
      </c>
      <c r="I104" s="194">
        <f t="shared" si="14"/>
        <v>64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55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53"/>
      <c r="B108" s="337"/>
      <c r="C108" s="536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132</v>
      </c>
      <c r="D109" s="135">
        <v>0</v>
      </c>
      <c r="E109" s="197">
        <v>0</v>
      </c>
      <c r="F109" s="189">
        <v>0</v>
      </c>
      <c r="G109" s="189">
        <v>0</v>
      </c>
      <c r="H109" s="189">
        <v>8</v>
      </c>
      <c r="I109" s="189">
        <v>20</v>
      </c>
      <c r="J109" s="189">
        <v>92</v>
      </c>
      <c r="K109" s="198">
        <v>12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37"/>
      <c r="L112" s="537"/>
      <c r="M112" s="535"/>
      <c r="N112" s="535"/>
      <c r="O112" s="535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132</v>
      </c>
      <c r="D113" s="209">
        <v>132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0</v>
      </c>
      <c r="K113" s="209">
        <v>8</v>
      </c>
      <c r="L113" s="209">
        <v>1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34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35"/>
      <c r="B116" s="536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37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19</v>
      </c>
      <c r="C117" s="138">
        <v>19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19</v>
      </c>
      <c r="M117" s="145">
        <v>15</v>
      </c>
      <c r="N117" s="145">
        <v>17</v>
      </c>
      <c r="O117" s="139">
        <v>19</v>
      </c>
    </row>
    <row r="118" spans="1:102" ht="15" customHeight="1" x14ac:dyDescent="0.25">
      <c r="A118" s="214" t="s">
        <v>200</v>
      </c>
      <c r="B118" s="215">
        <f>SUM(C118:J118)</f>
        <v>2</v>
      </c>
      <c r="C118" s="138">
        <v>0</v>
      </c>
      <c r="D118" s="145">
        <v>2</v>
      </c>
      <c r="E118" s="145"/>
      <c r="F118" s="145"/>
      <c r="G118" s="145"/>
      <c r="H118" s="145"/>
      <c r="I118" s="145"/>
      <c r="J118" s="139"/>
      <c r="K118" s="92">
        <v>0</v>
      </c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>
        <v>0</v>
      </c>
      <c r="D119" s="57"/>
      <c r="E119" s="57"/>
      <c r="F119" s="57"/>
      <c r="G119" s="57"/>
      <c r="H119" s="57"/>
      <c r="I119" s="57"/>
      <c r="J119" s="56"/>
      <c r="K119" s="56">
        <v>0</v>
      </c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58</v>
      </c>
      <c r="C122" s="223">
        <v>29</v>
      </c>
      <c r="D122" s="224">
        <v>0</v>
      </c>
      <c r="E122" s="225">
        <v>2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45</v>
      </c>
      <c r="C123" s="230">
        <v>0</v>
      </c>
      <c r="D123" s="231">
        <v>0</v>
      </c>
      <c r="E123" s="232">
        <v>0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13</v>
      </c>
      <c r="C124" s="234">
        <v>18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0</v>
      </c>
      <c r="C125" s="234">
        <v>7</v>
      </c>
      <c r="D125" s="235">
        <v>0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>
        <v>0</v>
      </c>
      <c r="D126" s="235"/>
      <c r="E126" s="236"/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313" t="s">
        <v>215</v>
      </c>
      <c r="B130" s="242">
        <v>0</v>
      </c>
      <c r="C130" s="243"/>
      <c r="D130" s="244"/>
      <c r="E130" s="245"/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116</v>
      </c>
      <c r="D134" s="225">
        <v>0</v>
      </c>
    </row>
    <row r="135" spans="1:101" x14ac:dyDescent="0.25">
      <c r="A135" s="541"/>
      <c r="B135" s="315" t="s">
        <v>221</v>
      </c>
      <c r="C135" s="65">
        <v>23</v>
      </c>
      <c r="D135" s="67">
        <v>0</v>
      </c>
    </row>
    <row r="136" spans="1:101" ht="15" customHeight="1" x14ac:dyDescent="0.25">
      <c r="A136" s="409" t="s">
        <v>222</v>
      </c>
      <c r="B136" s="249" t="s">
        <v>223</v>
      </c>
      <c r="C136" s="27">
        <v>116</v>
      </c>
      <c r="D136" s="29">
        <v>0</v>
      </c>
    </row>
    <row r="137" spans="1:101" ht="15" customHeight="1" x14ac:dyDescent="0.25">
      <c r="A137" s="486"/>
      <c r="B137" s="250" t="s">
        <v>224</v>
      </c>
      <c r="C137" s="43">
        <v>116</v>
      </c>
      <c r="D137" s="45">
        <v>0</v>
      </c>
    </row>
    <row r="138" spans="1:101" ht="15" customHeight="1" x14ac:dyDescent="0.25">
      <c r="A138" s="486"/>
      <c r="B138" s="250" t="s">
        <v>225</v>
      </c>
      <c r="C138" s="43">
        <v>0</v>
      </c>
      <c r="D138" s="45">
        <v>0</v>
      </c>
    </row>
    <row r="139" spans="1:101" ht="15" customHeight="1" x14ac:dyDescent="0.25">
      <c r="A139" s="541"/>
      <c r="B139" s="316" t="s">
        <v>226</v>
      </c>
      <c r="C139" s="242">
        <v>116</v>
      </c>
      <c r="D139" s="245">
        <v>0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31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38"/>
      <c r="N142" s="539"/>
      <c r="CA142"/>
      <c r="CW142" s="2"/>
    </row>
    <row r="143" spans="1:101" ht="21" x14ac:dyDescent="0.25">
      <c r="A143" s="256" t="s">
        <v>238</v>
      </c>
      <c r="B143" s="31">
        <v>65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317">
        <f>SUM(C144:K144)</f>
        <v>65</v>
      </c>
      <c r="C144" s="65">
        <v>0</v>
      </c>
      <c r="D144" s="68">
        <v>0</v>
      </c>
      <c r="E144" s="68">
        <v>12</v>
      </c>
      <c r="F144" s="68">
        <v>18</v>
      </c>
      <c r="G144" s="68">
        <v>25</v>
      </c>
      <c r="H144" s="68">
        <v>10</v>
      </c>
      <c r="I144" s="68"/>
      <c r="J144" s="68"/>
      <c r="K144" s="69"/>
      <c r="L144" s="73">
        <v>0</v>
      </c>
      <c r="M144" s="318">
        <v>0</v>
      </c>
      <c r="N144" s="318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40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160</v>
      </c>
      <c r="C149" s="189">
        <v>7</v>
      </c>
      <c r="D149" s="197">
        <v>0</v>
      </c>
      <c r="E149" s="136">
        <v>2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128</v>
      </c>
      <c r="C152" s="222">
        <v>0</v>
      </c>
      <c r="D152" s="223">
        <v>58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119</v>
      </c>
      <c r="C153" s="43">
        <v>0</v>
      </c>
      <c r="D153" s="51">
        <v>54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9</v>
      </c>
      <c r="C154" s="269">
        <v>9</v>
      </c>
      <c r="D154" s="270">
        <v>4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309" t="s">
        <v>259</v>
      </c>
      <c r="B155" s="310" t="s">
        <v>260</v>
      </c>
      <c r="C155" s="319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53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17</v>
      </c>
      <c r="C157" s="277">
        <v>3</v>
      </c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58</v>
      </c>
      <c r="C158" s="278">
        <v>4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116</v>
      </c>
      <c r="C161" s="225">
        <v>0</v>
      </c>
    </row>
    <row r="162" spans="1:3" x14ac:dyDescent="0.25">
      <c r="A162" s="320" t="s">
        <v>263</v>
      </c>
      <c r="B162" s="242">
        <v>25</v>
      </c>
      <c r="C162" s="245">
        <v>12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3831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0A33533C-6C94-40B4-97C2-FECE6568321D}">
      <formula1>0</formula1>
      <formula2>9.99999999999999E+38</formula2>
    </dataValidation>
    <dataValidation type="whole" allowBlank="1" showInputMessage="1" showErrorMessage="1" sqref="C117:O119" xr:uid="{DAC77169-8B37-454E-8E5A-3D6BDCEC601A}">
      <formula1>0</formula1>
      <formula2>9.99999999999999E+37</formula2>
    </dataValidation>
    <dataValidation type="whole" allowBlank="1" showInputMessage="1" showErrorMessage="1" sqref="C92:I103" xr:uid="{216A408A-D794-4285-AAD4-5DFE6C67E0FE}">
      <formula1>0</formula1>
      <formula2>9.99999999999999E+35</formula2>
    </dataValidation>
    <dataValidation operator="greaterThanOrEqual" allowBlank="1" showInputMessage="1" showErrorMessage="1" error="Valor no Permitido" sqref="E81:G81" xr:uid="{DEC01426-05E5-4709-A58D-E77BFCC7848C}"/>
    <dataValidation type="whole" operator="greaterThanOrEqual" allowBlank="1" showInputMessage="1" showErrorMessage="1" sqref="B84:G88 B161:C162" xr:uid="{6E9ECFA1-F846-4DFE-A78C-316F6A16D60D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B9482DCF-7FB1-4F25-B264-C5E02E3B3A27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8F5BD005-0399-4BA1-9E86-960B5809D065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Z179"/>
  <sheetViews>
    <sheetView topLeftCell="A82" workbookViewId="0">
      <selection activeCell="O113" sqref="O113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",[13]NOMBRE!B2, " (",[13]NOMBRE!C2,[13]NOMBRE!D2,[13]NOMBRE!E2,[13]NOMBRE!F2,[13]NOMBRE!G2,")")</f>
        <v>COMUNA: LINARES (07401)</v>
      </c>
    </row>
    <row r="3" spans="1:104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104" x14ac:dyDescent="0.25">
      <c r="A4" s="1" t="str">
        <f>CONCATENATE("MES: ",[13]NOMBRE!B6, " (",[13]NOMBRE!C6,[13]NOMBRE!D6,")")</f>
        <v>MES: NOVIEMBRE (11)</v>
      </c>
    </row>
    <row r="5" spans="1:104" x14ac:dyDescent="0.25">
      <c r="A5" s="1" t="str">
        <f>CONCATENATE("AÑO: ",[13]NOMBRE!B7)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612"/>
      <c r="B11" s="337"/>
      <c r="C11" s="626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612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123</v>
      </c>
      <c r="D12" s="14">
        <f t="shared" ref="D12:AD12" si="0">SUM(D13:D16)</f>
        <v>2</v>
      </c>
      <c r="E12" s="15">
        <f t="shared" si="0"/>
        <v>4</v>
      </c>
      <c r="F12" s="16">
        <f t="shared" si="0"/>
        <v>92</v>
      </c>
      <c r="G12" s="17">
        <f t="shared" si="0"/>
        <v>25</v>
      </c>
      <c r="H12" s="14">
        <f t="shared" si="0"/>
        <v>0</v>
      </c>
      <c r="I12" s="15">
        <f t="shared" si="0"/>
        <v>0</v>
      </c>
      <c r="J12" s="18">
        <f t="shared" si="0"/>
        <v>1</v>
      </c>
      <c r="K12" s="19">
        <f t="shared" si="0"/>
        <v>0</v>
      </c>
      <c r="L12" s="20">
        <f t="shared" si="0"/>
        <v>123</v>
      </c>
      <c r="M12" s="14">
        <f t="shared" si="0"/>
        <v>110</v>
      </c>
      <c r="N12" s="15">
        <f t="shared" si="0"/>
        <v>0</v>
      </c>
      <c r="O12" s="18">
        <f t="shared" si="0"/>
        <v>0</v>
      </c>
      <c r="P12" s="15">
        <f t="shared" si="0"/>
        <v>0</v>
      </c>
      <c r="Q12" s="18">
        <f t="shared" si="0"/>
        <v>13</v>
      </c>
      <c r="R12" s="21">
        <f t="shared" si="0"/>
        <v>13</v>
      </c>
      <c r="S12" s="17">
        <f t="shared" si="0"/>
        <v>70</v>
      </c>
      <c r="T12" s="22">
        <f t="shared" si="0"/>
        <v>1</v>
      </c>
      <c r="U12" s="17">
        <f t="shared" si="0"/>
        <v>116</v>
      </c>
      <c r="V12" s="14">
        <f t="shared" si="0"/>
        <v>1</v>
      </c>
      <c r="W12" s="23">
        <f t="shared" si="0"/>
        <v>112</v>
      </c>
      <c r="X12" s="22">
        <f t="shared" si="0"/>
        <v>40</v>
      </c>
      <c r="Y12" s="15">
        <f t="shared" si="0"/>
        <v>58</v>
      </c>
      <c r="Z12" s="24">
        <f t="shared" si="0"/>
        <v>0</v>
      </c>
      <c r="AA12" s="22">
        <f t="shared" si="0"/>
        <v>0</v>
      </c>
      <c r="AB12" s="15">
        <f t="shared" si="0"/>
        <v>11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45</v>
      </c>
      <c r="D13" s="27">
        <v>0</v>
      </c>
      <c r="E13" s="28">
        <v>3</v>
      </c>
      <c r="F13" s="28">
        <v>35</v>
      </c>
      <c r="G13" s="29">
        <v>7</v>
      </c>
      <c r="H13" s="27">
        <v>0</v>
      </c>
      <c r="I13" s="30">
        <v>0</v>
      </c>
      <c r="J13" s="30">
        <v>1</v>
      </c>
      <c r="K13" s="29">
        <v>0</v>
      </c>
      <c r="L13" s="31">
        <v>45</v>
      </c>
      <c r="M13" s="30">
        <v>32</v>
      </c>
      <c r="N13" s="30">
        <v>0</v>
      </c>
      <c r="O13" s="30">
        <v>0</v>
      </c>
      <c r="P13" s="30">
        <v>0</v>
      </c>
      <c r="Q13" s="30">
        <v>13</v>
      </c>
      <c r="R13" s="32">
        <v>13</v>
      </c>
      <c r="S13" s="29">
        <v>1</v>
      </c>
      <c r="T13" s="33">
        <v>1</v>
      </c>
      <c r="U13" s="34">
        <v>43</v>
      </c>
      <c r="V13" s="28">
        <v>1</v>
      </c>
      <c r="W13" s="35">
        <v>41</v>
      </c>
      <c r="X13" s="33">
        <v>39</v>
      </c>
      <c r="Y13" s="30">
        <v>0</v>
      </c>
      <c r="Z13" s="36">
        <v>0</v>
      </c>
      <c r="AA13" s="33">
        <v>0</v>
      </c>
      <c r="AB13" s="30">
        <v>5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0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1</v>
      </c>
      <c r="M14" s="46">
        <v>1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5">
        <v>1</v>
      </c>
      <c r="T14" s="49">
        <v>0</v>
      </c>
      <c r="U14" s="50">
        <v>1</v>
      </c>
      <c r="V14" s="44">
        <v>0</v>
      </c>
      <c r="W14" s="51">
        <v>1</v>
      </c>
      <c r="X14" s="49">
        <v>1</v>
      </c>
      <c r="Y14" s="46">
        <v>1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47</v>
      </c>
      <c r="D15" s="43">
        <v>0</v>
      </c>
      <c r="E15" s="44">
        <v>0</v>
      </c>
      <c r="F15" s="44">
        <v>35</v>
      </c>
      <c r="G15" s="45">
        <v>12</v>
      </c>
      <c r="H15" s="43">
        <v>0</v>
      </c>
      <c r="I15" s="46">
        <v>0</v>
      </c>
      <c r="J15" s="46">
        <v>0</v>
      </c>
      <c r="K15" s="45">
        <v>0</v>
      </c>
      <c r="L15" s="47">
        <v>47</v>
      </c>
      <c r="M15" s="46">
        <v>47</v>
      </c>
      <c r="N15" s="46">
        <v>0</v>
      </c>
      <c r="O15" s="46">
        <v>0</v>
      </c>
      <c r="P15" s="46">
        <v>0</v>
      </c>
      <c r="Q15" s="46">
        <v>0</v>
      </c>
      <c r="R15" s="48">
        <v>0</v>
      </c>
      <c r="S15" s="45">
        <v>45</v>
      </c>
      <c r="T15" s="49">
        <v>0</v>
      </c>
      <c r="U15" s="50">
        <v>45</v>
      </c>
      <c r="V15" s="44">
        <v>0</v>
      </c>
      <c r="W15" s="51">
        <v>46</v>
      </c>
      <c r="X15" s="49">
        <v>0</v>
      </c>
      <c r="Y15" s="46">
        <v>39</v>
      </c>
      <c r="Z15" s="52">
        <v>0</v>
      </c>
      <c r="AA15" s="49">
        <v>0</v>
      </c>
      <c r="AB15" s="46">
        <v>2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30</v>
      </c>
      <c r="D16" s="54">
        <v>2</v>
      </c>
      <c r="E16" s="55">
        <v>1</v>
      </c>
      <c r="F16" s="55">
        <v>21</v>
      </c>
      <c r="G16" s="56">
        <v>6</v>
      </c>
      <c r="H16" s="54">
        <v>0</v>
      </c>
      <c r="I16" s="57">
        <v>0</v>
      </c>
      <c r="J16" s="57">
        <v>0</v>
      </c>
      <c r="K16" s="56">
        <v>0</v>
      </c>
      <c r="L16" s="58">
        <v>30</v>
      </c>
      <c r="M16" s="57">
        <v>30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6">
        <v>23</v>
      </c>
      <c r="T16" s="60">
        <v>0</v>
      </c>
      <c r="U16" s="61">
        <v>27</v>
      </c>
      <c r="V16" s="55">
        <v>0</v>
      </c>
      <c r="W16" s="62">
        <v>24</v>
      </c>
      <c r="X16" s="60">
        <v>0</v>
      </c>
      <c r="Y16" s="57">
        <v>18</v>
      </c>
      <c r="Z16" s="63">
        <v>0</v>
      </c>
      <c r="AA16" s="60">
        <v>0</v>
      </c>
      <c r="AB16" s="57">
        <v>4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/>
      <c r="I17" s="30"/>
      <c r="J17" s="30"/>
      <c r="K17" s="29"/>
      <c r="L17" s="31"/>
      <c r="M17" s="30"/>
      <c r="N17" s="30"/>
      <c r="O17" s="30"/>
      <c r="P17" s="30"/>
      <c r="Q17" s="30"/>
      <c r="R17" s="32"/>
      <c r="S17" s="29"/>
      <c r="T17" s="33"/>
      <c r="U17" s="34"/>
      <c r="V17" s="28"/>
      <c r="W17" s="35"/>
      <c r="X17" s="33"/>
      <c r="Y17" s="30"/>
      <c r="Z17" s="36"/>
      <c r="AA17" s="33"/>
      <c r="AB17" s="30"/>
      <c r="AC17" s="30"/>
      <c r="AD17" s="35"/>
      <c r="AE17" s="28"/>
      <c r="AF17" s="29"/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/>
      <c r="I18" s="46"/>
      <c r="J18" s="46"/>
      <c r="K18" s="45"/>
      <c r="L18" s="47"/>
      <c r="M18" s="46"/>
      <c r="N18" s="46"/>
      <c r="O18" s="46"/>
      <c r="P18" s="46"/>
      <c r="Q18" s="46"/>
      <c r="R18" s="48"/>
      <c r="S18" s="45"/>
      <c r="T18" s="49"/>
      <c r="U18" s="50"/>
      <c r="V18" s="44"/>
      <c r="W18" s="51"/>
      <c r="X18" s="49"/>
      <c r="Y18" s="46"/>
      <c r="Z18" s="52"/>
      <c r="AA18" s="49"/>
      <c r="AB18" s="46"/>
      <c r="AC18" s="46"/>
      <c r="AD18" s="51"/>
      <c r="AE18" s="44"/>
      <c r="AF18" s="45"/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627" t="s">
        <v>46</v>
      </c>
      <c r="B19" s="403"/>
      <c r="C19" s="58">
        <v>21</v>
      </c>
      <c r="D19" s="65">
        <v>0</v>
      </c>
      <c r="E19" s="66">
        <v>2</v>
      </c>
      <c r="F19" s="66">
        <v>14</v>
      </c>
      <c r="G19" s="67">
        <v>5</v>
      </c>
      <c r="H19" s="65"/>
      <c r="I19" s="68"/>
      <c r="J19" s="68"/>
      <c r="K19" s="67"/>
      <c r="L19" s="620"/>
      <c r="M19" s="68"/>
      <c r="N19" s="68"/>
      <c r="O19" s="68"/>
      <c r="P19" s="68"/>
      <c r="Q19" s="68"/>
      <c r="R19" s="69"/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/>
      <c r="I20" s="75"/>
      <c r="J20" s="75"/>
      <c r="K20" s="76"/>
      <c r="L20" s="77"/>
      <c r="M20" s="75"/>
      <c r="N20" s="75"/>
      <c r="O20" s="75"/>
      <c r="P20" s="75"/>
      <c r="Q20" s="75"/>
      <c r="R20" s="78"/>
      <c r="S20" s="76"/>
      <c r="T20" s="79"/>
      <c r="U20" s="80"/>
      <c r="V20" s="81"/>
      <c r="W20" s="82"/>
      <c r="X20" s="79"/>
      <c r="Y20" s="75"/>
      <c r="Z20" s="83"/>
      <c r="AA20" s="79"/>
      <c r="AB20" s="75"/>
      <c r="AC20" s="75"/>
      <c r="AD20" s="82"/>
      <c r="AE20" s="81"/>
      <c r="AF20" s="76"/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1</v>
      </c>
      <c r="D21" s="54">
        <v>0</v>
      </c>
      <c r="E21" s="57">
        <v>0</v>
      </c>
      <c r="F21" s="57">
        <v>1</v>
      </c>
      <c r="G21" s="61">
        <v>0</v>
      </c>
      <c r="H21" s="54"/>
      <c r="I21" s="57"/>
      <c r="J21" s="57"/>
      <c r="K21" s="56"/>
      <c r="L21" s="58"/>
      <c r="M21" s="57"/>
      <c r="N21" s="57"/>
      <c r="O21" s="57"/>
      <c r="P21" s="57"/>
      <c r="Q21" s="57"/>
      <c r="R21" s="59"/>
      <c r="S21" s="56"/>
      <c r="T21" s="60"/>
      <c r="U21" s="61"/>
      <c r="V21" s="55"/>
      <c r="W21" s="62"/>
      <c r="X21" s="60"/>
      <c r="Y21" s="57"/>
      <c r="Z21" s="63"/>
      <c r="AA21" s="60">
        <v>0</v>
      </c>
      <c r="AB21" s="57">
        <v>0</v>
      </c>
      <c r="AC21" s="57">
        <v>0</v>
      </c>
      <c r="AD21" s="62">
        <v>0</v>
      </c>
      <c r="AE21" s="55">
        <v>0</v>
      </c>
      <c r="AF21" s="56"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/>
      <c r="I22" s="88"/>
      <c r="J22" s="88"/>
      <c r="K22" s="87"/>
      <c r="L22" s="89"/>
      <c r="M22" s="88"/>
      <c r="N22" s="88"/>
      <c r="O22" s="88"/>
      <c r="P22" s="88"/>
      <c r="Q22" s="88"/>
      <c r="R22" s="90"/>
      <c r="S22" s="87"/>
      <c r="T22" s="91"/>
      <c r="U22" s="92"/>
      <c r="V22" s="86"/>
      <c r="W22" s="93"/>
      <c r="X22" s="94"/>
      <c r="Y22" s="88"/>
      <c r="Z22" s="95"/>
      <c r="AA22" s="94"/>
      <c r="AB22" s="88"/>
      <c r="AC22" s="88"/>
      <c r="AD22" s="93"/>
      <c r="AE22" s="86"/>
      <c r="AF22" s="87"/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628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/>
      <c r="I23" s="57"/>
      <c r="J23" s="57"/>
      <c r="K23" s="56"/>
      <c r="L23" s="58"/>
      <c r="M23" s="57"/>
      <c r="N23" s="57"/>
      <c r="O23" s="57"/>
      <c r="P23" s="57"/>
      <c r="Q23" s="57"/>
      <c r="R23" s="59"/>
      <c r="S23" s="56"/>
      <c r="T23" s="60"/>
      <c r="U23" s="61"/>
      <c r="V23" s="55"/>
      <c r="W23" s="62"/>
      <c r="X23" s="60"/>
      <c r="Y23" s="57"/>
      <c r="Z23" s="63"/>
      <c r="AA23" s="60"/>
      <c r="AB23" s="57"/>
      <c r="AC23" s="57"/>
      <c r="AD23" s="62"/>
      <c r="AE23" s="55"/>
      <c r="AF23" s="56"/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23</v>
      </c>
      <c r="D26" s="105">
        <v>0</v>
      </c>
      <c r="E26" s="106">
        <v>3</v>
      </c>
      <c r="F26" s="107">
        <v>20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0</v>
      </c>
      <c r="D27" s="110">
        <v>0</v>
      </c>
      <c r="E27" s="111">
        <v>0</v>
      </c>
      <c r="F27" s="112">
        <v>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629"/>
      <c r="B28" s="630" t="s">
        <v>60</v>
      </c>
      <c r="C28" s="114">
        <f t="shared" si="9"/>
        <v>5</v>
      </c>
      <c r="D28" s="115">
        <v>0</v>
      </c>
      <c r="E28" s="116">
        <v>2</v>
      </c>
      <c r="F28" s="117">
        <v>3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18</v>
      </c>
      <c r="D29" s="110">
        <v>0</v>
      </c>
      <c r="E29" s="111">
        <v>4</v>
      </c>
      <c r="F29" s="112">
        <v>14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46</v>
      </c>
      <c r="D30" s="119">
        <v>0</v>
      </c>
      <c r="E30" s="120">
        <v>9</v>
      </c>
      <c r="F30" s="121">
        <v>37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46</v>
      </c>
      <c r="D31" s="115">
        <v>0</v>
      </c>
      <c r="E31" s="116">
        <v>9</v>
      </c>
      <c r="F31" s="117">
        <v>37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si="9"/>
        <v>13</v>
      </c>
      <c r="D32" s="110">
        <v>0</v>
      </c>
      <c r="E32" s="111">
        <v>2</v>
      </c>
      <c r="F32" s="112">
        <v>11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628"/>
      <c r="B33" s="123" t="s">
        <v>66</v>
      </c>
      <c r="C33" s="114">
        <f t="shared" si="9"/>
        <v>33</v>
      </c>
      <c r="D33" s="115">
        <v>0</v>
      </c>
      <c r="E33" s="116">
        <v>7</v>
      </c>
      <c r="F33" s="117">
        <v>26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0</v>
      </c>
      <c r="D34" s="110">
        <v>0</v>
      </c>
      <c r="E34" s="111">
        <v>0</v>
      </c>
      <c r="F34" s="112">
        <v>0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628"/>
      <c r="B35" s="123" t="s">
        <v>69</v>
      </c>
      <c r="C35" s="114">
        <f t="shared" si="9"/>
        <v>46</v>
      </c>
      <c r="D35" s="115">
        <v>0</v>
      </c>
      <c r="E35" s="116">
        <v>9</v>
      </c>
      <c r="F35" s="117">
        <v>37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3</v>
      </c>
      <c r="D36" s="105">
        <v>0</v>
      </c>
      <c r="E36" s="106">
        <v>0</v>
      </c>
      <c r="F36" s="107">
        <v>3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42</v>
      </c>
      <c r="D37" s="110">
        <v>0</v>
      </c>
      <c r="E37" s="111">
        <v>8</v>
      </c>
      <c r="F37" s="112">
        <v>34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628"/>
      <c r="B38" s="630" t="s">
        <v>73</v>
      </c>
      <c r="C38" s="114">
        <f t="shared" si="9"/>
        <v>3</v>
      </c>
      <c r="D38" s="115">
        <v>0</v>
      </c>
      <c r="E38" s="116">
        <v>1</v>
      </c>
      <c r="F38" s="117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13</v>
      </c>
      <c r="D42" s="136">
        <v>6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9</v>
      </c>
    </row>
    <row r="44" spans="1:100" ht="15" customHeight="1" x14ac:dyDescent="0.25">
      <c r="A44" s="614"/>
      <c r="B44" s="140" t="s">
        <v>82</v>
      </c>
      <c r="C44" s="54">
        <v>9</v>
      </c>
      <c r="D44" s="56">
        <v>1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2</v>
      </c>
    </row>
    <row r="46" spans="1:100" ht="21.95" customHeight="1" x14ac:dyDescent="0.25">
      <c r="A46" s="411" t="s">
        <v>84</v>
      </c>
      <c r="B46" s="137" t="s">
        <v>81</v>
      </c>
      <c r="C46" s="27">
        <v>1</v>
      </c>
      <c r="D46" s="29">
        <v>0</v>
      </c>
    </row>
    <row r="47" spans="1:100" ht="15" customHeight="1" x14ac:dyDescent="0.25">
      <c r="A47" s="631"/>
      <c r="B47" s="140" t="s">
        <v>82</v>
      </c>
      <c r="C47" s="65">
        <v>2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16</v>
      </c>
      <c r="D48" s="139">
        <v>5</v>
      </c>
    </row>
    <row r="49" spans="1:102" ht="21" x14ac:dyDescent="0.25">
      <c r="A49" s="614"/>
      <c r="B49" s="632" t="s">
        <v>87</v>
      </c>
      <c r="C49" s="54">
        <v>4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2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0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0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2</v>
      </c>
    </row>
    <row r="54" spans="1:102" ht="24.75" customHeight="1" x14ac:dyDescent="0.25">
      <c r="A54" s="407" t="s">
        <v>92</v>
      </c>
      <c r="B54" s="408"/>
      <c r="C54" s="135">
        <v>0</v>
      </c>
      <c r="D54" s="136">
        <v>5</v>
      </c>
    </row>
    <row r="55" spans="1:102" ht="15" customHeight="1" x14ac:dyDescent="0.25">
      <c r="A55" s="409" t="s">
        <v>93</v>
      </c>
      <c r="B55" s="141" t="s">
        <v>94</v>
      </c>
      <c r="C55" s="138">
        <v>16</v>
      </c>
      <c r="D55" s="139">
        <v>3</v>
      </c>
    </row>
    <row r="56" spans="1:102" ht="15" customHeight="1" x14ac:dyDescent="0.25">
      <c r="A56" s="614"/>
      <c r="B56" s="632" t="s">
        <v>95</v>
      </c>
      <c r="C56" s="54">
        <v>14</v>
      </c>
      <c r="D56" s="56">
        <v>1</v>
      </c>
    </row>
    <row r="57" spans="1:102" ht="15" customHeight="1" x14ac:dyDescent="0.25">
      <c r="A57" s="633" t="s">
        <v>96</v>
      </c>
      <c r="B57" s="633"/>
      <c r="C57" s="65">
        <v>43</v>
      </c>
      <c r="D57" s="67">
        <v>7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634"/>
      <c r="B60" s="427"/>
      <c r="C60" s="133" t="s">
        <v>100</v>
      </c>
      <c r="D60" s="143" t="s">
        <v>101</v>
      </c>
      <c r="E60" s="134" t="s">
        <v>102</v>
      </c>
      <c r="F60" s="635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0</v>
      </c>
      <c r="D62" s="145">
        <v>0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629"/>
      <c r="B65" s="148" t="s">
        <v>108</v>
      </c>
      <c r="C65" s="65">
        <v>0</v>
      </c>
      <c r="D65" s="68">
        <v>0</v>
      </c>
      <c r="E65" s="67">
        <v>0</v>
      </c>
      <c r="F65" s="620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0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0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83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0">SUM(B77:B79)</f>
        <v>0</v>
      </c>
      <c r="C76" s="156">
        <f t="shared" si="10"/>
        <v>0</v>
      </c>
      <c r="D76" s="157">
        <f t="shared" si="10"/>
        <v>0</v>
      </c>
      <c r="E76" s="155">
        <f t="shared" si="10"/>
        <v>0</v>
      </c>
      <c r="F76" s="156">
        <f t="shared" si="10"/>
        <v>1</v>
      </c>
      <c r="G76" s="158">
        <f t="shared" si="10"/>
        <v>0</v>
      </c>
      <c r="H76" s="159">
        <f t="shared" si="10"/>
        <v>0</v>
      </c>
      <c r="I76" s="160">
        <f t="shared" si="10"/>
        <v>0</v>
      </c>
      <c r="J76" s="156">
        <f t="shared" si="10"/>
        <v>0</v>
      </c>
      <c r="K76" s="156">
        <f t="shared" si="10"/>
        <v>0</v>
      </c>
      <c r="L76" s="161">
        <f t="shared" si="10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>
        <v>0</v>
      </c>
      <c r="I77" s="30">
        <v>0</v>
      </c>
      <c r="J77" s="30">
        <v>0</v>
      </c>
      <c r="K77" s="30">
        <v>0</v>
      </c>
      <c r="L77" s="29">
        <v>0</v>
      </c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1">IF(AND(SUM($E77:$G77)&gt;0,OR(K77="")),1,IF(K77&gt;SUM($E77:$G77),1,0))</f>
        <v>0</v>
      </c>
      <c r="CM77" s="39">
        <f t="shared" si="11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>
        <v>0</v>
      </c>
      <c r="I78" s="145">
        <v>0</v>
      </c>
      <c r="J78" s="145">
        <v>0</v>
      </c>
      <c r="K78" s="145">
        <v>0</v>
      </c>
      <c r="L78" s="139">
        <v>0</v>
      </c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1"/>
        <v>0</v>
      </c>
      <c r="CM78" s="39">
        <f t="shared" si="11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>
        <v>1</v>
      </c>
      <c r="G79" s="69"/>
      <c r="H79" s="60">
        <v>0</v>
      </c>
      <c r="I79" s="57">
        <v>0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1"/>
        <v>0</v>
      </c>
      <c r="CM79" s="39">
        <f t="shared" si="11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83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2">B84+B85+B86+B87+B88</f>
        <v>0</v>
      </c>
      <c r="C83" s="171">
        <f t="shared" si="12"/>
        <v>0</v>
      </c>
      <c r="D83" s="172">
        <f t="shared" si="12"/>
        <v>5</v>
      </c>
      <c r="E83" s="155">
        <f t="shared" si="12"/>
        <v>0</v>
      </c>
      <c r="F83" s="156">
        <f t="shared" si="12"/>
        <v>4</v>
      </c>
      <c r="G83" s="161">
        <f t="shared" si="12"/>
        <v>1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>
        <v>1</v>
      </c>
      <c r="E85" s="138"/>
      <c r="F85" s="145">
        <v>1</v>
      </c>
      <c r="G85" s="139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>
        <v>1</v>
      </c>
      <c r="E86" s="43"/>
      <c r="F86" s="46">
        <v>1</v>
      </c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2</v>
      </c>
      <c r="E87" s="65"/>
      <c r="F87" s="68">
        <v>1</v>
      </c>
      <c r="G87" s="67">
        <v>1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>
        <v>1</v>
      </c>
      <c r="E88" s="65"/>
      <c r="F88" s="68">
        <v>1</v>
      </c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636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637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>
        <v>1</v>
      </c>
      <c r="F98" s="50"/>
      <c r="G98" s="43"/>
      <c r="H98" s="46">
        <v>1</v>
      </c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633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30</v>
      </c>
      <c r="E102" s="145"/>
      <c r="F102" s="92"/>
      <c r="G102" s="138"/>
      <c r="H102" s="145"/>
      <c r="I102" s="139">
        <v>30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68</v>
      </c>
      <c r="F103" s="190"/>
      <c r="G103" s="135">
        <v>1</v>
      </c>
      <c r="H103" s="189">
        <v>3</v>
      </c>
      <c r="I103" s="136">
        <v>64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30</v>
      </c>
      <c r="E104" s="192">
        <f t="shared" ref="E104:I104" si="13">SUM(E92:E103)</f>
        <v>69</v>
      </c>
      <c r="F104" s="193">
        <f t="shared" si="13"/>
        <v>0</v>
      </c>
      <c r="G104" s="191">
        <f t="shared" si="13"/>
        <v>1</v>
      </c>
      <c r="H104" s="192">
        <f t="shared" si="13"/>
        <v>4</v>
      </c>
      <c r="I104" s="194">
        <f t="shared" si="13"/>
        <v>94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611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612"/>
      <c r="B108" s="337"/>
      <c r="C108" s="584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122</v>
      </c>
      <c r="D109" s="135">
        <v>0</v>
      </c>
      <c r="E109" s="197">
        <v>0</v>
      </c>
      <c r="F109" s="189">
        <v>0</v>
      </c>
      <c r="G109" s="189">
        <v>0</v>
      </c>
      <c r="H109" s="189">
        <v>1</v>
      </c>
      <c r="I109" s="189">
        <v>25</v>
      </c>
      <c r="J109" s="189">
        <v>88</v>
      </c>
      <c r="K109" s="198">
        <v>8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85"/>
      <c r="L112" s="585"/>
      <c r="M112" s="583"/>
      <c r="N112" s="583"/>
      <c r="O112" s="58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122</v>
      </c>
      <c r="D113" s="209">
        <v>122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0</v>
      </c>
      <c r="K113" s="209">
        <v>3</v>
      </c>
      <c r="L113" s="209">
        <v>0</v>
      </c>
      <c r="M113" s="209">
        <v>0</v>
      </c>
      <c r="N113" s="209">
        <v>0</v>
      </c>
      <c r="O113" s="209">
        <v>1</v>
      </c>
      <c r="CA113"/>
      <c r="CB113"/>
      <c r="CW113" s="2"/>
      <c r="CX113" s="2"/>
    </row>
    <row r="114" spans="1:102" s="2" customFormat="1" ht="18" customHeight="1" x14ac:dyDescent="0.15">
      <c r="A114" s="582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83"/>
      <c r="B116" s="584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85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21</v>
      </c>
      <c r="C117" s="138">
        <v>21</v>
      </c>
      <c r="D117" s="179"/>
      <c r="E117" s="179"/>
      <c r="F117" s="179"/>
      <c r="G117" s="179"/>
      <c r="H117" s="179"/>
      <c r="I117" s="179"/>
      <c r="J117" s="213"/>
      <c r="K117" s="92">
        <v>0</v>
      </c>
      <c r="L117" s="138">
        <v>21</v>
      </c>
      <c r="M117" s="145">
        <v>17</v>
      </c>
      <c r="N117" s="145">
        <v>21</v>
      </c>
      <c r="O117" s="139">
        <v>21</v>
      </c>
    </row>
    <row r="118" spans="1:102" ht="15" customHeight="1" x14ac:dyDescent="0.25">
      <c r="A118" s="214" t="s">
        <v>200</v>
      </c>
      <c r="B118" s="215">
        <f>SUM(C118:J118)</f>
        <v>1</v>
      </c>
      <c r="C118" s="138">
        <v>0</v>
      </c>
      <c r="D118" s="145"/>
      <c r="E118" s="145">
        <v>1</v>
      </c>
      <c r="F118" s="145"/>
      <c r="G118" s="145"/>
      <c r="H118" s="145"/>
      <c r="I118" s="145"/>
      <c r="J118" s="139"/>
      <c r="K118" s="92">
        <v>0</v>
      </c>
      <c r="L118" s="138">
        <v>1</v>
      </c>
      <c r="M118" s="145">
        <v>1</v>
      </c>
      <c r="N118" s="145">
        <v>1</v>
      </c>
      <c r="O118" s="139">
        <v>1</v>
      </c>
    </row>
    <row r="119" spans="1:102" ht="15" customHeight="1" x14ac:dyDescent="0.25">
      <c r="A119" s="216" t="s">
        <v>201</v>
      </c>
      <c r="B119" s="217">
        <f>SUM(C119:J119)</f>
        <v>0</v>
      </c>
      <c r="C119" s="54">
        <v>0</v>
      </c>
      <c r="D119" s="57"/>
      <c r="E119" s="57"/>
      <c r="F119" s="57"/>
      <c r="G119" s="57"/>
      <c r="H119" s="57"/>
      <c r="I119" s="57"/>
      <c r="J119" s="56"/>
      <c r="K119" s="56">
        <v>0</v>
      </c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103</v>
      </c>
      <c r="C122" s="223">
        <v>15</v>
      </c>
      <c r="D122" s="224">
        <v>0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4">IF(AND(OR(B122&gt;0,C122&gt;0),D122=""),1,IF(D122&gt;(B122+C122),1,0))</f>
        <v>0</v>
      </c>
      <c r="CL122" s="227">
        <f t="shared" ref="CL122:CL130" si="15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80</v>
      </c>
      <c r="C123" s="230">
        <v>9</v>
      </c>
      <c r="D123" s="231">
        <v>0</v>
      </c>
      <c r="E123" s="232">
        <v>0</v>
      </c>
      <c r="F123" s="37" t="str">
        <f t="shared" ref="F123:F130" si="16">CA123&amp;CB123&amp;CC123&amp;CD123&amp;CE123</f>
        <v/>
      </c>
      <c r="CA123" s="226"/>
      <c r="CB123" s="226"/>
      <c r="CC123" s="226" t="str">
        <f t="shared" ref="CC123:CC130" si="17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8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4"/>
        <v>0</v>
      </c>
      <c r="CL123" s="227">
        <f t="shared" si="15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23</v>
      </c>
      <c r="C124" s="234">
        <v>12</v>
      </c>
      <c r="D124" s="235">
        <v>0</v>
      </c>
      <c r="E124" s="236">
        <v>0</v>
      </c>
      <c r="F124" s="37" t="str">
        <f t="shared" si="16"/>
        <v/>
      </c>
      <c r="CA124" s="40"/>
      <c r="CB124" s="40"/>
      <c r="CC124" s="226" t="str">
        <f t="shared" si="17"/>
        <v/>
      </c>
      <c r="CD124" s="226" t="str">
        <f t="shared" si="18"/>
        <v/>
      </c>
      <c r="CE124" s="226"/>
      <c r="CF124" s="226"/>
      <c r="CK124" s="227">
        <f t="shared" si="14"/>
        <v>0</v>
      </c>
      <c r="CL124" s="227">
        <f t="shared" si="15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0</v>
      </c>
      <c r="C125" s="234">
        <v>3</v>
      </c>
      <c r="D125" s="235">
        <v>0</v>
      </c>
      <c r="E125" s="236">
        <v>0</v>
      </c>
      <c r="F125" s="37" t="str">
        <f t="shared" si="16"/>
        <v/>
      </c>
      <c r="CA125" s="40"/>
      <c r="CB125" s="40"/>
      <c r="CC125" s="226" t="str">
        <f t="shared" si="17"/>
        <v/>
      </c>
      <c r="CD125" s="226" t="str">
        <f t="shared" si="18"/>
        <v/>
      </c>
      <c r="CE125" s="226"/>
      <c r="CF125" s="226"/>
      <c r="CK125" s="227">
        <f t="shared" si="14"/>
        <v>0</v>
      </c>
      <c r="CL125" s="227">
        <f t="shared" si="15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/>
      <c r="D126" s="235"/>
      <c r="E126" s="236"/>
      <c r="F126" s="37" t="str">
        <f t="shared" si="16"/>
        <v/>
      </c>
      <c r="CA126" s="40"/>
      <c r="CB126" s="40"/>
      <c r="CC126" s="226" t="str">
        <f t="shared" si="17"/>
        <v/>
      </c>
      <c r="CD126" s="226" t="str">
        <f t="shared" si="18"/>
        <v/>
      </c>
      <c r="CE126" s="226"/>
      <c r="CF126" s="226"/>
      <c r="CK126" s="227">
        <f t="shared" si="14"/>
        <v>0</v>
      </c>
      <c r="CL126" s="227">
        <f t="shared" si="15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6"/>
        <v/>
      </c>
      <c r="CA127" s="226"/>
      <c r="CB127" s="226"/>
      <c r="CC127" s="226" t="str">
        <f t="shared" si="17"/>
        <v/>
      </c>
      <c r="CD127" s="226" t="str">
        <f t="shared" si="18"/>
        <v/>
      </c>
      <c r="CE127" s="226"/>
      <c r="CF127" s="226"/>
      <c r="CI127" s="227"/>
      <c r="CJ127" s="227"/>
      <c r="CK127" s="227">
        <f t="shared" si="14"/>
        <v>0</v>
      </c>
      <c r="CL127" s="227">
        <f t="shared" si="15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6"/>
        <v/>
      </c>
      <c r="CA128" s="40"/>
      <c r="CB128" s="40"/>
      <c r="CC128" s="226" t="str">
        <f t="shared" si="17"/>
        <v/>
      </c>
      <c r="CD128" s="226" t="str">
        <f t="shared" si="18"/>
        <v/>
      </c>
      <c r="CE128" s="226"/>
      <c r="CF128" s="226"/>
      <c r="CK128" s="227">
        <f t="shared" si="14"/>
        <v>0</v>
      </c>
      <c r="CL128" s="227">
        <f t="shared" si="15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6"/>
        <v/>
      </c>
      <c r="CA129" s="226"/>
      <c r="CB129" s="226"/>
      <c r="CC129" s="226" t="str">
        <f t="shared" si="17"/>
        <v/>
      </c>
      <c r="CD129" s="226" t="str">
        <f t="shared" si="18"/>
        <v/>
      </c>
      <c r="CE129" s="226"/>
      <c r="CF129" s="226"/>
      <c r="CI129" s="227"/>
      <c r="CJ129" s="227"/>
      <c r="CK129" s="227">
        <f t="shared" si="14"/>
        <v>0</v>
      </c>
      <c r="CL129" s="227">
        <f t="shared" si="15"/>
        <v>0</v>
      </c>
      <c r="CM129" s="40"/>
      <c r="CN129" s="40"/>
      <c r="CT129"/>
      <c r="CU129"/>
      <c r="CV129"/>
    </row>
    <row r="130" spans="1:101" ht="35.1" customHeight="1" x14ac:dyDescent="0.25">
      <c r="A130" s="613" t="s">
        <v>215</v>
      </c>
      <c r="B130" s="242">
        <v>0</v>
      </c>
      <c r="C130" s="243"/>
      <c r="D130" s="244"/>
      <c r="E130" s="245"/>
      <c r="F130" s="37" t="str">
        <f t="shared" si="16"/>
        <v/>
      </c>
      <c r="CA130" s="226"/>
      <c r="CB130" s="226"/>
      <c r="CC130" s="226" t="str">
        <f t="shared" si="17"/>
        <v/>
      </c>
      <c r="CD130" s="226" t="str">
        <f t="shared" si="18"/>
        <v/>
      </c>
      <c r="CE130" s="226"/>
      <c r="CF130" s="226"/>
      <c r="CI130" s="227"/>
      <c r="CJ130" s="227"/>
      <c r="CK130" s="227">
        <f t="shared" si="14"/>
        <v>0</v>
      </c>
      <c r="CL130" s="227">
        <f t="shared" si="15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116</v>
      </c>
      <c r="D134" s="225">
        <v>15</v>
      </c>
    </row>
    <row r="135" spans="1:101" x14ac:dyDescent="0.25">
      <c r="A135" s="614"/>
      <c r="B135" s="615" t="s">
        <v>221</v>
      </c>
      <c r="C135" s="65">
        <v>25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116</v>
      </c>
      <c r="D136" s="29"/>
    </row>
    <row r="137" spans="1:101" ht="15" customHeight="1" x14ac:dyDescent="0.25">
      <c r="A137" s="486"/>
      <c r="B137" s="250" t="s">
        <v>224</v>
      </c>
      <c r="C137" s="43">
        <v>116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/>
    </row>
    <row r="139" spans="1:101" ht="15" customHeight="1" x14ac:dyDescent="0.25">
      <c r="A139" s="614"/>
      <c r="B139" s="616" t="s">
        <v>226</v>
      </c>
      <c r="C139" s="242">
        <v>116</v>
      </c>
      <c r="D139" s="245"/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612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617"/>
      <c r="N142" s="618"/>
      <c r="CA142"/>
      <c r="CW142" s="2"/>
    </row>
    <row r="143" spans="1:101" ht="21" x14ac:dyDescent="0.25">
      <c r="A143" s="256" t="s">
        <v>238</v>
      </c>
      <c r="B143" s="31">
        <v>72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619">
        <f>SUM(C144:K144)</f>
        <v>72</v>
      </c>
      <c r="C144" s="65">
        <v>0</v>
      </c>
      <c r="D144" s="68">
        <v>0</v>
      </c>
      <c r="E144" s="68">
        <v>10</v>
      </c>
      <c r="F144" s="68">
        <v>25</v>
      </c>
      <c r="G144" s="68">
        <v>24</v>
      </c>
      <c r="H144" s="68">
        <v>13</v>
      </c>
      <c r="I144" s="68"/>
      <c r="J144" s="68"/>
      <c r="K144" s="69"/>
      <c r="L144" s="73">
        <v>0</v>
      </c>
      <c r="M144" s="620">
        <v>0</v>
      </c>
      <c r="N144" s="620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621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118</v>
      </c>
      <c r="C149" s="189">
        <v>0</v>
      </c>
      <c r="D149" s="197">
        <v>15</v>
      </c>
      <c r="E149" s="136">
        <v>2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122</v>
      </c>
      <c r="C152" s="222">
        <v>0</v>
      </c>
      <c r="D152" s="223">
        <v>68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115</v>
      </c>
      <c r="C153" s="43">
        <v>0</v>
      </c>
      <c r="D153" s="51">
        <v>65</v>
      </c>
      <c r="E153" s="45">
        <v>0</v>
      </c>
      <c r="F153" s="37" t="str">
        <f>$CL153&amp;CA153</f>
        <v/>
      </c>
      <c r="CA153" s="226" t="str">
        <f t="shared" ref="CA153:CA154" si="19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0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7</v>
      </c>
      <c r="C154" s="269">
        <v>6</v>
      </c>
      <c r="D154" s="270">
        <v>3</v>
      </c>
      <c r="E154" s="271">
        <v>0</v>
      </c>
      <c r="F154" s="37" t="str">
        <f>$CL154&amp;CA154</f>
        <v/>
      </c>
      <c r="CA154" s="226" t="str">
        <f t="shared" si="19"/>
        <v/>
      </c>
      <c r="CB154" s="40"/>
      <c r="CI154" s="227">
        <f t="shared" si="20"/>
        <v>0</v>
      </c>
      <c r="CT154"/>
      <c r="CU154"/>
      <c r="CV154"/>
    </row>
    <row r="155" spans="1:100" ht="21" x14ac:dyDescent="0.25">
      <c r="A155" s="622" t="s">
        <v>259</v>
      </c>
      <c r="B155" s="623" t="s">
        <v>260</v>
      </c>
      <c r="C155" s="624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44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10</v>
      </c>
      <c r="C157" s="277">
        <v>1</v>
      </c>
      <c r="D157" s="45">
        <v>0</v>
      </c>
      <c r="E157" s="37" t="str">
        <f t="shared" ref="E157:E158" si="21">$CA157</f>
        <v/>
      </c>
      <c r="CA157" s="226" t="str">
        <f t="shared" ref="CA157:CA158" si="22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3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68</v>
      </c>
      <c r="C158" s="278">
        <v>3</v>
      </c>
      <c r="D158" s="271">
        <v>0</v>
      </c>
      <c r="E158" s="37" t="str">
        <f t="shared" si="21"/>
        <v/>
      </c>
      <c r="CA158" s="226" t="str">
        <f t="shared" si="22"/>
        <v/>
      </c>
      <c r="CB158" s="40"/>
      <c r="CI158" s="227">
        <f t="shared" si="23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116</v>
      </c>
      <c r="C161" s="225">
        <v>0</v>
      </c>
    </row>
    <row r="162" spans="1:3" x14ac:dyDescent="0.25">
      <c r="A162" s="625" t="s">
        <v>263</v>
      </c>
      <c r="B162" s="242">
        <v>15</v>
      </c>
      <c r="C162" s="245">
        <v>9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3668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2DCC348E-859D-4B21-B2B6-825354D3E6AF}">
      <formula1>0</formula1>
      <formula2>9.99999999999999E+38</formula2>
    </dataValidation>
    <dataValidation type="whole" allowBlank="1" showInputMessage="1" showErrorMessage="1" sqref="C117:O119" xr:uid="{F148DDDF-98B4-4DA0-85AC-6581E536DA7A}">
      <formula1>0</formula1>
      <formula2>9.99999999999999E+37</formula2>
    </dataValidation>
    <dataValidation type="whole" allowBlank="1" showInputMessage="1" showErrorMessage="1" sqref="C92:I103" xr:uid="{84EA8347-95FE-4721-A2E6-43A35FB28C58}">
      <formula1>0</formula1>
      <formula2>9.99999999999999E+35</formula2>
    </dataValidation>
    <dataValidation operator="greaterThanOrEqual" allowBlank="1" showInputMessage="1" showErrorMessage="1" error="Valor no Permitido" sqref="E81:G81" xr:uid="{508B1E63-31A1-4C06-8064-8CA81F82BC0A}"/>
    <dataValidation type="whole" operator="greaterThanOrEqual" allowBlank="1" showInputMessage="1" showErrorMessage="1" sqref="B84:G88 B161:C162" xr:uid="{B15C3BCE-D96F-4D37-A423-35C987382C78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3B4D7798-4088-4252-8D51-5515608F854F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ED94B22C-C536-4960-9970-9254093F5732}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Z17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3.5703125" customWidth="1"/>
    <col min="2" max="2" width="23.42578125" bestFit="1" customWidth="1"/>
    <col min="3" max="4" width="14" customWidth="1"/>
    <col min="5" max="5" width="15.28515625" customWidth="1"/>
    <col min="6" max="7" width="14" customWidth="1"/>
    <col min="8" max="8" width="15" customWidth="1"/>
    <col min="9" max="10" width="14" customWidth="1"/>
    <col min="11" max="11" width="13.42578125" customWidth="1"/>
    <col min="12" max="12" width="13.140625" customWidth="1"/>
    <col min="13" max="13" width="14" customWidth="1"/>
    <col min="14" max="14" width="15.28515625" customWidth="1"/>
    <col min="15" max="15" width="13" customWidth="1"/>
    <col min="16" max="16" width="12" customWidth="1"/>
    <col min="17" max="18" width="13.42578125" customWidth="1"/>
    <col min="19" max="19" width="11.28515625" customWidth="1"/>
    <col min="20" max="20" width="12.42578125" customWidth="1"/>
    <col min="22" max="22" width="12.85546875" customWidth="1"/>
    <col min="23" max="27" width="11.28515625" customWidth="1"/>
    <col min="28" max="28" width="11.7109375" customWidth="1"/>
    <col min="30" max="30" width="13.7109375" customWidth="1"/>
    <col min="55" max="55" width="20.28515625" bestFit="1" customWidth="1"/>
    <col min="65" max="65" width="20.28515625" bestFit="1" customWidth="1"/>
    <col min="77" max="77" width="0" hidden="1" customWidth="1"/>
    <col min="78" max="78" width="11.42578125" hidden="1" customWidth="1"/>
    <col min="79" max="80" width="11.85546875" style="2" hidden="1" customWidth="1"/>
    <col min="81" max="83" width="11.42578125" style="2" hidden="1" customWidth="1"/>
    <col min="84" max="86" width="8.7109375" style="2" hidden="1" customWidth="1"/>
    <col min="87" max="90" width="11.42578125" style="2" hidden="1" customWidth="1"/>
    <col min="91" max="91" width="15.140625" style="2" hidden="1" customWidth="1"/>
    <col min="92" max="93" width="11.42578125" style="2" hidden="1" customWidth="1"/>
    <col min="94" max="94" width="11.42578125" style="2" customWidth="1"/>
    <col min="95" max="95" width="20.28515625" style="2" customWidth="1"/>
    <col min="96" max="96" width="11.42578125" style="2" customWidth="1"/>
    <col min="97" max="100" width="11.42578125" style="2"/>
  </cols>
  <sheetData>
    <row r="1" spans="1:104" x14ac:dyDescent="0.25">
      <c r="A1" s="1" t="s">
        <v>0</v>
      </c>
    </row>
    <row r="2" spans="1:104" x14ac:dyDescent="0.25">
      <c r="A2" s="1" t="str">
        <f>CONCATENATE("COMUNA: ",[7]NOMBRE!B2, " (",[7]NOMBRE!C2,[7]NOMBRE!D2,[7]NOMBRE!E2,[7]NOMBRE!F2,[7]NOMBRE!G2,")")</f>
        <v>COMUNA: LINARES (07401)</v>
      </c>
    </row>
    <row r="3" spans="1:104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104" x14ac:dyDescent="0.25">
      <c r="A4" s="1" t="str">
        <f>CONCATENATE("MES: ",[7]NOMBRE!B6, " (",[7]NOMBRE!C6,[7]NOMBRE!D6,")")</f>
        <v>MES: DICIEMBRE (12)</v>
      </c>
    </row>
    <row r="5" spans="1:104" x14ac:dyDescent="0.25">
      <c r="A5" s="1" t="str">
        <f>CONCATENATE("AÑO: ",[7]NOMBRE!B7)</f>
        <v>AÑO: 2025</v>
      </c>
    </row>
    <row r="6" spans="1:104" ht="18" customHeight="1" x14ac:dyDescent="0.25">
      <c r="A6" s="331" t="s">
        <v>1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8" spans="1:104" s="2" customFormat="1" ht="18" customHeight="1" x14ac:dyDescent="0.15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</row>
    <row r="9" spans="1:104" ht="15" customHeight="1" x14ac:dyDescent="0.25">
      <c r="A9" s="332" t="s">
        <v>3</v>
      </c>
      <c r="B9" s="333"/>
      <c r="C9" s="338" t="s">
        <v>4</v>
      </c>
      <c r="D9" s="341" t="s">
        <v>5</v>
      </c>
      <c r="E9" s="342"/>
      <c r="F9" s="342"/>
      <c r="G9" s="343"/>
      <c r="H9" s="344" t="s">
        <v>6</v>
      </c>
      <c r="I9" s="345"/>
      <c r="J9" s="345"/>
      <c r="K9" s="346"/>
      <c r="L9" s="347" t="s">
        <v>7</v>
      </c>
      <c r="M9" s="344" t="s">
        <v>8</v>
      </c>
      <c r="N9" s="345"/>
      <c r="O9" s="345"/>
      <c r="P9" s="345"/>
      <c r="Q9" s="345"/>
      <c r="R9" s="365"/>
      <c r="S9" s="332" t="s">
        <v>9</v>
      </c>
      <c r="T9" s="366" t="s">
        <v>10</v>
      </c>
      <c r="U9" s="367"/>
      <c r="V9" s="367"/>
      <c r="W9" s="368"/>
      <c r="X9" s="369" t="s">
        <v>11</v>
      </c>
      <c r="Y9" s="372" t="s">
        <v>12</v>
      </c>
      <c r="Z9" s="375" t="s">
        <v>13</v>
      </c>
      <c r="AA9" s="369" t="s">
        <v>14</v>
      </c>
      <c r="AB9" s="385" t="s">
        <v>15</v>
      </c>
      <c r="AC9" s="372" t="s">
        <v>16</v>
      </c>
      <c r="AD9" s="352" t="s">
        <v>17</v>
      </c>
      <c r="AE9" s="355" t="s">
        <v>18</v>
      </c>
      <c r="AF9" s="356"/>
      <c r="CA9"/>
      <c r="CB9"/>
      <c r="CC9"/>
      <c r="CD9"/>
      <c r="CW9" s="2"/>
      <c r="CX9" s="2"/>
      <c r="CY9" s="2"/>
      <c r="CZ9" s="2"/>
    </row>
    <row r="10" spans="1:104" ht="27.75" customHeight="1" x14ac:dyDescent="0.25">
      <c r="A10" s="334"/>
      <c r="B10" s="335"/>
      <c r="C10" s="339"/>
      <c r="D10" s="359" t="s">
        <v>19</v>
      </c>
      <c r="E10" s="348" t="s">
        <v>20</v>
      </c>
      <c r="F10" s="348" t="s">
        <v>21</v>
      </c>
      <c r="G10" s="361" t="s">
        <v>22</v>
      </c>
      <c r="H10" s="363" t="s">
        <v>23</v>
      </c>
      <c r="I10" s="348" t="s">
        <v>24</v>
      </c>
      <c r="J10" s="348" t="s">
        <v>25</v>
      </c>
      <c r="K10" s="350" t="s">
        <v>26</v>
      </c>
      <c r="L10" s="347"/>
      <c r="M10" s="359" t="s">
        <v>27</v>
      </c>
      <c r="N10" s="372" t="s">
        <v>28</v>
      </c>
      <c r="O10" s="372" t="s">
        <v>29</v>
      </c>
      <c r="P10" s="372" t="s">
        <v>30</v>
      </c>
      <c r="Q10" s="372" t="s">
        <v>31</v>
      </c>
      <c r="R10" s="378" t="s">
        <v>32</v>
      </c>
      <c r="S10" s="334"/>
      <c r="T10" s="366" t="s">
        <v>33</v>
      </c>
      <c r="U10" s="380"/>
      <c r="V10" s="367" t="s">
        <v>34</v>
      </c>
      <c r="W10" s="368"/>
      <c r="X10" s="370"/>
      <c r="Y10" s="373"/>
      <c r="Z10" s="376"/>
      <c r="AA10" s="370"/>
      <c r="AB10" s="386"/>
      <c r="AC10" s="373"/>
      <c r="AD10" s="353"/>
      <c r="AE10" s="357"/>
      <c r="AF10" s="358"/>
      <c r="CA10"/>
      <c r="CB10"/>
      <c r="CC10"/>
      <c r="CD10"/>
      <c r="CW10" s="2"/>
      <c r="CX10" s="2"/>
      <c r="CY10" s="2"/>
      <c r="CZ10" s="2"/>
    </row>
    <row r="11" spans="1:104" ht="31.5" x14ac:dyDescent="0.25">
      <c r="A11" s="531"/>
      <c r="B11" s="337"/>
      <c r="C11" s="542"/>
      <c r="D11" s="360"/>
      <c r="E11" s="349"/>
      <c r="F11" s="349"/>
      <c r="G11" s="362"/>
      <c r="H11" s="364"/>
      <c r="I11" s="349"/>
      <c r="J11" s="349"/>
      <c r="K11" s="351"/>
      <c r="L11" s="347"/>
      <c r="M11" s="360"/>
      <c r="N11" s="374"/>
      <c r="O11" s="374"/>
      <c r="P11" s="374"/>
      <c r="Q11" s="374"/>
      <c r="R11" s="379"/>
      <c r="S11" s="531"/>
      <c r="T11" s="7" t="s">
        <v>35</v>
      </c>
      <c r="U11" s="8" t="s">
        <v>36</v>
      </c>
      <c r="V11" s="9" t="s">
        <v>35</v>
      </c>
      <c r="W11" s="10" t="s">
        <v>36</v>
      </c>
      <c r="X11" s="371"/>
      <c r="Y11" s="374"/>
      <c r="Z11" s="377"/>
      <c r="AA11" s="371"/>
      <c r="AB11" s="387"/>
      <c r="AC11" s="374"/>
      <c r="AD11" s="354"/>
      <c r="AE11" s="11" t="s">
        <v>37</v>
      </c>
      <c r="AF11" s="12" t="s">
        <v>38</v>
      </c>
      <c r="CA11"/>
      <c r="CB11"/>
      <c r="CC11"/>
      <c r="CD11"/>
      <c r="CW11" s="2"/>
      <c r="CX11" s="2"/>
      <c r="CY11" s="2"/>
      <c r="CZ11" s="2"/>
    </row>
    <row r="12" spans="1:104" s="25" customFormat="1" ht="15" customHeight="1" x14ac:dyDescent="0.15">
      <c r="A12" s="381" t="s">
        <v>39</v>
      </c>
      <c r="B12" s="382"/>
      <c r="C12" s="13">
        <f>SUM(C13:C16)</f>
        <v>98</v>
      </c>
      <c r="D12" s="14">
        <f t="shared" ref="D12:AD12" si="0">SUM(D13:D16)</f>
        <v>0</v>
      </c>
      <c r="E12" s="15">
        <f t="shared" si="0"/>
        <v>5</v>
      </c>
      <c r="F12" s="16">
        <f t="shared" si="0"/>
        <v>69</v>
      </c>
      <c r="G12" s="17">
        <f t="shared" si="0"/>
        <v>25</v>
      </c>
      <c r="H12" s="14">
        <f t="shared" si="0"/>
        <v>0</v>
      </c>
      <c r="I12" s="15">
        <f t="shared" si="0"/>
        <v>0</v>
      </c>
      <c r="J12" s="18">
        <f t="shared" si="0"/>
        <v>0</v>
      </c>
      <c r="K12" s="19">
        <f t="shared" si="0"/>
        <v>3</v>
      </c>
      <c r="L12" s="20">
        <f t="shared" si="0"/>
        <v>98</v>
      </c>
      <c r="M12" s="14">
        <f t="shared" si="0"/>
        <v>86</v>
      </c>
      <c r="N12" s="15">
        <f t="shared" si="0"/>
        <v>0</v>
      </c>
      <c r="O12" s="18">
        <f t="shared" si="0"/>
        <v>0</v>
      </c>
      <c r="P12" s="15">
        <f t="shared" si="0"/>
        <v>2</v>
      </c>
      <c r="Q12" s="18">
        <f t="shared" si="0"/>
        <v>8</v>
      </c>
      <c r="R12" s="21">
        <f t="shared" si="0"/>
        <v>10</v>
      </c>
      <c r="S12" s="17">
        <f t="shared" si="0"/>
        <v>82</v>
      </c>
      <c r="T12" s="22">
        <f t="shared" si="0"/>
        <v>2</v>
      </c>
      <c r="U12" s="17">
        <f t="shared" si="0"/>
        <v>94</v>
      </c>
      <c r="V12" s="14">
        <f t="shared" si="0"/>
        <v>2</v>
      </c>
      <c r="W12" s="23">
        <f t="shared" si="0"/>
        <v>85</v>
      </c>
      <c r="X12" s="22">
        <f t="shared" si="0"/>
        <v>28</v>
      </c>
      <c r="Y12" s="15">
        <f t="shared" si="0"/>
        <v>95</v>
      </c>
      <c r="Z12" s="24">
        <f t="shared" si="0"/>
        <v>0</v>
      </c>
      <c r="AA12" s="22">
        <f t="shared" si="0"/>
        <v>0</v>
      </c>
      <c r="AB12" s="15">
        <f t="shared" si="0"/>
        <v>10</v>
      </c>
      <c r="AC12" s="15">
        <f t="shared" si="0"/>
        <v>0</v>
      </c>
      <c r="AD12" s="23">
        <f t="shared" si="0"/>
        <v>0</v>
      </c>
      <c r="AE12" s="16">
        <f>SUM(AE13:AE16)</f>
        <v>0</v>
      </c>
      <c r="AF12" s="17">
        <f>SUM(AF13:AF16)</f>
        <v>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s="25" customFormat="1" ht="15" customHeight="1" x14ac:dyDescent="0.25">
      <c r="A13" s="383" t="s">
        <v>40</v>
      </c>
      <c r="B13" s="384"/>
      <c r="C13" s="26">
        <v>32</v>
      </c>
      <c r="D13" s="27">
        <v>0</v>
      </c>
      <c r="E13" s="28">
        <v>3</v>
      </c>
      <c r="F13" s="28">
        <v>26</v>
      </c>
      <c r="G13" s="29">
        <v>3</v>
      </c>
      <c r="H13" s="27">
        <v>0</v>
      </c>
      <c r="I13" s="30">
        <v>0</v>
      </c>
      <c r="J13" s="30">
        <v>0</v>
      </c>
      <c r="K13" s="29">
        <v>1</v>
      </c>
      <c r="L13" s="31">
        <v>32</v>
      </c>
      <c r="M13" s="30">
        <v>22</v>
      </c>
      <c r="N13" s="30">
        <v>0</v>
      </c>
      <c r="O13" s="30">
        <v>0</v>
      </c>
      <c r="P13" s="30">
        <v>0</v>
      </c>
      <c r="Q13" s="30">
        <v>8</v>
      </c>
      <c r="R13" s="32">
        <v>10</v>
      </c>
      <c r="S13" s="29">
        <v>26</v>
      </c>
      <c r="T13" s="33">
        <v>0</v>
      </c>
      <c r="U13" s="34">
        <v>31</v>
      </c>
      <c r="V13" s="28">
        <v>0</v>
      </c>
      <c r="W13" s="35">
        <v>24</v>
      </c>
      <c r="X13" s="33">
        <v>28</v>
      </c>
      <c r="Y13" s="30">
        <v>29</v>
      </c>
      <c r="Z13" s="36">
        <v>0</v>
      </c>
      <c r="AA13" s="33">
        <v>0</v>
      </c>
      <c r="AB13" s="30">
        <v>5</v>
      </c>
      <c r="AC13" s="30">
        <v>0</v>
      </c>
      <c r="AD13" s="35">
        <v>0</v>
      </c>
      <c r="AE13" s="28">
        <v>0</v>
      </c>
      <c r="AF13" s="29">
        <v>0</v>
      </c>
      <c r="AG13" s="37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38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38" t="str">
        <f t="shared" ref="CB13:CB23" si="2">IF(AND(C13&gt;0,AB13="")," * No olvide digitar la variable Migrantes. Digite Cero si no tiene.",IF(AB13&gt;C13," * La variable Migrantes no puede ser mayor al Total.",""))</f>
        <v/>
      </c>
      <c r="CC13" s="38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38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38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39">
        <f>IF(AND($C13&gt;0,AA13=""),1,IF(AA13&gt;$C13,1,0))</f>
        <v>0</v>
      </c>
      <c r="CJ13" s="39">
        <f>IF(AND($C13&gt;0,AB13=""),1,IF(AB13&gt;$C13,1,0))</f>
        <v>0</v>
      </c>
      <c r="CK13" s="39">
        <f>IF(AND($C13&gt;0,AC13=""),1,IF(AC13&gt;$C13,1,0))</f>
        <v>0</v>
      </c>
      <c r="CL13" s="39">
        <f>IF(AND($C13&gt;0,AD13=""),1,IF(AD13&gt;$C13,1,0))</f>
        <v>0</v>
      </c>
      <c r="CM13" s="39">
        <f>IF(AND($C13&gt;0,AE13="",AF13=""),1,IF(AE13+AF13&gt;$C13,1,0))</f>
        <v>0</v>
      </c>
      <c r="CN13" s="40"/>
      <c r="CO13" s="40"/>
      <c r="CS13"/>
      <c r="CT13" s="41"/>
      <c r="CU13" s="2"/>
      <c r="CV13" s="2"/>
      <c r="CW13" s="2"/>
      <c r="CX13" s="2"/>
      <c r="CY13" s="2"/>
      <c r="CZ13" s="2"/>
    </row>
    <row r="14" spans="1:104" s="25" customFormat="1" ht="15" customHeight="1" x14ac:dyDescent="0.25">
      <c r="A14" s="396" t="s">
        <v>41</v>
      </c>
      <c r="B14" s="397"/>
      <c r="C14" s="42">
        <v>1</v>
      </c>
      <c r="D14" s="43">
        <v>0</v>
      </c>
      <c r="E14" s="44">
        <v>1</v>
      </c>
      <c r="F14" s="44">
        <v>1</v>
      </c>
      <c r="G14" s="45">
        <v>0</v>
      </c>
      <c r="H14" s="43">
        <v>0</v>
      </c>
      <c r="I14" s="46">
        <v>0</v>
      </c>
      <c r="J14" s="46">
        <v>0</v>
      </c>
      <c r="K14" s="45">
        <v>0</v>
      </c>
      <c r="L14" s="47">
        <v>1</v>
      </c>
      <c r="M14" s="46">
        <v>1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5">
        <v>1</v>
      </c>
      <c r="T14" s="49">
        <v>0</v>
      </c>
      <c r="U14" s="50">
        <v>1</v>
      </c>
      <c r="V14" s="44">
        <v>0</v>
      </c>
      <c r="W14" s="51">
        <v>0</v>
      </c>
      <c r="X14" s="49">
        <v>0</v>
      </c>
      <c r="Y14" s="46">
        <v>1</v>
      </c>
      <c r="Z14" s="52">
        <v>0</v>
      </c>
      <c r="AA14" s="49">
        <v>0</v>
      </c>
      <c r="AB14" s="46">
        <v>0</v>
      </c>
      <c r="AC14" s="46">
        <v>0</v>
      </c>
      <c r="AD14" s="51">
        <v>0</v>
      </c>
      <c r="AE14" s="44">
        <v>0</v>
      </c>
      <c r="AF14" s="45">
        <v>0</v>
      </c>
      <c r="AG14" s="37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38" t="str">
        <f t="shared" si="1"/>
        <v/>
      </c>
      <c r="CB14" s="38" t="str">
        <f t="shared" si="2"/>
        <v/>
      </c>
      <c r="CC14" s="38" t="str">
        <f t="shared" si="3"/>
        <v/>
      </c>
      <c r="CD14" s="38" t="str">
        <f t="shared" si="4"/>
        <v/>
      </c>
      <c r="CE14" s="38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39">
        <f t="shared" ref="CI14:CL23" si="7">IF(AND($C14&gt;0,AA14=""),1,IF(AA14&gt;$C14,1,0))</f>
        <v>0</v>
      </c>
      <c r="CJ14" s="39">
        <f t="shared" si="7"/>
        <v>0</v>
      </c>
      <c r="CK14" s="39">
        <f t="shared" si="7"/>
        <v>0</v>
      </c>
      <c r="CL14" s="39">
        <f t="shared" si="7"/>
        <v>0</v>
      </c>
      <c r="CM14" s="39">
        <f t="shared" ref="CM14:CM23" si="8">IF(AND($C14&gt;0,AE14="",AF14=""),1,IF(AE14+AF14&gt;$C14,1,0))</f>
        <v>0</v>
      </c>
      <c r="CN14" s="40"/>
      <c r="CO14" s="40"/>
      <c r="CS14"/>
      <c r="CT14" s="41"/>
      <c r="CU14" s="2"/>
      <c r="CV14" s="2"/>
      <c r="CW14" s="2"/>
      <c r="CX14" s="2"/>
      <c r="CY14" s="2"/>
      <c r="CZ14" s="2"/>
    </row>
    <row r="15" spans="1:104" s="25" customFormat="1" ht="15" customHeight="1" x14ac:dyDescent="0.25">
      <c r="A15" s="396" t="s">
        <v>42</v>
      </c>
      <c r="B15" s="397"/>
      <c r="C15" s="42">
        <v>36</v>
      </c>
      <c r="D15" s="43">
        <v>0</v>
      </c>
      <c r="E15" s="44">
        <v>0</v>
      </c>
      <c r="F15" s="44">
        <v>21</v>
      </c>
      <c r="G15" s="45">
        <v>15</v>
      </c>
      <c r="H15" s="43">
        <v>0</v>
      </c>
      <c r="I15" s="46">
        <v>0</v>
      </c>
      <c r="J15" s="46">
        <v>0</v>
      </c>
      <c r="K15" s="45">
        <v>0</v>
      </c>
      <c r="L15" s="47">
        <v>36</v>
      </c>
      <c r="M15" s="46">
        <v>35</v>
      </c>
      <c r="N15" s="46">
        <v>0</v>
      </c>
      <c r="O15" s="46">
        <v>0</v>
      </c>
      <c r="P15" s="46">
        <v>1</v>
      </c>
      <c r="Q15" s="46">
        <v>0</v>
      </c>
      <c r="R15" s="48">
        <v>0</v>
      </c>
      <c r="S15" s="45">
        <v>32</v>
      </c>
      <c r="T15" s="49">
        <v>2</v>
      </c>
      <c r="U15" s="50">
        <v>36</v>
      </c>
      <c r="V15" s="44">
        <v>2</v>
      </c>
      <c r="W15" s="51">
        <v>35</v>
      </c>
      <c r="X15" s="49">
        <v>0</v>
      </c>
      <c r="Y15" s="46">
        <v>37</v>
      </c>
      <c r="Z15" s="52">
        <v>0</v>
      </c>
      <c r="AA15" s="49">
        <v>0</v>
      </c>
      <c r="AB15" s="46">
        <v>2</v>
      </c>
      <c r="AC15" s="46">
        <v>0</v>
      </c>
      <c r="AD15" s="51">
        <v>0</v>
      </c>
      <c r="AE15" s="44">
        <v>0</v>
      </c>
      <c r="AF15" s="45">
        <v>0</v>
      </c>
      <c r="AG15" s="37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38" t="str">
        <f t="shared" si="1"/>
        <v/>
      </c>
      <c r="CB15" s="38" t="str">
        <f t="shared" si="2"/>
        <v/>
      </c>
      <c r="CC15" s="38" t="str">
        <f t="shared" si="3"/>
        <v/>
      </c>
      <c r="CD15" s="38" t="str">
        <f t="shared" si="4"/>
        <v/>
      </c>
      <c r="CE15" s="38" t="str">
        <f t="shared" si="6"/>
        <v/>
      </c>
      <c r="CI15" s="39">
        <f t="shared" si="7"/>
        <v>0</v>
      </c>
      <c r="CJ15" s="39">
        <f t="shared" si="7"/>
        <v>0</v>
      </c>
      <c r="CK15" s="39">
        <f t="shared" si="7"/>
        <v>0</v>
      </c>
      <c r="CL15" s="39">
        <f t="shared" si="7"/>
        <v>0</v>
      </c>
      <c r="CM15" s="39">
        <f t="shared" si="8"/>
        <v>0</v>
      </c>
      <c r="CN15" s="40"/>
      <c r="CO15" s="40"/>
      <c r="CS15"/>
      <c r="CT15" s="41"/>
      <c r="CU15" s="2"/>
      <c r="CV15" s="2"/>
      <c r="CW15" s="2"/>
      <c r="CX15" s="2"/>
      <c r="CY15" s="2"/>
      <c r="CZ15" s="2"/>
    </row>
    <row r="16" spans="1:104" s="25" customFormat="1" ht="15" customHeight="1" x14ac:dyDescent="0.25">
      <c r="A16" s="388" t="s">
        <v>43</v>
      </c>
      <c r="B16" s="389"/>
      <c r="C16" s="53">
        <v>29</v>
      </c>
      <c r="D16" s="54">
        <v>0</v>
      </c>
      <c r="E16" s="55">
        <v>1</v>
      </c>
      <c r="F16" s="55">
        <v>21</v>
      </c>
      <c r="G16" s="56">
        <v>7</v>
      </c>
      <c r="H16" s="54">
        <v>0</v>
      </c>
      <c r="I16" s="57">
        <v>0</v>
      </c>
      <c r="J16" s="57">
        <v>0</v>
      </c>
      <c r="K16" s="56">
        <v>2</v>
      </c>
      <c r="L16" s="58">
        <v>29</v>
      </c>
      <c r="M16" s="57">
        <v>28</v>
      </c>
      <c r="N16" s="57">
        <v>0</v>
      </c>
      <c r="O16" s="57">
        <v>0</v>
      </c>
      <c r="P16" s="57">
        <v>1</v>
      </c>
      <c r="Q16" s="57">
        <v>0</v>
      </c>
      <c r="R16" s="59">
        <v>0</v>
      </c>
      <c r="S16" s="56">
        <v>23</v>
      </c>
      <c r="T16" s="60">
        <v>0</v>
      </c>
      <c r="U16" s="61">
        <v>26</v>
      </c>
      <c r="V16" s="55">
        <v>0</v>
      </c>
      <c r="W16" s="62">
        <v>26</v>
      </c>
      <c r="X16" s="60">
        <v>0</v>
      </c>
      <c r="Y16" s="57">
        <v>28</v>
      </c>
      <c r="Z16" s="63">
        <v>0</v>
      </c>
      <c r="AA16" s="60">
        <v>0</v>
      </c>
      <c r="AB16" s="57">
        <v>3</v>
      </c>
      <c r="AC16" s="57">
        <v>0</v>
      </c>
      <c r="AD16" s="62">
        <v>0</v>
      </c>
      <c r="AE16" s="55">
        <v>0</v>
      </c>
      <c r="AF16" s="56">
        <v>0</v>
      </c>
      <c r="AG16" s="37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38" t="str">
        <f t="shared" si="1"/>
        <v/>
      </c>
      <c r="CB16" s="38" t="str">
        <f t="shared" si="2"/>
        <v/>
      </c>
      <c r="CC16" s="38" t="str">
        <f t="shared" si="3"/>
        <v/>
      </c>
      <c r="CD16" s="38" t="str">
        <f t="shared" si="4"/>
        <v/>
      </c>
      <c r="CE16" s="38" t="str">
        <f t="shared" si="6"/>
        <v/>
      </c>
      <c r="CI16" s="39">
        <f t="shared" si="7"/>
        <v>0</v>
      </c>
      <c r="CJ16" s="39">
        <f t="shared" si="7"/>
        <v>0</v>
      </c>
      <c r="CK16" s="39">
        <f t="shared" si="7"/>
        <v>0</v>
      </c>
      <c r="CL16" s="39">
        <f t="shared" si="7"/>
        <v>0</v>
      </c>
      <c r="CM16" s="39">
        <f t="shared" si="8"/>
        <v>0</v>
      </c>
      <c r="CN16" s="40"/>
      <c r="CO16" s="40"/>
      <c r="CS16"/>
      <c r="CT16" s="41"/>
      <c r="CU16" s="2"/>
      <c r="CV16" s="2"/>
      <c r="CW16" s="2"/>
      <c r="CX16" s="2"/>
      <c r="CY16" s="2"/>
      <c r="CZ16" s="2"/>
    </row>
    <row r="17" spans="1:104" s="25" customFormat="1" ht="15" customHeight="1" x14ac:dyDescent="0.25">
      <c r="A17" s="398" t="s">
        <v>44</v>
      </c>
      <c r="B17" s="399"/>
      <c r="C17" s="26">
        <v>0</v>
      </c>
      <c r="D17" s="27">
        <v>0</v>
      </c>
      <c r="E17" s="28">
        <v>0</v>
      </c>
      <c r="F17" s="28">
        <v>0</v>
      </c>
      <c r="G17" s="29">
        <v>0</v>
      </c>
      <c r="H17" s="27">
        <v>0</v>
      </c>
      <c r="I17" s="30">
        <v>0</v>
      </c>
      <c r="J17" s="30">
        <v>0</v>
      </c>
      <c r="K17" s="29">
        <v>0</v>
      </c>
      <c r="L17" s="31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2">
        <v>0</v>
      </c>
      <c r="S17" s="29"/>
      <c r="T17" s="33"/>
      <c r="U17" s="34"/>
      <c r="V17" s="28"/>
      <c r="W17" s="35"/>
      <c r="X17" s="33"/>
      <c r="Y17" s="30"/>
      <c r="Z17" s="36"/>
      <c r="AA17" s="33">
        <v>0</v>
      </c>
      <c r="AB17" s="30">
        <v>0</v>
      </c>
      <c r="AC17" s="30">
        <v>0</v>
      </c>
      <c r="AD17" s="35">
        <v>0</v>
      </c>
      <c r="AE17" s="28">
        <v>0</v>
      </c>
      <c r="AF17" s="29">
        <v>0</v>
      </c>
      <c r="AG17" s="37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38" t="str">
        <f t="shared" si="1"/>
        <v/>
      </c>
      <c r="CB17" s="38" t="str">
        <f t="shared" si="2"/>
        <v/>
      </c>
      <c r="CC17" s="38" t="str">
        <f t="shared" si="3"/>
        <v/>
      </c>
      <c r="CD17" s="38" t="str">
        <f t="shared" si="4"/>
        <v/>
      </c>
      <c r="CE17" s="38" t="str">
        <f t="shared" si="6"/>
        <v/>
      </c>
      <c r="CI17" s="39">
        <f t="shared" si="7"/>
        <v>0</v>
      </c>
      <c r="CJ17" s="39">
        <f t="shared" si="7"/>
        <v>0</v>
      </c>
      <c r="CK17" s="39">
        <f t="shared" si="7"/>
        <v>0</v>
      </c>
      <c r="CL17" s="39">
        <f t="shared" si="7"/>
        <v>0</v>
      </c>
      <c r="CM17" s="39">
        <f t="shared" si="8"/>
        <v>0</v>
      </c>
      <c r="CN17" s="40"/>
      <c r="CO17" s="40"/>
      <c r="CS17"/>
      <c r="CT17" s="41"/>
      <c r="CU17" s="2"/>
      <c r="CV17" s="2"/>
      <c r="CW17" s="2"/>
      <c r="CX17" s="2"/>
      <c r="CY17" s="2"/>
      <c r="CZ17" s="2"/>
    </row>
    <row r="18" spans="1:104" s="25" customFormat="1" ht="15" customHeight="1" x14ac:dyDescent="0.25">
      <c r="A18" s="400" t="s">
        <v>45</v>
      </c>
      <c r="B18" s="401"/>
      <c r="C18" s="64">
        <v>0</v>
      </c>
      <c r="D18" s="43">
        <v>0</v>
      </c>
      <c r="E18" s="44">
        <v>0</v>
      </c>
      <c r="F18" s="44">
        <v>0</v>
      </c>
      <c r="G18" s="45">
        <v>0</v>
      </c>
      <c r="H18" s="43">
        <v>0</v>
      </c>
      <c r="I18" s="46">
        <v>0</v>
      </c>
      <c r="J18" s="46">
        <v>0</v>
      </c>
      <c r="K18" s="45">
        <v>0</v>
      </c>
      <c r="L18" s="47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8">
        <v>0</v>
      </c>
      <c r="S18" s="45"/>
      <c r="T18" s="49"/>
      <c r="U18" s="50"/>
      <c r="V18" s="44"/>
      <c r="W18" s="51"/>
      <c r="X18" s="49"/>
      <c r="Y18" s="46"/>
      <c r="Z18" s="52"/>
      <c r="AA18" s="49">
        <v>0</v>
      </c>
      <c r="AB18" s="46">
        <v>0</v>
      </c>
      <c r="AC18" s="46">
        <v>0</v>
      </c>
      <c r="AD18" s="51">
        <v>0</v>
      </c>
      <c r="AE18" s="44">
        <v>0</v>
      </c>
      <c r="AF18" s="45">
        <v>0</v>
      </c>
      <c r="AG18" s="37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38" t="str">
        <f t="shared" si="1"/>
        <v/>
      </c>
      <c r="CB18" s="38" t="str">
        <f t="shared" si="2"/>
        <v/>
      </c>
      <c r="CC18" s="38" t="str">
        <f t="shared" si="3"/>
        <v/>
      </c>
      <c r="CD18" s="38" t="str">
        <f t="shared" si="4"/>
        <v/>
      </c>
      <c r="CE18" s="38" t="str">
        <f t="shared" si="6"/>
        <v/>
      </c>
      <c r="CI18" s="39">
        <f t="shared" si="7"/>
        <v>0</v>
      </c>
      <c r="CJ18" s="39">
        <f t="shared" si="7"/>
        <v>0</v>
      </c>
      <c r="CK18" s="39">
        <f t="shared" si="7"/>
        <v>0</v>
      </c>
      <c r="CL18" s="39">
        <f t="shared" si="7"/>
        <v>0</v>
      </c>
      <c r="CM18" s="39">
        <f t="shared" si="8"/>
        <v>0</v>
      </c>
      <c r="CN18" s="40"/>
      <c r="CO18" s="40"/>
      <c r="CS18"/>
      <c r="CT18" s="41"/>
      <c r="CU18" s="2"/>
      <c r="CV18" s="2"/>
      <c r="CW18" s="2"/>
      <c r="CX18" s="2"/>
      <c r="CY18" s="2"/>
      <c r="CZ18" s="2"/>
    </row>
    <row r="19" spans="1:104" s="25" customFormat="1" ht="15" customHeight="1" x14ac:dyDescent="0.25">
      <c r="A19" s="545" t="s">
        <v>46</v>
      </c>
      <c r="B19" s="403"/>
      <c r="C19" s="58">
        <v>32</v>
      </c>
      <c r="D19" s="65">
        <v>0</v>
      </c>
      <c r="E19" s="66">
        <v>0</v>
      </c>
      <c r="F19" s="66">
        <v>0</v>
      </c>
      <c r="G19" s="67">
        <v>0</v>
      </c>
      <c r="H19" s="65">
        <v>0</v>
      </c>
      <c r="I19" s="68">
        <v>0</v>
      </c>
      <c r="J19" s="68">
        <v>0</v>
      </c>
      <c r="K19" s="67">
        <v>0</v>
      </c>
      <c r="L19" s="31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9">
        <v>0</v>
      </c>
      <c r="S19" s="67"/>
      <c r="T19" s="70"/>
      <c r="U19" s="71"/>
      <c r="V19" s="66"/>
      <c r="W19" s="72"/>
      <c r="X19" s="70"/>
      <c r="Y19" s="68"/>
      <c r="Z19" s="73"/>
      <c r="AA19" s="70">
        <v>0</v>
      </c>
      <c r="AB19" s="68">
        <v>0</v>
      </c>
      <c r="AC19" s="68">
        <v>0</v>
      </c>
      <c r="AD19" s="72">
        <v>0</v>
      </c>
      <c r="AE19" s="66">
        <v>0</v>
      </c>
      <c r="AF19" s="67">
        <v>0</v>
      </c>
      <c r="AG19" s="37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38" t="str">
        <f t="shared" si="1"/>
        <v/>
      </c>
      <c r="CB19" s="38" t="str">
        <f t="shared" si="2"/>
        <v/>
      </c>
      <c r="CC19" s="38" t="str">
        <f t="shared" si="3"/>
        <v/>
      </c>
      <c r="CD19" s="38" t="str">
        <f t="shared" si="4"/>
        <v/>
      </c>
      <c r="CE19" s="38" t="str">
        <f t="shared" si="6"/>
        <v/>
      </c>
      <c r="CI19" s="39">
        <f t="shared" si="7"/>
        <v>0</v>
      </c>
      <c r="CJ19" s="39">
        <f t="shared" si="7"/>
        <v>0</v>
      </c>
      <c r="CK19" s="39">
        <f t="shared" si="7"/>
        <v>0</v>
      </c>
      <c r="CL19" s="39">
        <f t="shared" si="7"/>
        <v>0</v>
      </c>
      <c r="CM19" s="39">
        <f t="shared" si="8"/>
        <v>0</v>
      </c>
      <c r="CN19" s="40"/>
      <c r="CO19" s="40"/>
      <c r="CS19"/>
      <c r="CT19" s="41"/>
      <c r="CU19" s="2"/>
      <c r="CV19" s="2"/>
      <c r="CW19" s="2"/>
      <c r="CX19" s="2"/>
      <c r="CY19" s="2"/>
      <c r="CZ19" s="2"/>
    </row>
    <row r="20" spans="1:104" s="25" customFormat="1" ht="15" customHeight="1" x14ac:dyDescent="0.25">
      <c r="A20" s="383" t="s">
        <v>47</v>
      </c>
      <c r="B20" s="384"/>
      <c r="C20" s="26">
        <v>0</v>
      </c>
      <c r="D20" s="27">
        <v>0</v>
      </c>
      <c r="E20" s="30">
        <v>0</v>
      </c>
      <c r="F20" s="30">
        <v>0</v>
      </c>
      <c r="G20" s="34">
        <v>0</v>
      </c>
      <c r="H20" s="74">
        <v>0</v>
      </c>
      <c r="I20" s="75">
        <v>0</v>
      </c>
      <c r="J20" s="75">
        <v>0</v>
      </c>
      <c r="K20" s="76">
        <v>0</v>
      </c>
      <c r="L20" s="77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8">
        <v>0</v>
      </c>
      <c r="S20" s="76"/>
      <c r="T20" s="79"/>
      <c r="U20" s="80"/>
      <c r="V20" s="81"/>
      <c r="W20" s="82"/>
      <c r="X20" s="79"/>
      <c r="Y20" s="75"/>
      <c r="Z20" s="83"/>
      <c r="AA20" s="79">
        <v>0</v>
      </c>
      <c r="AB20" s="75">
        <v>0</v>
      </c>
      <c r="AC20" s="75">
        <v>0</v>
      </c>
      <c r="AD20" s="82">
        <v>0</v>
      </c>
      <c r="AE20" s="81">
        <v>0</v>
      </c>
      <c r="AF20" s="76">
        <v>0</v>
      </c>
      <c r="AG20" s="37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38" t="str">
        <f t="shared" si="1"/>
        <v/>
      </c>
      <c r="CB20" s="38" t="str">
        <f t="shared" si="2"/>
        <v/>
      </c>
      <c r="CC20" s="38" t="str">
        <f t="shared" si="3"/>
        <v/>
      </c>
      <c r="CD20" s="38" t="str">
        <f t="shared" si="4"/>
        <v/>
      </c>
      <c r="CE20" s="38" t="str">
        <f t="shared" si="6"/>
        <v/>
      </c>
      <c r="CI20" s="39">
        <f t="shared" si="7"/>
        <v>0</v>
      </c>
      <c r="CJ20" s="39">
        <f t="shared" si="7"/>
        <v>0</v>
      </c>
      <c r="CK20" s="39">
        <f t="shared" si="7"/>
        <v>0</v>
      </c>
      <c r="CL20" s="39">
        <f t="shared" si="7"/>
        <v>0</v>
      </c>
      <c r="CM20" s="39">
        <f t="shared" si="8"/>
        <v>0</v>
      </c>
      <c r="CN20" s="40"/>
      <c r="CO20" s="40"/>
      <c r="CS20"/>
      <c r="CT20" s="41"/>
      <c r="CU20" s="2"/>
      <c r="CV20" s="2"/>
      <c r="CW20" s="2"/>
      <c r="CX20" s="2"/>
      <c r="CY20" s="2"/>
      <c r="CZ20" s="2"/>
    </row>
    <row r="21" spans="1:104" s="25" customFormat="1" ht="15" customHeight="1" x14ac:dyDescent="0.25">
      <c r="A21" s="388" t="s">
        <v>48</v>
      </c>
      <c r="B21" s="389"/>
      <c r="C21" s="53">
        <v>0</v>
      </c>
      <c r="D21" s="54">
        <v>0</v>
      </c>
      <c r="E21" s="57">
        <v>0</v>
      </c>
      <c r="F21" s="57">
        <v>1</v>
      </c>
      <c r="G21" s="61">
        <v>0</v>
      </c>
      <c r="H21" s="54">
        <v>0</v>
      </c>
      <c r="I21" s="57">
        <v>0</v>
      </c>
      <c r="J21" s="57">
        <v>0</v>
      </c>
      <c r="K21" s="56">
        <v>0</v>
      </c>
      <c r="L21" s="58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6"/>
      <c r="T21" s="60"/>
      <c r="U21" s="61"/>
      <c r="V21" s="55"/>
      <c r="W21" s="62"/>
      <c r="X21" s="60"/>
      <c r="Y21" s="57"/>
      <c r="Z21" s="63"/>
      <c r="AA21" s="60">
        <v>0</v>
      </c>
      <c r="AB21" s="57">
        <v>0</v>
      </c>
      <c r="AC21" s="57">
        <v>0</v>
      </c>
      <c r="AD21" s="62">
        <v>0</v>
      </c>
      <c r="AE21" s="55">
        <v>0</v>
      </c>
      <c r="AF21" s="56">
        <v>0</v>
      </c>
      <c r="AG21" s="37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38" t="str">
        <f t="shared" si="1"/>
        <v/>
      </c>
      <c r="CB21" s="38" t="str">
        <f t="shared" si="2"/>
        <v/>
      </c>
      <c r="CC21" s="38" t="str">
        <f t="shared" si="3"/>
        <v/>
      </c>
      <c r="CD21" s="38" t="str">
        <f t="shared" si="4"/>
        <v/>
      </c>
      <c r="CE21" s="38" t="str">
        <f t="shared" si="6"/>
        <v/>
      </c>
      <c r="CI21" s="39">
        <f t="shared" si="7"/>
        <v>0</v>
      </c>
      <c r="CJ21" s="39">
        <f t="shared" si="7"/>
        <v>0</v>
      </c>
      <c r="CK21" s="39">
        <f t="shared" si="7"/>
        <v>0</v>
      </c>
      <c r="CL21" s="39">
        <f t="shared" si="7"/>
        <v>0</v>
      </c>
      <c r="CM21" s="39">
        <f t="shared" si="8"/>
        <v>0</v>
      </c>
      <c r="CN21" s="40"/>
      <c r="CO21" s="40"/>
      <c r="CS21"/>
      <c r="CT21" s="41"/>
      <c r="CU21" s="2"/>
      <c r="CV21" s="2"/>
      <c r="CW21" s="2"/>
      <c r="CX21" s="2"/>
      <c r="CY21" s="2"/>
      <c r="CZ21" s="2"/>
    </row>
    <row r="22" spans="1:104" s="25" customFormat="1" ht="15" customHeight="1" x14ac:dyDescent="0.25">
      <c r="A22" s="390" t="s">
        <v>49</v>
      </c>
      <c r="B22" s="84" t="s">
        <v>50</v>
      </c>
      <c r="C22" s="64">
        <v>0</v>
      </c>
      <c r="D22" s="85">
        <v>0</v>
      </c>
      <c r="E22" s="86">
        <v>0</v>
      </c>
      <c r="F22" s="86">
        <v>0</v>
      </c>
      <c r="G22" s="87">
        <v>0</v>
      </c>
      <c r="H22" s="85">
        <v>0</v>
      </c>
      <c r="I22" s="88">
        <v>0</v>
      </c>
      <c r="J22" s="88">
        <v>0</v>
      </c>
      <c r="K22" s="87">
        <v>0</v>
      </c>
      <c r="L22" s="89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90">
        <v>0</v>
      </c>
      <c r="S22" s="87"/>
      <c r="T22" s="91"/>
      <c r="U22" s="92"/>
      <c r="V22" s="86"/>
      <c r="W22" s="93"/>
      <c r="X22" s="94"/>
      <c r="Y22" s="88"/>
      <c r="Z22" s="95"/>
      <c r="AA22" s="94">
        <v>0</v>
      </c>
      <c r="AB22" s="88">
        <v>0</v>
      </c>
      <c r="AC22" s="88">
        <v>0</v>
      </c>
      <c r="AD22" s="93">
        <v>0</v>
      </c>
      <c r="AE22" s="86">
        <v>0</v>
      </c>
      <c r="AF22" s="87">
        <v>0</v>
      </c>
      <c r="AG22" s="37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38" t="str">
        <f t="shared" si="1"/>
        <v/>
      </c>
      <c r="CB22" s="38" t="str">
        <f t="shared" si="2"/>
        <v/>
      </c>
      <c r="CC22" s="38" t="str">
        <f t="shared" si="3"/>
        <v/>
      </c>
      <c r="CD22" s="38" t="str">
        <f t="shared" si="4"/>
        <v/>
      </c>
      <c r="CE22" s="38" t="str">
        <f t="shared" si="6"/>
        <v/>
      </c>
      <c r="CI22" s="39">
        <f t="shared" si="7"/>
        <v>0</v>
      </c>
      <c r="CJ22" s="39">
        <f t="shared" si="7"/>
        <v>0</v>
      </c>
      <c r="CK22" s="39">
        <f t="shared" si="7"/>
        <v>0</v>
      </c>
      <c r="CL22" s="39">
        <f t="shared" si="7"/>
        <v>0</v>
      </c>
      <c r="CM22" s="39">
        <f t="shared" si="8"/>
        <v>0</v>
      </c>
      <c r="CN22" s="40"/>
      <c r="CO22" s="40"/>
      <c r="CS22"/>
      <c r="CT22" s="41"/>
      <c r="CU22" s="2"/>
      <c r="CV22" s="2"/>
      <c r="CW22" s="2"/>
      <c r="CX22" s="2"/>
      <c r="CY22" s="2"/>
      <c r="CZ22" s="2"/>
    </row>
    <row r="23" spans="1:104" s="25" customFormat="1" ht="15" customHeight="1" x14ac:dyDescent="0.25">
      <c r="A23" s="543"/>
      <c r="B23" s="96" t="s">
        <v>51</v>
      </c>
      <c r="C23" s="53">
        <v>0</v>
      </c>
      <c r="D23" s="53">
        <v>0</v>
      </c>
      <c r="E23" s="57">
        <v>0</v>
      </c>
      <c r="F23" s="57">
        <v>0</v>
      </c>
      <c r="G23" s="56">
        <v>0</v>
      </c>
      <c r="H23" s="54">
        <v>0</v>
      </c>
      <c r="I23" s="57">
        <v>0</v>
      </c>
      <c r="J23" s="57">
        <v>0</v>
      </c>
      <c r="K23" s="56">
        <v>0</v>
      </c>
      <c r="L23" s="58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6"/>
      <c r="T23" s="60"/>
      <c r="U23" s="61"/>
      <c r="V23" s="55"/>
      <c r="W23" s="62"/>
      <c r="X23" s="60"/>
      <c r="Y23" s="57"/>
      <c r="Z23" s="63"/>
      <c r="AA23" s="60">
        <v>0</v>
      </c>
      <c r="AB23" s="57">
        <v>0</v>
      </c>
      <c r="AC23" s="57">
        <v>0</v>
      </c>
      <c r="AD23" s="62">
        <v>0</v>
      </c>
      <c r="AE23" s="55">
        <v>0</v>
      </c>
      <c r="AF23" s="56">
        <v>0</v>
      </c>
      <c r="AG23" s="37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38" t="str">
        <f t="shared" si="1"/>
        <v/>
      </c>
      <c r="CB23" s="38" t="str">
        <f t="shared" si="2"/>
        <v/>
      </c>
      <c r="CC23" s="38" t="str">
        <f t="shared" si="3"/>
        <v/>
      </c>
      <c r="CD23" s="38" t="str">
        <f t="shared" si="4"/>
        <v/>
      </c>
      <c r="CE23" s="38" t="str">
        <f t="shared" si="6"/>
        <v/>
      </c>
      <c r="CI23" s="39">
        <f t="shared" si="7"/>
        <v>0</v>
      </c>
      <c r="CJ23" s="39">
        <f t="shared" si="7"/>
        <v>0</v>
      </c>
      <c r="CK23" s="39">
        <f t="shared" si="7"/>
        <v>0</v>
      </c>
      <c r="CL23" s="39">
        <f t="shared" si="7"/>
        <v>0</v>
      </c>
      <c r="CM23" s="39">
        <f t="shared" si="8"/>
        <v>0</v>
      </c>
      <c r="CN23" s="40"/>
      <c r="CO23" s="40"/>
      <c r="CS23"/>
      <c r="CT23" s="41"/>
      <c r="CU23" s="2"/>
      <c r="CV23" s="2"/>
      <c r="CW23" s="2"/>
      <c r="CX23" s="2"/>
      <c r="CY23" s="2"/>
      <c r="CZ23" s="2"/>
    </row>
    <row r="24" spans="1:104" s="2" customFormat="1" ht="18" customHeight="1" x14ac:dyDescent="0.15">
      <c r="A24" s="4" t="s">
        <v>52</v>
      </c>
      <c r="B24" s="4"/>
      <c r="C24" s="97"/>
      <c r="D24" s="98"/>
      <c r="E24" s="98"/>
      <c r="F24" s="99"/>
    </row>
    <row r="25" spans="1:104" s="25" customFormat="1" ht="21" x14ac:dyDescent="0.15">
      <c r="A25" s="381" t="s">
        <v>53</v>
      </c>
      <c r="B25" s="382"/>
      <c r="C25" s="100" t="s">
        <v>4</v>
      </c>
      <c r="D25" s="101" t="s">
        <v>54</v>
      </c>
      <c r="E25" s="102" t="s">
        <v>55</v>
      </c>
      <c r="F25" s="103" t="s">
        <v>56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4" s="25" customFormat="1" ht="15" customHeight="1" x14ac:dyDescent="0.15">
      <c r="A26" s="392" t="s">
        <v>57</v>
      </c>
      <c r="B26" s="393"/>
      <c r="C26" s="104">
        <f t="shared" ref="C26:C38" si="9">SUM(D26:F26)</f>
        <v>8</v>
      </c>
      <c r="D26" s="105">
        <v>0</v>
      </c>
      <c r="E26" s="106">
        <v>0</v>
      </c>
      <c r="F26" s="107">
        <v>8</v>
      </c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4" s="25" customFormat="1" ht="15" customHeight="1" x14ac:dyDescent="0.15">
      <c r="A27" s="394" t="s">
        <v>58</v>
      </c>
      <c r="B27" s="108" t="s">
        <v>59</v>
      </c>
      <c r="C27" s="109">
        <f t="shared" si="9"/>
        <v>0</v>
      </c>
      <c r="D27" s="110">
        <v>0</v>
      </c>
      <c r="E27" s="111">
        <v>0</v>
      </c>
      <c r="F27" s="112">
        <v>0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4" s="25" customFormat="1" ht="15" customHeight="1" x14ac:dyDescent="0.15">
      <c r="A28" s="544"/>
      <c r="B28" s="321" t="s">
        <v>60</v>
      </c>
      <c r="C28" s="114">
        <f t="shared" si="9"/>
        <v>13</v>
      </c>
      <c r="D28" s="115">
        <v>0</v>
      </c>
      <c r="E28" s="116">
        <v>3</v>
      </c>
      <c r="F28" s="117">
        <v>10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4" s="25" customFormat="1" ht="15" customHeight="1" x14ac:dyDescent="0.15">
      <c r="A29" s="383" t="s">
        <v>61</v>
      </c>
      <c r="B29" s="384"/>
      <c r="C29" s="109">
        <f t="shared" si="9"/>
        <v>12</v>
      </c>
      <c r="D29" s="110">
        <v>0</v>
      </c>
      <c r="E29" s="111">
        <v>2</v>
      </c>
      <c r="F29" s="112">
        <v>10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4" s="25" customFormat="1" ht="15" customHeight="1" x14ac:dyDescent="0.15">
      <c r="A30" s="396" t="s">
        <v>62</v>
      </c>
      <c r="B30" s="397"/>
      <c r="C30" s="118">
        <f t="shared" si="9"/>
        <v>32</v>
      </c>
      <c r="D30" s="119">
        <v>0</v>
      </c>
      <c r="E30" s="120">
        <v>5</v>
      </c>
      <c r="F30" s="121">
        <v>27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4" s="25" customFormat="1" ht="15" customHeight="1" x14ac:dyDescent="0.15">
      <c r="A31" s="388" t="s">
        <v>63</v>
      </c>
      <c r="B31" s="389"/>
      <c r="C31" s="114">
        <f t="shared" si="9"/>
        <v>32</v>
      </c>
      <c r="D31" s="115">
        <v>0</v>
      </c>
      <c r="E31" s="116">
        <v>5</v>
      </c>
      <c r="F31" s="117">
        <v>27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4" s="25" customFormat="1" ht="15" customHeight="1" x14ac:dyDescent="0.15">
      <c r="A32" s="404" t="s">
        <v>64</v>
      </c>
      <c r="B32" s="122" t="s">
        <v>65</v>
      </c>
      <c r="C32" s="109">
        <f t="shared" ref="C32:C33" si="10">SUM(D32:F32)</f>
        <v>0</v>
      </c>
      <c r="D32" s="110">
        <v>0</v>
      </c>
      <c r="E32" s="111">
        <v>0</v>
      </c>
      <c r="F32" s="112">
        <v>0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 s="25" customFormat="1" ht="15" customHeight="1" x14ac:dyDescent="0.15">
      <c r="A33" s="543"/>
      <c r="B33" s="123" t="s">
        <v>66</v>
      </c>
      <c r="C33" s="114">
        <f t="shared" si="10"/>
        <v>0</v>
      </c>
      <c r="D33" s="115">
        <v>0</v>
      </c>
      <c r="E33" s="116">
        <v>0</v>
      </c>
      <c r="F33" s="117">
        <v>0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 s="25" customFormat="1" ht="15" customHeight="1" x14ac:dyDescent="0.15">
      <c r="A34" s="404" t="s">
        <v>67</v>
      </c>
      <c r="B34" s="122" t="s">
        <v>68</v>
      </c>
      <c r="C34" s="109">
        <f t="shared" si="9"/>
        <v>0</v>
      </c>
      <c r="D34" s="110">
        <v>0</v>
      </c>
      <c r="E34" s="111">
        <v>0</v>
      </c>
      <c r="F34" s="112">
        <v>0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s="25" customFormat="1" ht="15" customHeight="1" x14ac:dyDescent="0.15">
      <c r="A35" s="543"/>
      <c r="B35" s="123" t="s">
        <v>69</v>
      </c>
      <c r="C35" s="114">
        <f t="shared" si="9"/>
        <v>32</v>
      </c>
      <c r="D35" s="115">
        <v>0</v>
      </c>
      <c r="E35" s="116">
        <v>5</v>
      </c>
      <c r="F35" s="117">
        <v>27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 s="25" customFormat="1" ht="15" customHeight="1" x14ac:dyDescent="0.15">
      <c r="A36" s="413" t="s">
        <v>70</v>
      </c>
      <c r="B36" s="414"/>
      <c r="C36" s="124">
        <f t="shared" si="9"/>
        <v>0</v>
      </c>
      <c r="D36" s="105">
        <v>0</v>
      </c>
      <c r="E36" s="106">
        <v>0</v>
      </c>
      <c r="F36" s="107">
        <v>0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 s="25" customFormat="1" ht="15" customHeight="1" x14ac:dyDescent="0.15">
      <c r="A37" s="404" t="s">
        <v>71</v>
      </c>
      <c r="B37" s="125" t="s">
        <v>72</v>
      </c>
      <c r="C37" s="126">
        <f t="shared" si="9"/>
        <v>30</v>
      </c>
      <c r="D37" s="110">
        <v>0</v>
      </c>
      <c r="E37" s="111">
        <v>5</v>
      </c>
      <c r="F37" s="112">
        <v>25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 s="25" customFormat="1" ht="15" customHeight="1" x14ac:dyDescent="0.15">
      <c r="A38" s="543"/>
      <c r="B38" s="321" t="s">
        <v>73</v>
      </c>
      <c r="C38" s="114">
        <f t="shared" si="9"/>
        <v>2</v>
      </c>
      <c r="D38" s="115">
        <v>0</v>
      </c>
      <c r="E38" s="116">
        <v>0</v>
      </c>
      <c r="F38" s="117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 s="128" customFormat="1" ht="15" customHeight="1" x14ac:dyDescent="0.2">
      <c r="A39" s="127" t="s">
        <v>74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s="2" customFormat="1" ht="18" customHeight="1" x14ac:dyDescent="0.15">
      <c r="A40" s="129" t="s">
        <v>75</v>
      </c>
      <c r="B40" s="130"/>
      <c r="C40" s="131"/>
      <c r="D40" s="132"/>
    </row>
    <row r="41" spans="1:100" x14ac:dyDescent="0.25">
      <c r="A41" s="405" t="s">
        <v>76</v>
      </c>
      <c r="B41" s="406"/>
      <c r="C41" s="133" t="s">
        <v>77</v>
      </c>
      <c r="D41" s="134" t="s">
        <v>78</v>
      </c>
    </row>
    <row r="42" spans="1:100" ht="15" customHeight="1" x14ac:dyDescent="0.25">
      <c r="A42" s="407" t="s">
        <v>79</v>
      </c>
      <c r="B42" s="408"/>
      <c r="C42" s="135">
        <v>6</v>
      </c>
      <c r="D42" s="136">
        <v>12</v>
      </c>
    </row>
    <row r="43" spans="1:100" ht="21.95" customHeight="1" x14ac:dyDescent="0.25">
      <c r="A43" s="409" t="s">
        <v>80</v>
      </c>
      <c r="B43" s="137" t="s">
        <v>81</v>
      </c>
      <c r="C43" s="138">
        <v>0</v>
      </c>
      <c r="D43" s="139">
        <v>3</v>
      </c>
    </row>
    <row r="44" spans="1:100" ht="15" customHeight="1" x14ac:dyDescent="0.25">
      <c r="A44" s="541"/>
      <c r="B44" s="140" t="s">
        <v>82</v>
      </c>
      <c r="C44" s="54">
        <v>6</v>
      </c>
      <c r="D44" s="56">
        <v>1</v>
      </c>
    </row>
    <row r="45" spans="1:100" ht="24.95" customHeight="1" x14ac:dyDescent="0.25">
      <c r="A45" s="407" t="s">
        <v>83</v>
      </c>
      <c r="B45" s="408"/>
      <c r="C45" s="135">
        <v>0</v>
      </c>
      <c r="D45" s="136">
        <v>1</v>
      </c>
    </row>
    <row r="46" spans="1:100" ht="21.95" customHeight="1" x14ac:dyDescent="0.25">
      <c r="A46" s="411" t="s">
        <v>84</v>
      </c>
      <c r="B46" s="137" t="s">
        <v>81</v>
      </c>
      <c r="C46" s="27">
        <v>0</v>
      </c>
      <c r="D46" s="29">
        <v>1</v>
      </c>
    </row>
    <row r="47" spans="1:100" ht="15" customHeight="1" x14ac:dyDescent="0.25">
      <c r="A47" s="546"/>
      <c r="B47" s="140" t="s">
        <v>82</v>
      </c>
      <c r="C47" s="65">
        <v>5</v>
      </c>
      <c r="D47" s="67">
        <v>0</v>
      </c>
    </row>
    <row r="48" spans="1:100" ht="15" customHeight="1" x14ac:dyDescent="0.25">
      <c r="A48" s="409" t="s">
        <v>85</v>
      </c>
      <c r="B48" s="141" t="s">
        <v>86</v>
      </c>
      <c r="C48" s="138">
        <v>9</v>
      </c>
      <c r="D48" s="139">
        <v>9</v>
      </c>
    </row>
    <row r="49" spans="1:102" ht="21" x14ac:dyDescent="0.25">
      <c r="A49" s="541"/>
      <c r="B49" s="314" t="s">
        <v>87</v>
      </c>
      <c r="C49" s="54">
        <v>5</v>
      </c>
      <c r="D49" s="56">
        <v>0</v>
      </c>
    </row>
    <row r="50" spans="1:102" ht="24.95" customHeight="1" x14ac:dyDescent="0.25">
      <c r="A50" s="407" t="s">
        <v>88</v>
      </c>
      <c r="B50" s="408"/>
      <c r="C50" s="135">
        <v>1</v>
      </c>
      <c r="D50" s="136">
        <v>0</v>
      </c>
    </row>
    <row r="51" spans="1:102" ht="15" customHeight="1" x14ac:dyDescent="0.25">
      <c r="A51" s="407" t="s">
        <v>89</v>
      </c>
      <c r="B51" s="408"/>
      <c r="C51" s="135">
        <v>1</v>
      </c>
      <c r="D51" s="136">
        <v>0</v>
      </c>
    </row>
    <row r="52" spans="1:102" ht="24.95" customHeight="1" x14ac:dyDescent="0.25">
      <c r="A52" s="407" t="s">
        <v>90</v>
      </c>
      <c r="B52" s="408"/>
      <c r="C52" s="135">
        <v>3</v>
      </c>
      <c r="D52" s="136">
        <v>0</v>
      </c>
    </row>
    <row r="53" spans="1:102" ht="24.95" customHeight="1" x14ac:dyDescent="0.25">
      <c r="A53" s="407" t="s">
        <v>91</v>
      </c>
      <c r="B53" s="408"/>
      <c r="C53" s="135">
        <v>0</v>
      </c>
      <c r="D53" s="136">
        <v>0</v>
      </c>
    </row>
    <row r="54" spans="1:102" ht="24.75" customHeight="1" x14ac:dyDescent="0.25">
      <c r="A54" s="407" t="s">
        <v>92</v>
      </c>
      <c r="B54" s="408"/>
      <c r="C54" s="135">
        <v>0</v>
      </c>
      <c r="D54" s="136">
        <v>2</v>
      </c>
    </row>
    <row r="55" spans="1:102" ht="15" customHeight="1" x14ac:dyDescent="0.25">
      <c r="A55" s="409" t="s">
        <v>93</v>
      </c>
      <c r="B55" s="141" t="s">
        <v>94</v>
      </c>
      <c r="C55" s="138">
        <v>6</v>
      </c>
      <c r="D55" s="139">
        <v>4</v>
      </c>
    </row>
    <row r="56" spans="1:102" ht="15" customHeight="1" x14ac:dyDescent="0.25">
      <c r="A56" s="541"/>
      <c r="B56" s="314" t="s">
        <v>95</v>
      </c>
      <c r="C56" s="54">
        <v>8</v>
      </c>
      <c r="D56" s="56">
        <v>5</v>
      </c>
    </row>
    <row r="57" spans="1:102" ht="15" customHeight="1" x14ac:dyDescent="0.25">
      <c r="A57" s="548" t="s">
        <v>96</v>
      </c>
      <c r="B57" s="548"/>
      <c r="C57" s="65">
        <v>35</v>
      </c>
      <c r="D57" s="67">
        <v>9</v>
      </c>
    </row>
    <row r="58" spans="1:102" s="2" customFormat="1" ht="18" customHeight="1" x14ac:dyDescent="0.15">
      <c r="A58" s="129" t="s">
        <v>97</v>
      </c>
      <c r="B58" s="130"/>
      <c r="C58" s="131"/>
      <c r="D58" s="132"/>
    </row>
    <row r="59" spans="1:102" ht="24.95" customHeight="1" x14ac:dyDescent="0.25">
      <c r="A59" s="424" t="s">
        <v>98</v>
      </c>
      <c r="B59" s="425"/>
      <c r="C59" s="415" t="s">
        <v>99</v>
      </c>
      <c r="D59" s="416"/>
      <c r="E59" s="417"/>
      <c r="F59" s="418" t="s">
        <v>49</v>
      </c>
      <c r="CA59"/>
      <c r="CB59"/>
      <c r="CW59" s="2"/>
      <c r="CX59" s="2"/>
    </row>
    <row r="60" spans="1:102" ht="24.95" customHeight="1" x14ac:dyDescent="0.25">
      <c r="A60" s="549"/>
      <c r="B60" s="427"/>
      <c r="C60" s="133" t="s">
        <v>100</v>
      </c>
      <c r="D60" s="143" t="s">
        <v>101</v>
      </c>
      <c r="E60" s="134" t="s">
        <v>102</v>
      </c>
      <c r="F60" s="547"/>
      <c r="CA60"/>
      <c r="CB60"/>
      <c r="CW60" s="2"/>
      <c r="CX60" s="2"/>
    </row>
    <row r="61" spans="1:102" ht="15" customHeight="1" x14ac:dyDescent="0.25">
      <c r="A61" s="420" t="s">
        <v>103</v>
      </c>
      <c r="B61" s="144" t="s">
        <v>104</v>
      </c>
      <c r="C61" s="138">
        <v>0</v>
      </c>
      <c r="D61" s="145">
        <v>0</v>
      </c>
      <c r="E61" s="139">
        <v>0</v>
      </c>
      <c r="F61" s="146">
        <v>0</v>
      </c>
      <c r="CA61"/>
      <c r="CB61"/>
      <c r="CW61" s="2"/>
      <c r="CX61" s="2"/>
    </row>
    <row r="62" spans="1:102" ht="15" customHeight="1" x14ac:dyDescent="0.25">
      <c r="A62" s="420"/>
      <c r="B62" s="147" t="s">
        <v>105</v>
      </c>
      <c r="C62" s="138">
        <v>2</v>
      </c>
      <c r="D62" s="145">
        <v>1</v>
      </c>
      <c r="E62" s="139">
        <v>0</v>
      </c>
      <c r="F62" s="146">
        <v>0</v>
      </c>
      <c r="CA62"/>
      <c r="CB62"/>
      <c r="CW62" s="2"/>
      <c r="CX62" s="2"/>
    </row>
    <row r="63" spans="1:102" ht="15" customHeight="1" x14ac:dyDescent="0.25">
      <c r="A63" s="420"/>
      <c r="B63" s="147" t="s">
        <v>106</v>
      </c>
      <c r="C63" s="138">
        <v>0</v>
      </c>
      <c r="D63" s="145">
        <v>0</v>
      </c>
      <c r="E63" s="139">
        <v>0</v>
      </c>
      <c r="F63" s="146">
        <v>0</v>
      </c>
      <c r="CA63"/>
      <c r="CB63"/>
      <c r="CW63" s="2"/>
      <c r="CX63" s="2"/>
    </row>
    <row r="64" spans="1:102" ht="15" customHeight="1" x14ac:dyDescent="0.25">
      <c r="A64" s="420"/>
      <c r="B64" s="147" t="s">
        <v>107</v>
      </c>
      <c r="C64" s="138">
        <v>0</v>
      </c>
      <c r="D64" s="145">
        <v>0</v>
      </c>
      <c r="E64" s="139">
        <v>0</v>
      </c>
      <c r="F64" s="146">
        <v>0</v>
      </c>
      <c r="CA64"/>
      <c r="CB64"/>
      <c r="CW64" s="2"/>
      <c r="CX64" s="2"/>
    </row>
    <row r="65" spans="1:103" ht="21" x14ac:dyDescent="0.25">
      <c r="A65" s="544"/>
      <c r="B65" s="148" t="s">
        <v>108</v>
      </c>
      <c r="C65" s="65">
        <v>0</v>
      </c>
      <c r="D65" s="68">
        <v>0</v>
      </c>
      <c r="E65" s="67">
        <v>0</v>
      </c>
      <c r="F65" s="318">
        <v>0</v>
      </c>
      <c r="CA65"/>
      <c r="CB65"/>
      <c r="CW65" s="2"/>
      <c r="CX65" s="2"/>
    </row>
    <row r="66" spans="1:103" ht="15" customHeight="1" x14ac:dyDescent="0.25">
      <c r="A66" s="383" t="s">
        <v>109</v>
      </c>
      <c r="B66" s="384"/>
      <c r="C66" s="138">
        <v>0</v>
      </c>
      <c r="D66" s="145">
        <v>0</v>
      </c>
      <c r="E66" s="139">
        <v>3</v>
      </c>
      <c r="F66" s="146">
        <v>0</v>
      </c>
      <c r="CA66"/>
      <c r="CB66"/>
      <c r="CW66" s="2"/>
      <c r="CX66" s="2"/>
    </row>
    <row r="67" spans="1:103" ht="15" customHeight="1" x14ac:dyDescent="0.25">
      <c r="A67" s="396" t="s">
        <v>110</v>
      </c>
      <c r="B67" s="397"/>
      <c r="C67" s="138">
        <v>0</v>
      </c>
      <c r="D67" s="145">
        <v>0</v>
      </c>
      <c r="E67" s="139">
        <v>0</v>
      </c>
      <c r="F67" s="146">
        <v>0</v>
      </c>
      <c r="CA67"/>
      <c r="CB67"/>
      <c r="CW67" s="2"/>
      <c r="CX67" s="2"/>
    </row>
    <row r="68" spans="1:103" ht="15" customHeight="1" x14ac:dyDescent="0.25">
      <c r="A68" s="396" t="s">
        <v>111</v>
      </c>
      <c r="B68" s="397"/>
      <c r="C68" s="138">
        <v>0</v>
      </c>
      <c r="D68" s="145">
        <v>0</v>
      </c>
      <c r="E68" s="139">
        <v>0</v>
      </c>
      <c r="F68" s="146">
        <v>0</v>
      </c>
      <c r="CA68"/>
      <c r="CB68"/>
      <c r="CW68" s="2"/>
      <c r="CX68" s="2"/>
    </row>
    <row r="69" spans="1:103" ht="15" customHeight="1" x14ac:dyDescent="0.25">
      <c r="A69" s="421" t="s">
        <v>112</v>
      </c>
      <c r="B69" s="422"/>
      <c r="C69" s="138">
        <v>0</v>
      </c>
      <c r="D69" s="145">
        <v>0</v>
      </c>
      <c r="E69" s="139">
        <v>0</v>
      </c>
      <c r="F69" s="146">
        <v>0</v>
      </c>
      <c r="CA69"/>
      <c r="CB69"/>
      <c r="CW69" s="2"/>
      <c r="CX69" s="2"/>
    </row>
    <row r="70" spans="1:103" ht="15" customHeight="1" x14ac:dyDescent="0.25">
      <c r="A70" s="396" t="s">
        <v>113</v>
      </c>
      <c r="B70" s="397"/>
      <c r="C70" s="138">
        <v>0</v>
      </c>
      <c r="D70" s="145">
        <v>0</v>
      </c>
      <c r="E70" s="139">
        <v>0</v>
      </c>
      <c r="F70" s="146">
        <v>0</v>
      </c>
      <c r="CA70"/>
      <c r="CB70"/>
      <c r="CW70" s="2"/>
      <c r="CX70" s="2"/>
    </row>
    <row r="71" spans="1:103" ht="15" customHeight="1" x14ac:dyDescent="0.25">
      <c r="A71" s="388" t="s">
        <v>114</v>
      </c>
      <c r="B71" s="389"/>
      <c r="C71" s="54">
        <v>1</v>
      </c>
      <c r="D71" s="57">
        <v>0</v>
      </c>
      <c r="E71" s="56">
        <v>0</v>
      </c>
      <c r="F71" s="58">
        <v>0</v>
      </c>
      <c r="CA71"/>
      <c r="CB71"/>
      <c r="CW71" s="2"/>
      <c r="CX71" s="2"/>
    </row>
    <row r="72" spans="1:103" s="2" customFormat="1" ht="18" customHeight="1" x14ac:dyDescent="0.15">
      <c r="A72" s="130" t="s">
        <v>115</v>
      </c>
      <c r="B72" s="97"/>
      <c r="C72" s="98"/>
      <c r="D72" s="98"/>
      <c r="E72" s="99"/>
      <c r="F72" s="98"/>
      <c r="G72" s="98"/>
      <c r="H72" s="98"/>
      <c r="I72" s="98"/>
      <c r="J72" s="99"/>
      <c r="K72" s="98"/>
      <c r="L72" s="98"/>
      <c r="M72" s="149"/>
      <c r="N72" s="5"/>
      <c r="O72" s="5"/>
      <c r="P72" s="5"/>
      <c r="Q72" s="5"/>
      <c r="R72" s="5"/>
      <c r="S72" s="5"/>
      <c r="T72" s="5"/>
    </row>
    <row r="73" spans="1:103" s="2" customFormat="1" ht="18" customHeight="1" x14ac:dyDescent="0.15">
      <c r="A73" s="436" t="s">
        <v>116</v>
      </c>
      <c r="B73" s="438" t="s">
        <v>117</v>
      </c>
      <c r="C73" s="439"/>
      <c r="D73" s="439"/>
      <c r="E73" s="438" t="s">
        <v>118</v>
      </c>
      <c r="F73" s="439"/>
      <c r="G73" s="440"/>
      <c r="H73" s="369" t="s">
        <v>119</v>
      </c>
      <c r="I73" s="372" t="s">
        <v>14</v>
      </c>
      <c r="J73" s="385" t="s">
        <v>15</v>
      </c>
      <c r="K73" s="372" t="s">
        <v>37</v>
      </c>
      <c r="L73" s="333" t="s">
        <v>16</v>
      </c>
      <c r="M73" s="5"/>
      <c r="N73" s="5"/>
      <c r="O73" s="5"/>
      <c r="P73" s="5"/>
      <c r="Q73" s="5"/>
      <c r="R73" s="5"/>
    </row>
    <row r="74" spans="1:103" ht="15" customHeight="1" x14ac:dyDescent="0.25">
      <c r="A74" s="437"/>
      <c r="B74" s="381" t="s">
        <v>120</v>
      </c>
      <c r="C74" s="432"/>
      <c r="D74" s="432"/>
      <c r="E74" s="381" t="s">
        <v>120</v>
      </c>
      <c r="F74" s="432"/>
      <c r="G74" s="433"/>
      <c r="H74" s="370"/>
      <c r="I74" s="373"/>
      <c r="J74" s="386"/>
      <c r="K74" s="373"/>
      <c r="L74" s="335"/>
      <c r="BS74" s="2"/>
      <c r="BT74" s="2"/>
      <c r="BU74" s="2"/>
      <c r="BV74" s="2"/>
      <c r="BW74" s="2"/>
      <c r="BX74" s="2"/>
      <c r="BY74" s="2"/>
      <c r="BZ74" s="2"/>
      <c r="CO74"/>
      <c r="CP74"/>
      <c r="CQ74"/>
      <c r="CR74"/>
      <c r="CS74"/>
      <c r="CT74"/>
      <c r="CU74"/>
      <c r="CV74"/>
    </row>
    <row r="75" spans="1:103" ht="21.95" customHeight="1" x14ac:dyDescent="0.25">
      <c r="A75" s="533"/>
      <c r="B75" s="150" t="s">
        <v>121</v>
      </c>
      <c r="C75" s="151" t="s">
        <v>122</v>
      </c>
      <c r="D75" s="152" t="s">
        <v>123</v>
      </c>
      <c r="E75" s="150" t="s">
        <v>121</v>
      </c>
      <c r="F75" s="151" t="s">
        <v>122</v>
      </c>
      <c r="G75" s="153" t="s">
        <v>123</v>
      </c>
      <c r="H75" s="371"/>
      <c r="I75" s="374"/>
      <c r="J75" s="387"/>
      <c r="K75" s="374"/>
      <c r="L75" s="337"/>
      <c r="BS75" s="2"/>
      <c r="BT75" s="2"/>
      <c r="BU75" s="2"/>
      <c r="BV75" s="2"/>
      <c r="BW75" s="2"/>
      <c r="BX75" s="2"/>
      <c r="BY75" s="2"/>
      <c r="BZ75" s="2"/>
      <c r="CO75"/>
      <c r="CP75"/>
      <c r="CQ75"/>
      <c r="CR75"/>
      <c r="CS75"/>
      <c r="CT75"/>
      <c r="CU75"/>
      <c r="CV75"/>
    </row>
    <row r="76" spans="1:103" x14ac:dyDescent="0.25">
      <c r="A76" s="154" t="s">
        <v>4</v>
      </c>
      <c r="B76" s="155">
        <f t="shared" ref="B76:L76" si="11">SUM(B77:B79)</f>
        <v>0</v>
      </c>
      <c r="C76" s="156">
        <f t="shared" si="11"/>
        <v>0</v>
      </c>
      <c r="D76" s="157">
        <f t="shared" si="11"/>
        <v>0</v>
      </c>
      <c r="E76" s="155">
        <f t="shared" si="11"/>
        <v>0</v>
      </c>
      <c r="F76" s="156">
        <f t="shared" si="11"/>
        <v>0</v>
      </c>
      <c r="G76" s="158">
        <f t="shared" si="11"/>
        <v>1</v>
      </c>
      <c r="H76" s="159">
        <f t="shared" si="11"/>
        <v>1</v>
      </c>
      <c r="I76" s="160">
        <f t="shared" si="11"/>
        <v>0</v>
      </c>
      <c r="J76" s="156">
        <f t="shared" si="11"/>
        <v>0</v>
      </c>
      <c r="K76" s="156">
        <f t="shared" si="11"/>
        <v>0</v>
      </c>
      <c r="L76" s="161">
        <f t="shared" si="11"/>
        <v>0</v>
      </c>
      <c r="BS76" s="2"/>
      <c r="BT76" s="2"/>
      <c r="BU76" s="2"/>
      <c r="BV76" s="2"/>
      <c r="BW76" s="2"/>
      <c r="BX76" s="2"/>
      <c r="BY76" s="2"/>
      <c r="BZ76" s="2"/>
      <c r="CO76"/>
      <c r="CP76"/>
      <c r="CQ76"/>
      <c r="CR76"/>
      <c r="CS76"/>
      <c r="CT76"/>
      <c r="CU76"/>
      <c r="CV76"/>
    </row>
    <row r="77" spans="1:103" ht="15" customHeight="1" x14ac:dyDescent="0.25">
      <c r="A77" s="108" t="s">
        <v>124</v>
      </c>
      <c r="B77" s="27"/>
      <c r="C77" s="28"/>
      <c r="D77" s="162"/>
      <c r="E77" s="27"/>
      <c r="F77" s="28"/>
      <c r="G77" s="32"/>
      <c r="H77" s="33"/>
      <c r="I77" s="30"/>
      <c r="J77" s="30"/>
      <c r="K77" s="30"/>
      <c r="L77" s="29"/>
      <c r="M77" s="37" t="str">
        <f>$CA77&amp;CB77&amp;CC77&amp;CD77&amp;CE77</f>
        <v/>
      </c>
      <c r="CA77" s="38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38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38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38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38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63"/>
      <c r="CG77" s="163"/>
      <c r="CH77" s="163"/>
      <c r="CI77" s="39">
        <f>IF(AND(SUM($E77:$G77)&gt;0,H77=""),1,IF(H77&gt;SUM(E77:G77),1,0))</f>
        <v>0</v>
      </c>
      <c r="CJ77" s="39">
        <f>IF(AND(SUM(E77:G77)&gt;0,I77=""),1,IF(I77&gt;SUM(E77:G77),1,0))</f>
        <v>0</v>
      </c>
      <c r="CK77" s="39">
        <f>IF(AND(SUM(E77:G77)&gt;0,J77=""),1,IF(J77&gt;SUM(E77:G77),1,0))</f>
        <v>0</v>
      </c>
      <c r="CL77" s="39">
        <f t="shared" ref="CL77:CM79" si="12">IF(AND(SUM($E77:$G77)&gt;0,OR(K77="")),1,IF(K77&gt;SUM($E77:$G77),1,0))</f>
        <v>0</v>
      </c>
      <c r="CM77" s="39">
        <f t="shared" si="12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25">
      <c r="A78" s="164" t="s">
        <v>125</v>
      </c>
      <c r="B78" s="138"/>
      <c r="C78" s="165"/>
      <c r="D78" s="166"/>
      <c r="E78" s="138"/>
      <c r="F78" s="165"/>
      <c r="G78" s="167"/>
      <c r="H78" s="91"/>
      <c r="I78" s="145"/>
      <c r="J78" s="145"/>
      <c r="K78" s="145"/>
      <c r="L78" s="139"/>
      <c r="M78" s="37" t="str">
        <f>$CA78&amp;CB78&amp;CC78&amp;CD78&amp;CE78</f>
        <v/>
      </c>
      <c r="CA78" s="38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38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38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38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38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63"/>
      <c r="CG78" s="163"/>
      <c r="CH78" s="163"/>
      <c r="CI78" s="39">
        <f>IF(AND(SUM($E78:$G78)&gt;0,H78=""),1,IF(H78&gt;SUM(E78:G78),1,0))</f>
        <v>0</v>
      </c>
      <c r="CJ78" s="39">
        <f>IF(AND(SUM(E78:G78)&gt;0,I78=""),1,IF(I78&gt;SUM(E78:G78),1,0))</f>
        <v>0</v>
      </c>
      <c r="CK78" s="39">
        <f>IF(AND(SUM(E78:G78)&gt;0,J78=""),1,IF(J78&gt;SUM(E78:G78),1,0))</f>
        <v>0</v>
      </c>
      <c r="CL78" s="39">
        <f t="shared" si="12"/>
        <v>0</v>
      </c>
      <c r="CM78" s="39">
        <f t="shared" si="12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25">
      <c r="A79" s="168" t="s">
        <v>126</v>
      </c>
      <c r="B79" s="65"/>
      <c r="C79" s="66"/>
      <c r="D79" s="169"/>
      <c r="E79" s="65"/>
      <c r="F79" s="66"/>
      <c r="G79" s="69">
        <v>1</v>
      </c>
      <c r="H79" s="60">
        <v>1</v>
      </c>
      <c r="I79" s="57">
        <v>0</v>
      </c>
      <c r="J79" s="57">
        <v>0</v>
      </c>
      <c r="K79" s="57">
        <v>0</v>
      </c>
      <c r="L79" s="56">
        <v>0</v>
      </c>
      <c r="M79" s="37" t="str">
        <f>$CA79&amp;CB79&amp;CC79&amp;CD79&amp;CE79</f>
        <v/>
      </c>
      <c r="CA79" s="38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38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38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38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38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63"/>
      <c r="CG79" s="163"/>
      <c r="CH79" s="163"/>
      <c r="CI79" s="39">
        <f>IF(AND(SUM($E79:$G79)&gt;0,H79=""),1,IF(H79&gt;SUM(E79:G79),1,0))</f>
        <v>0</v>
      </c>
      <c r="CJ79" s="39">
        <f>IF(AND(SUM(E79:G79)&gt;0,I79=""),1,IF(I79&gt;SUM(E79:G79),1,0))</f>
        <v>0</v>
      </c>
      <c r="CK79" s="39">
        <f>IF(AND(SUM(E79:G79)&gt;0,J79=""),1,IF(J79&gt;SUM(E79:G79),1,0))</f>
        <v>0</v>
      </c>
      <c r="CL79" s="39">
        <f t="shared" si="12"/>
        <v>0</v>
      </c>
      <c r="CM79" s="39">
        <f t="shared" si="12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25">
      <c r="A80" s="130" t="s">
        <v>127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37"/>
      <c r="CA80"/>
      <c r="CB80"/>
      <c r="CC80"/>
      <c r="CD80" s="163"/>
      <c r="CE80" s="163"/>
      <c r="CF80" s="163"/>
      <c r="CG80" s="163"/>
      <c r="CH80" s="163"/>
      <c r="CI80" s="163"/>
      <c r="CJ80" s="163"/>
      <c r="CK80" s="163"/>
      <c r="CL80" s="163"/>
      <c r="CM80" s="40"/>
      <c r="CN80" s="40"/>
      <c r="CO80"/>
      <c r="CP80"/>
      <c r="CQ80"/>
      <c r="CR80"/>
      <c r="CS80"/>
      <c r="CW80" s="2"/>
      <c r="CX80" s="2"/>
      <c r="CY80" s="2"/>
    </row>
    <row r="81" spans="1:94" ht="15" customHeight="1" x14ac:dyDescent="0.25">
      <c r="A81" s="332" t="s">
        <v>128</v>
      </c>
      <c r="B81" s="381" t="s">
        <v>129</v>
      </c>
      <c r="C81" s="432"/>
      <c r="D81" s="432"/>
      <c r="E81" s="435" t="s">
        <v>130</v>
      </c>
      <c r="F81" s="435"/>
      <c r="G81" s="435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37"/>
      <c r="CA81" s="163"/>
      <c r="CB81" s="163"/>
      <c r="CC81" s="163"/>
      <c r="CD81" s="163"/>
      <c r="CE81" s="163"/>
      <c r="CF81" s="163"/>
      <c r="CG81" s="163"/>
      <c r="CH81" s="163"/>
      <c r="CI81" s="163"/>
      <c r="CJ81" s="40"/>
      <c r="CK81" s="40"/>
      <c r="CL81"/>
      <c r="CM81"/>
      <c r="CN81"/>
      <c r="CO81"/>
      <c r="CP81"/>
    </row>
    <row r="82" spans="1:94" ht="15" customHeight="1" x14ac:dyDescent="0.25">
      <c r="A82" s="533"/>
      <c r="B82" s="150" t="s">
        <v>121</v>
      </c>
      <c r="C82" s="151" t="s">
        <v>122</v>
      </c>
      <c r="D82" s="152" t="s">
        <v>123</v>
      </c>
      <c r="E82" s="150" t="s">
        <v>131</v>
      </c>
      <c r="F82" s="151" t="s">
        <v>132</v>
      </c>
      <c r="G82" s="8" t="s">
        <v>133</v>
      </c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37"/>
      <c r="CA82" s="163"/>
      <c r="CB82" s="163"/>
      <c r="CC82" s="163"/>
      <c r="CD82" s="163"/>
      <c r="CE82" s="163"/>
      <c r="CF82" s="163"/>
      <c r="CG82" s="163"/>
      <c r="CH82" s="163"/>
      <c r="CI82" s="163"/>
      <c r="CJ82" s="40"/>
      <c r="CK82" s="40"/>
      <c r="CL82"/>
      <c r="CM82"/>
      <c r="CN82"/>
      <c r="CO82"/>
      <c r="CP82"/>
    </row>
    <row r="83" spans="1:94" ht="15" customHeight="1" x14ac:dyDescent="0.25">
      <c r="A83" s="154" t="s">
        <v>4</v>
      </c>
      <c r="B83" s="155">
        <f t="shared" ref="B83:G83" si="13">B84+B85+B86+B87+B88</f>
        <v>0</v>
      </c>
      <c r="C83" s="171">
        <f t="shared" si="13"/>
        <v>0</v>
      </c>
      <c r="D83" s="172">
        <f t="shared" si="13"/>
        <v>4</v>
      </c>
      <c r="E83" s="155">
        <f t="shared" si="13"/>
        <v>0</v>
      </c>
      <c r="F83" s="156">
        <f t="shared" si="13"/>
        <v>0</v>
      </c>
      <c r="G83" s="161">
        <f t="shared" si="13"/>
        <v>4</v>
      </c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37"/>
      <c r="CA83" s="163"/>
      <c r="CB83" s="163"/>
      <c r="CC83" s="163"/>
      <c r="CD83" s="163"/>
      <c r="CE83" s="163"/>
      <c r="CF83" s="163"/>
      <c r="CG83" s="163"/>
      <c r="CH83" s="163"/>
      <c r="CI83" s="163"/>
      <c r="CJ83" s="40"/>
      <c r="CK83" s="40"/>
      <c r="CL83"/>
      <c r="CM83"/>
      <c r="CN83"/>
      <c r="CO83"/>
      <c r="CP83"/>
    </row>
    <row r="84" spans="1:94" ht="15" customHeight="1" x14ac:dyDescent="0.25">
      <c r="A84" s="108" t="s">
        <v>134</v>
      </c>
      <c r="B84" s="27"/>
      <c r="C84" s="28"/>
      <c r="D84" s="162"/>
      <c r="E84" s="27"/>
      <c r="F84" s="30"/>
      <c r="G84" s="29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37"/>
      <c r="CA84" s="163"/>
      <c r="CB84" s="163"/>
      <c r="CC84" s="163"/>
      <c r="CD84" s="163"/>
      <c r="CE84" s="163"/>
      <c r="CF84" s="163"/>
      <c r="CG84" s="163"/>
      <c r="CH84" s="163"/>
      <c r="CI84" s="163"/>
      <c r="CJ84" s="40"/>
      <c r="CK84" s="40"/>
      <c r="CL84"/>
      <c r="CM84"/>
      <c r="CN84"/>
      <c r="CO84"/>
      <c r="CP84"/>
    </row>
    <row r="85" spans="1:94" ht="15" customHeight="1" x14ac:dyDescent="0.25">
      <c r="A85" s="164" t="s">
        <v>135</v>
      </c>
      <c r="B85" s="138"/>
      <c r="C85" s="165"/>
      <c r="D85" s="166">
        <v>1</v>
      </c>
      <c r="E85" s="138"/>
      <c r="F85" s="145"/>
      <c r="G85" s="139">
        <v>1</v>
      </c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37"/>
      <c r="CA85" s="163"/>
      <c r="CB85" s="163"/>
      <c r="CC85" s="163"/>
      <c r="CD85" s="163"/>
      <c r="CE85" s="163"/>
      <c r="CF85" s="163"/>
      <c r="CG85" s="163"/>
      <c r="CH85" s="163"/>
      <c r="CI85" s="163"/>
      <c r="CJ85" s="40"/>
      <c r="CK85" s="40"/>
      <c r="CL85"/>
      <c r="CM85"/>
      <c r="CN85"/>
      <c r="CO85"/>
      <c r="CP85"/>
    </row>
    <row r="86" spans="1:94" ht="15" customHeight="1" x14ac:dyDescent="0.25">
      <c r="A86" s="164" t="s">
        <v>136</v>
      </c>
      <c r="B86" s="43"/>
      <c r="C86" s="46"/>
      <c r="D86" s="173"/>
      <c r="E86" s="43"/>
      <c r="F86" s="46"/>
      <c r="G86" s="45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37"/>
      <c r="CA86" s="163"/>
      <c r="CB86" s="163"/>
      <c r="CC86" s="163"/>
      <c r="CD86" s="163"/>
      <c r="CE86" s="163"/>
      <c r="CF86" s="163"/>
      <c r="CG86" s="163"/>
      <c r="CH86" s="163"/>
      <c r="CI86" s="163"/>
      <c r="CJ86" s="40"/>
      <c r="CK86" s="40"/>
      <c r="CL86"/>
      <c r="CM86"/>
      <c r="CN86"/>
      <c r="CO86"/>
      <c r="CP86"/>
    </row>
    <row r="87" spans="1:94" ht="15" customHeight="1" x14ac:dyDescent="0.25">
      <c r="A87" s="174" t="s">
        <v>137</v>
      </c>
      <c r="B87" s="65"/>
      <c r="C87" s="66"/>
      <c r="D87" s="61">
        <v>3</v>
      </c>
      <c r="E87" s="65"/>
      <c r="F87" s="68"/>
      <c r="G87" s="67">
        <v>3</v>
      </c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37"/>
      <c r="CA87" s="163"/>
      <c r="CB87" s="163"/>
      <c r="CC87" s="163"/>
      <c r="CD87" s="163"/>
      <c r="CE87" s="163"/>
      <c r="CF87" s="163"/>
      <c r="CG87" s="163"/>
      <c r="CH87" s="163"/>
      <c r="CI87" s="163"/>
      <c r="CJ87" s="40"/>
      <c r="CK87" s="40"/>
      <c r="CL87"/>
      <c r="CM87"/>
      <c r="CN87"/>
      <c r="CO87"/>
      <c r="CP87"/>
    </row>
    <row r="88" spans="1:94" ht="15" customHeight="1" x14ac:dyDescent="0.25">
      <c r="A88" s="175" t="s">
        <v>138</v>
      </c>
      <c r="B88" s="65"/>
      <c r="C88" s="66"/>
      <c r="D88" s="169"/>
      <c r="E88" s="65"/>
      <c r="F88" s="68"/>
      <c r="G88" s="67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37"/>
      <c r="CA88" s="163"/>
      <c r="CB88" s="163"/>
      <c r="CC88" s="163"/>
      <c r="CD88" s="163"/>
      <c r="CE88" s="163"/>
      <c r="CF88" s="163"/>
      <c r="CG88" s="163"/>
      <c r="CH88" s="163"/>
      <c r="CI88" s="163"/>
      <c r="CJ88" s="40"/>
      <c r="CK88" s="40"/>
      <c r="CL88"/>
      <c r="CM88"/>
      <c r="CN88"/>
      <c r="CO88"/>
      <c r="CP88"/>
    </row>
    <row r="89" spans="1:94" s="2" customFormat="1" ht="18" customHeight="1" x14ac:dyDescent="0.15">
      <c r="A89" s="129" t="s">
        <v>139</v>
      </c>
      <c r="B89" s="130"/>
      <c r="C89" s="6"/>
      <c r="D89" s="6"/>
      <c r="E89" s="6"/>
      <c r="F89" s="176"/>
      <c r="G89" s="177"/>
      <c r="H89" s="6"/>
    </row>
    <row r="90" spans="1:94" ht="15" customHeight="1" x14ac:dyDescent="0.25">
      <c r="A90" s="449" t="s">
        <v>140</v>
      </c>
      <c r="B90" s="450"/>
      <c r="C90" s="453" t="s">
        <v>141</v>
      </c>
      <c r="D90" s="428" t="s">
        <v>142</v>
      </c>
      <c r="E90" s="428" t="s">
        <v>143</v>
      </c>
      <c r="F90" s="430" t="s">
        <v>144</v>
      </c>
      <c r="G90" s="367" t="s">
        <v>129</v>
      </c>
      <c r="H90" s="367"/>
      <c r="I90" s="380"/>
    </row>
    <row r="91" spans="1:94" ht="15" customHeight="1" x14ac:dyDescent="0.25">
      <c r="A91" s="551"/>
      <c r="B91" s="452"/>
      <c r="C91" s="454"/>
      <c r="D91" s="429"/>
      <c r="E91" s="429"/>
      <c r="F91" s="431"/>
      <c r="G91" s="178" t="s">
        <v>19</v>
      </c>
      <c r="H91" s="143" t="s">
        <v>145</v>
      </c>
      <c r="I91" s="134" t="s">
        <v>146</v>
      </c>
    </row>
    <row r="92" spans="1:94" ht="15" customHeight="1" x14ac:dyDescent="0.25">
      <c r="A92" s="383" t="s">
        <v>147</v>
      </c>
      <c r="B92" s="384"/>
      <c r="C92" s="27"/>
      <c r="D92" s="179"/>
      <c r="E92" s="30"/>
      <c r="F92" s="34"/>
      <c r="G92" s="27"/>
      <c r="H92" s="30"/>
      <c r="I92" s="29"/>
    </row>
    <row r="93" spans="1:94" ht="15" customHeight="1" x14ac:dyDescent="0.25">
      <c r="A93" s="550" t="s">
        <v>148</v>
      </c>
      <c r="B93" s="442"/>
      <c r="C93" s="65"/>
      <c r="D93" s="180"/>
      <c r="E93" s="68"/>
      <c r="F93" s="71"/>
      <c r="G93" s="65"/>
      <c r="H93" s="68"/>
      <c r="I93" s="67"/>
    </row>
    <row r="94" spans="1:94" ht="15" customHeight="1" x14ac:dyDescent="0.25">
      <c r="A94" s="443" t="s">
        <v>149</v>
      </c>
      <c r="B94" s="181" t="s">
        <v>150</v>
      </c>
      <c r="C94" s="138"/>
      <c r="D94" s="182"/>
      <c r="E94" s="145"/>
      <c r="F94" s="92"/>
      <c r="G94" s="138"/>
      <c r="H94" s="145"/>
      <c r="I94" s="139"/>
    </row>
    <row r="95" spans="1:94" ht="15" customHeight="1" x14ac:dyDescent="0.25">
      <c r="A95" s="444"/>
      <c r="B95" s="144" t="s">
        <v>151</v>
      </c>
      <c r="C95" s="43"/>
      <c r="D95" s="183"/>
      <c r="E95" s="46"/>
      <c r="F95" s="50"/>
      <c r="G95" s="43"/>
      <c r="H95" s="46"/>
      <c r="I95" s="45"/>
    </row>
    <row r="96" spans="1:94" ht="15" customHeight="1" x14ac:dyDescent="0.25">
      <c r="A96" s="444"/>
      <c r="B96" s="184" t="s">
        <v>152</v>
      </c>
      <c r="C96" s="43"/>
      <c r="D96" s="183"/>
      <c r="E96" s="46"/>
      <c r="F96" s="50"/>
      <c r="G96" s="43"/>
      <c r="H96" s="46"/>
      <c r="I96" s="45"/>
    </row>
    <row r="97" spans="1:102" ht="15" customHeight="1" x14ac:dyDescent="0.25">
      <c r="A97" s="444"/>
      <c r="B97" s="185" t="s">
        <v>153</v>
      </c>
      <c r="C97" s="43"/>
      <c r="D97" s="183"/>
      <c r="E97" s="46"/>
      <c r="F97" s="50"/>
      <c r="G97" s="43"/>
      <c r="H97" s="46"/>
      <c r="I97" s="45"/>
    </row>
    <row r="98" spans="1:102" ht="21" x14ac:dyDescent="0.25">
      <c r="A98" s="444"/>
      <c r="B98" s="186" t="s">
        <v>154</v>
      </c>
      <c r="C98" s="43"/>
      <c r="D98" s="183"/>
      <c r="E98" s="46"/>
      <c r="F98" s="50"/>
      <c r="G98" s="43"/>
      <c r="H98" s="46"/>
      <c r="I98" s="45"/>
    </row>
    <row r="99" spans="1:102" ht="21" x14ac:dyDescent="0.25">
      <c r="A99" s="444"/>
      <c r="B99" s="186" t="s">
        <v>155</v>
      </c>
      <c r="C99" s="43"/>
      <c r="D99" s="183"/>
      <c r="E99" s="46"/>
      <c r="F99" s="50"/>
      <c r="G99" s="43"/>
      <c r="H99" s="46"/>
      <c r="I99" s="45"/>
    </row>
    <row r="100" spans="1:102" ht="15" customHeight="1" x14ac:dyDescent="0.25">
      <c r="A100" s="548"/>
      <c r="B100" s="187" t="s">
        <v>156</v>
      </c>
      <c r="C100" s="54"/>
      <c r="D100" s="180"/>
      <c r="E100" s="57"/>
      <c r="F100" s="61"/>
      <c r="G100" s="54"/>
      <c r="H100" s="57"/>
      <c r="I100" s="56"/>
    </row>
    <row r="101" spans="1:102" ht="15" customHeight="1" x14ac:dyDescent="0.25">
      <c r="A101" s="383" t="s">
        <v>157</v>
      </c>
      <c r="B101" s="384"/>
      <c r="C101" s="27"/>
      <c r="D101" s="179"/>
      <c r="E101" s="30"/>
      <c r="F101" s="34"/>
      <c r="G101" s="27"/>
      <c r="H101" s="30"/>
      <c r="I101" s="29"/>
    </row>
    <row r="102" spans="1:102" ht="15" customHeight="1" x14ac:dyDescent="0.25">
      <c r="A102" s="445" t="s">
        <v>158</v>
      </c>
      <c r="B102" s="446"/>
      <c r="C102" s="138"/>
      <c r="D102" s="145">
        <v>23</v>
      </c>
      <c r="E102" s="145"/>
      <c r="F102" s="92"/>
      <c r="G102" s="138"/>
      <c r="H102" s="145"/>
      <c r="I102" s="139">
        <v>23</v>
      </c>
    </row>
    <row r="103" spans="1:102" ht="15" customHeight="1" x14ac:dyDescent="0.25">
      <c r="A103" s="447" t="s">
        <v>159</v>
      </c>
      <c r="B103" s="448"/>
      <c r="C103" s="135"/>
      <c r="D103" s="188"/>
      <c r="E103" s="189">
        <v>65</v>
      </c>
      <c r="F103" s="190"/>
      <c r="G103" s="135"/>
      <c r="H103" s="189">
        <v>5</v>
      </c>
      <c r="I103" s="136">
        <v>60</v>
      </c>
    </row>
    <row r="104" spans="1:102" ht="15" customHeight="1" x14ac:dyDescent="0.25">
      <c r="A104" s="405" t="s">
        <v>160</v>
      </c>
      <c r="B104" s="406"/>
      <c r="C104" s="191">
        <f>SUM(C92:C103)</f>
        <v>0</v>
      </c>
      <c r="D104" s="192">
        <f>D102</f>
        <v>23</v>
      </c>
      <c r="E104" s="192">
        <f t="shared" ref="E104:I104" si="14">SUM(E92:E103)</f>
        <v>65</v>
      </c>
      <c r="F104" s="193">
        <f t="shared" si="14"/>
        <v>0</v>
      </c>
      <c r="G104" s="191">
        <f t="shared" si="14"/>
        <v>0</v>
      </c>
      <c r="H104" s="192">
        <f t="shared" si="14"/>
        <v>5</v>
      </c>
      <c r="I104" s="194">
        <f t="shared" si="14"/>
        <v>83</v>
      </c>
    </row>
    <row r="105" spans="1:102" s="2" customFormat="1" ht="18" customHeight="1" x14ac:dyDescent="0.15">
      <c r="A105" s="460" t="s">
        <v>161</v>
      </c>
      <c r="B105" s="461"/>
      <c r="C105" s="461"/>
      <c r="D105" s="461"/>
      <c r="E105" s="461"/>
      <c r="F105" s="461"/>
      <c r="G105" s="461"/>
      <c r="H105" s="195"/>
      <c r="I105" s="195"/>
      <c r="J105" s="195"/>
      <c r="K105" s="195"/>
      <c r="L105" s="196"/>
    </row>
    <row r="106" spans="1:102" s="2" customFormat="1" ht="18" customHeight="1" x14ac:dyDescent="0.15">
      <c r="A106" s="552" t="s">
        <v>162</v>
      </c>
      <c r="B106" s="463"/>
      <c r="C106" s="463"/>
      <c r="D106" s="463"/>
      <c r="E106" s="463"/>
      <c r="F106" s="463"/>
      <c r="G106" s="463"/>
      <c r="H106" s="5"/>
      <c r="I106" s="5"/>
      <c r="J106" s="5"/>
      <c r="K106" s="5"/>
      <c r="L106" s="5"/>
    </row>
    <row r="107" spans="1:102" x14ac:dyDescent="0.25">
      <c r="A107" s="332" t="s">
        <v>163</v>
      </c>
      <c r="B107" s="333"/>
      <c r="C107" s="464" t="s">
        <v>4</v>
      </c>
      <c r="D107" s="344" t="s">
        <v>164</v>
      </c>
      <c r="E107" s="345"/>
      <c r="F107" s="345"/>
      <c r="G107" s="345"/>
      <c r="H107" s="345"/>
      <c r="I107" s="345"/>
      <c r="J107" s="345"/>
      <c r="K107" s="365"/>
      <c r="L107" s="333" t="s">
        <v>165</v>
      </c>
    </row>
    <row r="108" spans="1:102" ht="21" x14ac:dyDescent="0.25">
      <c r="A108" s="553"/>
      <c r="B108" s="337"/>
      <c r="C108" s="532"/>
      <c r="D108" s="150" t="s">
        <v>166</v>
      </c>
      <c r="E108" s="9" t="s">
        <v>167</v>
      </c>
      <c r="F108" s="151" t="s">
        <v>168</v>
      </c>
      <c r="G108" s="151" t="s">
        <v>169</v>
      </c>
      <c r="H108" s="151" t="s">
        <v>170</v>
      </c>
      <c r="I108" s="151" t="s">
        <v>171</v>
      </c>
      <c r="J108" s="151" t="s">
        <v>172</v>
      </c>
      <c r="K108" s="153" t="s">
        <v>173</v>
      </c>
      <c r="L108" s="337"/>
    </row>
    <row r="109" spans="1:102" ht="15" customHeight="1" x14ac:dyDescent="0.25">
      <c r="A109" s="455" t="s">
        <v>174</v>
      </c>
      <c r="B109" s="456"/>
      <c r="C109" s="20">
        <f>SUM(D109:K109)</f>
        <v>101</v>
      </c>
      <c r="D109" s="135">
        <v>0</v>
      </c>
      <c r="E109" s="197">
        <v>0</v>
      </c>
      <c r="F109" s="189">
        <v>0</v>
      </c>
      <c r="G109" s="189">
        <v>0</v>
      </c>
      <c r="H109" s="189">
        <v>2</v>
      </c>
      <c r="I109" s="189">
        <v>14</v>
      </c>
      <c r="J109" s="189">
        <v>77</v>
      </c>
      <c r="K109" s="198">
        <v>8</v>
      </c>
      <c r="L109" s="136">
        <v>0</v>
      </c>
      <c r="M109" s="199" t="str">
        <f>CA109</f>
        <v/>
      </c>
      <c r="N109" s="200"/>
      <c r="O109" s="199"/>
      <c r="P109" s="201"/>
      <c r="Q109" s="201"/>
      <c r="R109" s="201"/>
      <c r="S109" s="202"/>
      <c r="T109" s="202"/>
      <c r="U109" s="202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4"/>
      <c r="CA109" s="205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39">
        <f>IF(AND($C109&lt;&gt;0,L109=""),1,IF(L109&gt;$C109,1,0))</f>
        <v>0</v>
      </c>
      <c r="CT109"/>
      <c r="CU109"/>
      <c r="CV109"/>
    </row>
    <row r="110" spans="1:102" s="2" customFormat="1" ht="18" customHeight="1" x14ac:dyDescent="0.15">
      <c r="A110" s="4" t="s">
        <v>175</v>
      </c>
      <c r="B110" s="4"/>
      <c r="C110" s="5"/>
      <c r="D110" s="5"/>
      <c r="E110" s="5"/>
      <c r="F110" s="5"/>
      <c r="G110" s="206"/>
      <c r="H110" s="5"/>
      <c r="I110" s="5"/>
      <c r="J110" s="5"/>
      <c r="K110" s="5"/>
      <c r="L110" s="207"/>
      <c r="M110" s="5"/>
    </row>
    <row r="111" spans="1:102" ht="15" customHeight="1" x14ac:dyDescent="0.25">
      <c r="A111" s="435" t="s">
        <v>163</v>
      </c>
      <c r="B111" s="435"/>
      <c r="C111" s="341" t="s">
        <v>176</v>
      </c>
      <c r="D111" s="343"/>
      <c r="E111" s="344" t="s">
        <v>177</v>
      </c>
      <c r="F111" s="345"/>
      <c r="G111" s="345"/>
      <c r="H111" s="346"/>
      <c r="I111" s="457" t="s">
        <v>178</v>
      </c>
      <c r="J111" s="457"/>
      <c r="K111" s="458" t="s">
        <v>179</v>
      </c>
      <c r="L111" s="458" t="s">
        <v>180</v>
      </c>
      <c r="M111" s="436" t="s">
        <v>181</v>
      </c>
      <c r="N111" s="436" t="s">
        <v>182</v>
      </c>
      <c r="O111" s="436" t="s">
        <v>183</v>
      </c>
      <c r="CA111"/>
      <c r="CB111"/>
      <c r="CW111" s="2"/>
      <c r="CX111" s="2"/>
    </row>
    <row r="112" spans="1:102" ht="31.5" x14ac:dyDescent="0.25">
      <c r="A112" s="435"/>
      <c r="B112" s="435"/>
      <c r="C112" s="101" t="s">
        <v>184</v>
      </c>
      <c r="D112" s="103" t="s">
        <v>185</v>
      </c>
      <c r="E112" s="101" t="s">
        <v>186</v>
      </c>
      <c r="F112" s="102" t="s">
        <v>187</v>
      </c>
      <c r="G112" s="102" t="s">
        <v>188</v>
      </c>
      <c r="H112" s="103" t="s">
        <v>189</v>
      </c>
      <c r="I112" s="178" t="s">
        <v>190</v>
      </c>
      <c r="J112" s="8" t="s">
        <v>191</v>
      </c>
      <c r="K112" s="530"/>
      <c r="L112" s="530"/>
      <c r="M112" s="533"/>
      <c r="N112" s="533"/>
      <c r="O112" s="533"/>
      <c r="CA112"/>
      <c r="CB112"/>
      <c r="CW112" s="2"/>
      <c r="CX112" s="2"/>
    </row>
    <row r="113" spans="1:102" ht="15" customHeight="1" x14ac:dyDescent="0.25">
      <c r="A113" s="467" t="s">
        <v>174</v>
      </c>
      <c r="B113" s="468"/>
      <c r="C113" s="208">
        <v>100</v>
      </c>
      <c r="D113" s="209">
        <v>101</v>
      </c>
      <c r="E113" s="208">
        <v>0</v>
      </c>
      <c r="F113" s="210">
        <v>0</v>
      </c>
      <c r="G113" s="210">
        <v>0</v>
      </c>
      <c r="H113" s="209">
        <v>0</v>
      </c>
      <c r="I113" s="208">
        <v>0</v>
      </c>
      <c r="J113" s="209">
        <v>0</v>
      </c>
      <c r="K113" s="209">
        <v>8</v>
      </c>
      <c r="L113" s="209">
        <v>0</v>
      </c>
      <c r="M113" s="209">
        <v>0</v>
      </c>
      <c r="N113" s="209">
        <v>0</v>
      </c>
      <c r="O113" s="209">
        <v>0</v>
      </c>
      <c r="CA113"/>
      <c r="CB113"/>
      <c r="CW113" s="2"/>
      <c r="CX113" s="2"/>
    </row>
    <row r="114" spans="1:102" s="2" customFormat="1" ht="18" customHeight="1" x14ac:dyDescent="0.15">
      <c r="A114" s="534" t="s">
        <v>192</v>
      </c>
      <c r="B114" s="470"/>
      <c r="C114" s="470"/>
      <c r="D114" s="470"/>
      <c r="E114" s="470"/>
      <c r="F114" s="470"/>
      <c r="G114" s="470"/>
      <c r="H114" s="5"/>
      <c r="I114" s="5"/>
      <c r="J114" s="5"/>
      <c r="K114" s="5"/>
      <c r="L114" s="5"/>
      <c r="M114" s="5"/>
      <c r="N114" s="5"/>
      <c r="O114" s="5"/>
    </row>
    <row r="115" spans="1:102" ht="15" customHeight="1" x14ac:dyDescent="0.25">
      <c r="A115" s="436" t="s">
        <v>163</v>
      </c>
      <c r="B115" s="471" t="s">
        <v>4</v>
      </c>
      <c r="C115" s="344" t="s">
        <v>164</v>
      </c>
      <c r="D115" s="345"/>
      <c r="E115" s="345"/>
      <c r="F115" s="345"/>
      <c r="G115" s="345"/>
      <c r="H115" s="345"/>
      <c r="I115" s="345"/>
      <c r="J115" s="346"/>
      <c r="K115" s="458" t="s">
        <v>193</v>
      </c>
      <c r="L115" s="472" t="s">
        <v>194</v>
      </c>
      <c r="M115" s="367"/>
      <c r="N115" s="367"/>
      <c r="O115" s="380"/>
    </row>
    <row r="116" spans="1:102" ht="42" x14ac:dyDescent="0.25">
      <c r="A116" s="535"/>
      <c r="B116" s="536"/>
      <c r="C116" s="150" t="s">
        <v>166</v>
      </c>
      <c r="D116" s="9" t="s">
        <v>167</v>
      </c>
      <c r="E116" s="151" t="s">
        <v>168</v>
      </c>
      <c r="F116" s="151" t="s">
        <v>169</v>
      </c>
      <c r="G116" s="151" t="s">
        <v>170</v>
      </c>
      <c r="H116" s="151" t="s">
        <v>171</v>
      </c>
      <c r="I116" s="151" t="s">
        <v>172</v>
      </c>
      <c r="J116" s="12" t="s">
        <v>173</v>
      </c>
      <c r="K116" s="537"/>
      <c r="L116" s="133" t="s">
        <v>195</v>
      </c>
      <c r="M116" s="143" t="s">
        <v>196</v>
      </c>
      <c r="N116" s="143" t="s">
        <v>197</v>
      </c>
      <c r="O116" s="134" t="s">
        <v>198</v>
      </c>
    </row>
    <row r="117" spans="1:102" ht="15" customHeight="1" x14ac:dyDescent="0.25">
      <c r="A117" s="211" t="s">
        <v>199</v>
      </c>
      <c r="B117" s="212">
        <f>SUM(C117)</f>
        <v>0</v>
      </c>
      <c r="C117" s="138"/>
      <c r="D117" s="179"/>
      <c r="E117" s="179"/>
      <c r="F117" s="179"/>
      <c r="G117" s="179"/>
      <c r="H117" s="179"/>
      <c r="I117" s="179"/>
      <c r="J117" s="213"/>
      <c r="K117" s="92"/>
      <c r="L117" s="138"/>
      <c r="M117" s="145"/>
      <c r="N117" s="145"/>
      <c r="O117" s="139"/>
    </row>
    <row r="118" spans="1:102" ht="15" customHeight="1" x14ac:dyDescent="0.25">
      <c r="A118" s="214" t="s">
        <v>200</v>
      </c>
      <c r="B118" s="215">
        <f>SUM(C118:J118)</f>
        <v>0</v>
      </c>
      <c r="C118" s="138"/>
      <c r="D118" s="145"/>
      <c r="E118" s="145"/>
      <c r="F118" s="145"/>
      <c r="G118" s="145"/>
      <c r="H118" s="145"/>
      <c r="I118" s="145"/>
      <c r="J118" s="139"/>
      <c r="K118" s="92"/>
      <c r="L118" s="138"/>
      <c r="M118" s="145"/>
      <c r="N118" s="145"/>
      <c r="O118" s="139"/>
    </row>
    <row r="119" spans="1:102" ht="15" customHeight="1" x14ac:dyDescent="0.25">
      <c r="A119" s="216" t="s">
        <v>201</v>
      </c>
      <c r="B119" s="217">
        <f>SUM(C119:J119)</f>
        <v>0</v>
      </c>
      <c r="C119" s="54"/>
      <c r="D119" s="57"/>
      <c r="E119" s="57"/>
      <c r="F119" s="57"/>
      <c r="G119" s="57"/>
      <c r="H119" s="57"/>
      <c r="I119" s="57"/>
      <c r="J119" s="56"/>
      <c r="K119" s="56"/>
      <c r="L119" s="54"/>
      <c r="M119" s="57"/>
      <c r="N119" s="57"/>
      <c r="O119" s="56"/>
    </row>
    <row r="120" spans="1:102" s="2" customFormat="1" ht="18" customHeight="1" x14ac:dyDescent="0.15">
      <c r="A120" s="218" t="s">
        <v>202</v>
      </c>
      <c r="B120" s="5"/>
      <c r="C120" s="5"/>
      <c r="D120" s="5"/>
      <c r="E120" s="5"/>
    </row>
    <row r="121" spans="1:102" ht="21.75" customHeight="1" x14ac:dyDescent="0.25">
      <c r="A121" s="219" t="s">
        <v>203</v>
      </c>
      <c r="B121" s="220" t="s">
        <v>204</v>
      </c>
      <c r="C121" s="10" t="s">
        <v>205</v>
      </c>
      <c r="D121" s="7" t="s">
        <v>206</v>
      </c>
      <c r="E121" s="8" t="s">
        <v>15</v>
      </c>
    </row>
    <row r="122" spans="1:102" ht="15" customHeight="1" x14ac:dyDescent="0.25">
      <c r="A122" s="221" t="s">
        <v>207</v>
      </c>
      <c r="B122" s="222">
        <v>99</v>
      </c>
      <c r="C122" s="223">
        <v>15</v>
      </c>
      <c r="D122" s="224">
        <v>0</v>
      </c>
      <c r="E122" s="225">
        <v>0</v>
      </c>
      <c r="F122" s="37" t="str">
        <f>CA122&amp;CB122&amp;CC122&amp;CD122&amp;CE122</f>
        <v/>
      </c>
      <c r="CA122" s="40"/>
      <c r="CB122" s="40"/>
      <c r="CC122" s="226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226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226"/>
      <c r="CF122" s="226"/>
      <c r="CK122" s="227">
        <f t="shared" ref="CK122:CK130" si="15">IF(AND(OR(B122&gt;0,C122&gt;0),D122=""),1,IF(D122&gt;(B122+C122),1,0))</f>
        <v>0</v>
      </c>
      <c r="CL122" s="227">
        <f t="shared" ref="CL122:CL130" si="16">IF(AND(OR(B122&gt;0,C122&gt;0),E122=""),1,IF(E122&gt;(B122+C122),1,0))</f>
        <v>0</v>
      </c>
      <c r="CM122" s="40"/>
      <c r="CN122" s="40"/>
      <c r="CT122"/>
      <c r="CU122"/>
      <c r="CV122"/>
    </row>
    <row r="123" spans="1:102" ht="21.95" customHeight="1" x14ac:dyDescent="0.25">
      <c r="A123" s="228" t="s">
        <v>208</v>
      </c>
      <c r="B123" s="229">
        <v>69</v>
      </c>
      <c r="C123" s="230">
        <v>8</v>
      </c>
      <c r="D123" s="231">
        <v>0</v>
      </c>
      <c r="E123" s="232">
        <v>0</v>
      </c>
      <c r="F123" s="37" t="str">
        <f t="shared" ref="F123:F130" si="17">CA123&amp;CB123&amp;CC123&amp;CD123&amp;CE123</f>
        <v/>
      </c>
      <c r="CA123" s="226"/>
      <c r="CB123" s="226"/>
      <c r="CC123" s="226" t="str">
        <f t="shared" ref="CC123:CC130" si="18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226" t="str">
        <f t="shared" ref="CD123:CD130" si="19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226"/>
      <c r="CF123" s="226"/>
      <c r="CI123" s="227"/>
      <c r="CJ123" s="227"/>
      <c r="CK123" s="227">
        <f t="shared" si="15"/>
        <v>0</v>
      </c>
      <c r="CL123" s="227">
        <f t="shared" si="16"/>
        <v>0</v>
      </c>
      <c r="CM123" s="40"/>
      <c r="CN123" s="40"/>
      <c r="CT123"/>
      <c r="CU123"/>
      <c r="CV123"/>
    </row>
    <row r="124" spans="1:102" ht="21.95" customHeight="1" x14ac:dyDescent="0.25">
      <c r="A124" s="228" t="s">
        <v>209</v>
      </c>
      <c r="B124" s="233">
        <v>24</v>
      </c>
      <c r="C124" s="234">
        <v>3</v>
      </c>
      <c r="D124" s="235">
        <v>0</v>
      </c>
      <c r="E124" s="236">
        <v>0</v>
      </c>
      <c r="F124" s="37" t="str">
        <f t="shared" si="17"/>
        <v/>
      </c>
      <c r="CA124" s="40"/>
      <c r="CB124" s="40"/>
      <c r="CC124" s="226" t="str">
        <f t="shared" si="18"/>
        <v/>
      </c>
      <c r="CD124" s="226" t="str">
        <f t="shared" si="19"/>
        <v/>
      </c>
      <c r="CE124" s="226"/>
      <c r="CF124" s="226"/>
      <c r="CK124" s="227">
        <f t="shared" si="15"/>
        <v>0</v>
      </c>
      <c r="CL124" s="227">
        <f t="shared" si="16"/>
        <v>0</v>
      </c>
      <c r="CM124" s="40"/>
      <c r="CN124" s="40"/>
      <c r="CT124"/>
      <c r="CU124"/>
      <c r="CV124"/>
    </row>
    <row r="125" spans="1:102" ht="21.95" customHeight="1" x14ac:dyDescent="0.25">
      <c r="A125" s="237" t="s">
        <v>210</v>
      </c>
      <c r="B125" s="233">
        <v>6</v>
      </c>
      <c r="C125" s="234">
        <v>7</v>
      </c>
      <c r="D125" s="235">
        <v>0</v>
      </c>
      <c r="E125" s="236">
        <v>0</v>
      </c>
      <c r="F125" s="37" t="str">
        <f t="shared" si="17"/>
        <v/>
      </c>
      <c r="CA125" s="40"/>
      <c r="CB125" s="40"/>
      <c r="CC125" s="226" t="str">
        <f t="shared" si="18"/>
        <v/>
      </c>
      <c r="CD125" s="226" t="str">
        <f t="shared" si="19"/>
        <v/>
      </c>
      <c r="CE125" s="226"/>
      <c r="CF125" s="226"/>
      <c r="CK125" s="227">
        <f t="shared" si="15"/>
        <v>0</v>
      </c>
      <c r="CL125" s="227">
        <f t="shared" si="16"/>
        <v>0</v>
      </c>
      <c r="CM125" s="40"/>
      <c r="CN125" s="40"/>
      <c r="CT125"/>
      <c r="CU125"/>
      <c r="CV125"/>
    </row>
    <row r="126" spans="1:102" ht="42" x14ac:dyDescent="0.25">
      <c r="A126" s="228" t="s">
        <v>211</v>
      </c>
      <c r="B126" s="233">
        <v>0</v>
      </c>
      <c r="C126" s="234"/>
      <c r="D126" s="235"/>
      <c r="E126" s="236"/>
      <c r="F126" s="37" t="str">
        <f t="shared" si="17"/>
        <v/>
      </c>
      <c r="CA126" s="40"/>
      <c r="CB126" s="40"/>
      <c r="CC126" s="226" t="str">
        <f t="shared" si="18"/>
        <v/>
      </c>
      <c r="CD126" s="226" t="str">
        <f t="shared" si="19"/>
        <v/>
      </c>
      <c r="CE126" s="226"/>
      <c r="CF126" s="226"/>
      <c r="CK126" s="227">
        <f t="shared" si="15"/>
        <v>0</v>
      </c>
      <c r="CL126" s="227">
        <f t="shared" si="16"/>
        <v>0</v>
      </c>
      <c r="CM126" s="40"/>
      <c r="CN126" s="40"/>
      <c r="CT126"/>
      <c r="CU126"/>
      <c r="CV126"/>
    </row>
    <row r="127" spans="1:102" ht="21.95" customHeight="1" x14ac:dyDescent="0.25">
      <c r="A127" s="237" t="s">
        <v>212</v>
      </c>
      <c r="B127" s="233">
        <v>0</v>
      </c>
      <c r="C127" s="238"/>
      <c r="D127" s="239"/>
      <c r="E127" s="240"/>
      <c r="F127" s="37" t="str">
        <f t="shared" si="17"/>
        <v/>
      </c>
      <c r="CA127" s="226"/>
      <c r="CB127" s="226"/>
      <c r="CC127" s="226" t="str">
        <f t="shared" si="18"/>
        <v/>
      </c>
      <c r="CD127" s="226" t="str">
        <f t="shared" si="19"/>
        <v/>
      </c>
      <c r="CE127" s="226"/>
      <c r="CF127" s="226"/>
      <c r="CI127" s="227"/>
      <c r="CJ127" s="227"/>
      <c r="CK127" s="227">
        <f t="shared" si="15"/>
        <v>0</v>
      </c>
      <c r="CL127" s="227">
        <f t="shared" si="16"/>
        <v>0</v>
      </c>
      <c r="CM127" s="40"/>
      <c r="CN127" s="40"/>
      <c r="CT127"/>
      <c r="CU127"/>
      <c r="CV127"/>
    </row>
    <row r="128" spans="1:102" ht="21.95" customHeight="1" x14ac:dyDescent="0.25">
      <c r="A128" s="228" t="s">
        <v>213</v>
      </c>
      <c r="B128" s="229">
        <v>0</v>
      </c>
      <c r="C128" s="234"/>
      <c r="D128" s="235"/>
      <c r="E128" s="236"/>
      <c r="F128" s="37" t="str">
        <f t="shared" si="17"/>
        <v/>
      </c>
      <c r="CA128" s="40"/>
      <c r="CB128" s="40"/>
      <c r="CC128" s="226" t="str">
        <f t="shared" si="18"/>
        <v/>
      </c>
      <c r="CD128" s="226" t="str">
        <f t="shared" si="19"/>
        <v/>
      </c>
      <c r="CE128" s="226"/>
      <c r="CF128" s="226"/>
      <c r="CK128" s="227">
        <f t="shared" si="15"/>
        <v>0</v>
      </c>
      <c r="CL128" s="227">
        <f t="shared" si="16"/>
        <v>0</v>
      </c>
      <c r="CM128" s="40"/>
      <c r="CN128" s="40"/>
      <c r="CT128"/>
      <c r="CU128"/>
      <c r="CV128"/>
    </row>
    <row r="129" spans="1:101" ht="21.95" customHeight="1" x14ac:dyDescent="0.25">
      <c r="A129" s="228" t="s">
        <v>214</v>
      </c>
      <c r="B129" s="233">
        <v>0</v>
      </c>
      <c r="C129" s="234"/>
      <c r="D129" s="235"/>
      <c r="E129" s="236"/>
      <c r="F129" s="37" t="str">
        <f t="shared" si="17"/>
        <v/>
      </c>
      <c r="CA129" s="226"/>
      <c r="CB129" s="226"/>
      <c r="CC129" s="226" t="str">
        <f t="shared" si="18"/>
        <v/>
      </c>
      <c r="CD129" s="226" t="str">
        <f t="shared" si="19"/>
        <v/>
      </c>
      <c r="CE129" s="226"/>
      <c r="CF129" s="226"/>
      <c r="CI129" s="227"/>
      <c r="CJ129" s="227"/>
      <c r="CK129" s="227">
        <f t="shared" si="15"/>
        <v>0</v>
      </c>
      <c r="CL129" s="227">
        <f t="shared" si="16"/>
        <v>0</v>
      </c>
      <c r="CM129" s="40"/>
      <c r="CN129" s="40"/>
      <c r="CT129"/>
      <c r="CU129"/>
      <c r="CV129"/>
    </row>
    <row r="130" spans="1:101" ht="35.1" customHeight="1" x14ac:dyDescent="0.25">
      <c r="A130" s="322" t="s">
        <v>215</v>
      </c>
      <c r="B130" s="242">
        <v>0</v>
      </c>
      <c r="C130" s="243"/>
      <c r="D130" s="244"/>
      <c r="E130" s="245"/>
      <c r="F130" s="37" t="str">
        <f t="shared" si="17"/>
        <v/>
      </c>
      <c r="CA130" s="226"/>
      <c r="CB130" s="226"/>
      <c r="CC130" s="226" t="str">
        <f t="shared" si="18"/>
        <v/>
      </c>
      <c r="CD130" s="226" t="str">
        <f t="shared" si="19"/>
        <v/>
      </c>
      <c r="CE130" s="226"/>
      <c r="CF130" s="226"/>
      <c r="CI130" s="227"/>
      <c r="CJ130" s="227"/>
      <c r="CK130" s="227">
        <f t="shared" si="15"/>
        <v>0</v>
      </c>
      <c r="CL130" s="227">
        <f t="shared" si="16"/>
        <v>0</v>
      </c>
      <c r="CM130" s="40"/>
      <c r="CN130" s="40"/>
      <c r="CT130"/>
      <c r="CU130"/>
      <c r="CV130"/>
    </row>
    <row r="131" spans="1:101" ht="15" customHeight="1" x14ac:dyDescent="0.25">
      <c r="A131" s="483" t="s">
        <v>216</v>
      </c>
      <c r="B131" s="483"/>
    </row>
    <row r="132" spans="1:101" s="2" customFormat="1" ht="18" customHeight="1" x14ac:dyDescent="0.15">
      <c r="A132" s="196" t="s">
        <v>217</v>
      </c>
      <c r="B132" s="196"/>
      <c r="C132" s="196"/>
    </row>
    <row r="133" spans="1:101" ht="21.95" customHeight="1" x14ac:dyDescent="0.25">
      <c r="A133" s="484" t="s">
        <v>218</v>
      </c>
      <c r="B133" s="484"/>
      <c r="C133" s="246" t="s">
        <v>204</v>
      </c>
      <c r="D133" s="8" t="s">
        <v>205</v>
      </c>
    </row>
    <row r="134" spans="1:101" x14ac:dyDescent="0.25">
      <c r="A134" s="409" t="s">
        <v>219</v>
      </c>
      <c r="B134" s="247" t="s">
        <v>220</v>
      </c>
      <c r="C134" s="222">
        <v>96</v>
      </c>
      <c r="D134" s="225">
        <v>7</v>
      </c>
    </row>
    <row r="135" spans="1:101" x14ac:dyDescent="0.25">
      <c r="A135" s="557"/>
      <c r="B135" s="324" t="s">
        <v>221</v>
      </c>
      <c r="C135" s="65">
        <v>38</v>
      </c>
      <c r="D135" s="67"/>
    </row>
    <row r="136" spans="1:101" ht="15" customHeight="1" x14ac:dyDescent="0.25">
      <c r="A136" s="409" t="s">
        <v>222</v>
      </c>
      <c r="B136" s="249" t="s">
        <v>223</v>
      </c>
      <c r="C136" s="27">
        <v>96</v>
      </c>
      <c r="D136" s="29">
        <v>3</v>
      </c>
    </row>
    <row r="137" spans="1:101" ht="15" customHeight="1" x14ac:dyDescent="0.25">
      <c r="A137" s="486"/>
      <c r="B137" s="250" t="s">
        <v>224</v>
      </c>
      <c r="C137" s="43">
        <v>96</v>
      </c>
      <c r="D137" s="45"/>
    </row>
    <row r="138" spans="1:101" ht="15" customHeight="1" x14ac:dyDescent="0.25">
      <c r="A138" s="486"/>
      <c r="B138" s="250" t="s">
        <v>225</v>
      </c>
      <c r="C138" s="43">
        <v>0</v>
      </c>
      <c r="D138" s="45">
        <v>5</v>
      </c>
    </row>
    <row r="139" spans="1:101" ht="15" customHeight="1" x14ac:dyDescent="0.25">
      <c r="A139" s="557"/>
      <c r="B139" s="325" t="s">
        <v>226</v>
      </c>
      <c r="C139" s="242">
        <v>96</v>
      </c>
      <c r="D139" s="245">
        <v>5</v>
      </c>
    </row>
    <row r="140" spans="1:101" s="2" customFormat="1" ht="18" customHeight="1" x14ac:dyDescent="0.15">
      <c r="A140" s="252" t="s">
        <v>227</v>
      </c>
      <c r="B140" s="253"/>
      <c r="C140" s="253"/>
      <c r="D140" s="218"/>
      <c r="E140" s="5"/>
      <c r="F140" s="5"/>
      <c r="G140" s="5"/>
      <c r="H140" s="5"/>
      <c r="I140" s="5"/>
      <c r="J140" s="5"/>
      <c r="K140" s="5"/>
      <c r="L140" s="5"/>
      <c r="M140" s="5"/>
    </row>
    <row r="141" spans="1:101" ht="27.95" customHeight="1" x14ac:dyDescent="0.25">
      <c r="A141" s="487" t="s">
        <v>228</v>
      </c>
      <c r="B141" s="436" t="s">
        <v>4</v>
      </c>
      <c r="C141" s="415" t="s">
        <v>129</v>
      </c>
      <c r="D141" s="416"/>
      <c r="E141" s="416"/>
      <c r="F141" s="416"/>
      <c r="G141" s="416"/>
      <c r="H141" s="416"/>
      <c r="I141" s="416"/>
      <c r="J141" s="416"/>
      <c r="K141" s="473"/>
      <c r="L141" s="474" t="s">
        <v>14</v>
      </c>
      <c r="M141" s="476" t="s">
        <v>15</v>
      </c>
      <c r="N141" s="478" t="s">
        <v>229</v>
      </c>
      <c r="CA141"/>
      <c r="CW141" s="2"/>
    </row>
    <row r="142" spans="1:101" ht="27.95" customHeight="1" x14ac:dyDescent="0.25">
      <c r="A142" s="488"/>
      <c r="B142" s="553"/>
      <c r="C142" s="220" t="s">
        <v>230</v>
      </c>
      <c r="D142" s="254" t="s">
        <v>20</v>
      </c>
      <c r="E142" s="254" t="s">
        <v>231</v>
      </c>
      <c r="F142" s="254" t="s">
        <v>232</v>
      </c>
      <c r="G142" s="254" t="s">
        <v>233</v>
      </c>
      <c r="H142" s="254" t="s">
        <v>234</v>
      </c>
      <c r="I142" s="254" t="s">
        <v>235</v>
      </c>
      <c r="J142" s="254" t="s">
        <v>236</v>
      </c>
      <c r="K142" s="255" t="s">
        <v>237</v>
      </c>
      <c r="L142" s="475"/>
      <c r="M142" s="554"/>
      <c r="N142" s="555"/>
      <c r="CA142"/>
      <c r="CW142" s="2"/>
    </row>
    <row r="143" spans="1:101" ht="21" x14ac:dyDescent="0.25">
      <c r="A143" s="256" t="s">
        <v>238</v>
      </c>
      <c r="B143" s="31">
        <v>55</v>
      </c>
      <c r="C143" s="257"/>
      <c r="D143" s="179"/>
      <c r="E143" s="179"/>
      <c r="F143" s="179"/>
      <c r="G143" s="179"/>
      <c r="H143" s="179"/>
      <c r="I143" s="179"/>
      <c r="J143" s="179"/>
      <c r="K143" s="258"/>
      <c r="L143" s="259"/>
      <c r="M143" s="260"/>
      <c r="N143" s="260"/>
      <c r="CA143"/>
      <c r="CW143" s="2"/>
    </row>
    <row r="144" spans="1:101" ht="21" x14ac:dyDescent="0.25">
      <c r="A144" s="187" t="s">
        <v>239</v>
      </c>
      <c r="B144" s="326">
        <f>SUM(C144:K144)</f>
        <v>56</v>
      </c>
      <c r="C144" s="65">
        <v>0</v>
      </c>
      <c r="D144" s="68">
        <v>5</v>
      </c>
      <c r="E144" s="68">
        <v>12</v>
      </c>
      <c r="F144" s="68">
        <v>20</v>
      </c>
      <c r="G144" s="68">
        <v>15</v>
      </c>
      <c r="H144" s="68">
        <v>3</v>
      </c>
      <c r="I144" s="68">
        <v>1</v>
      </c>
      <c r="J144" s="68"/>
      <c r="K144" s="69"/>
      <c r="L144" s="73">
        <v>0</v>
      </c>
      <c r="M144" s="327">
        <v>0</v>
      </c>
      <c r="N144" s="327">
        <v>0</v>
      </c>
      <c r="O144" s="37" t="str">
        <f>$CA144&amp;CB144&amp;CC144</f>
        <v/>
      </c>
      <c r="CA144" s="226" t="str">
        <f>IF(AND($B144&lt;&gt;0,L144=""),"* No olvide ingresar la variable Pueblos Originarios. Si no tiene digite CERO.  ",IF(L144&gt;$B144,"* La variable Pueblos Originarios no puede superar el Total. ",""))</f>
        <v/>
      </c>
      <c r="CB144" s="226" t="str">
        <f>IF(AND($B144&lt;&gt;0,M144=""),"* No olvide ingresar la variable Migrantes. Si no tiene digite CERO. ",IF(M144&gt;$B144,"* La variable Migrantes no puede superar el Total. ",""))</f>
        <v/>
      </c>
      <c r="CC144" s="226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227">
        <f>IF(AND($B144&lt;&gt;0,L144=""),1,IF(L144&gt;$B144,1,0))</f>
        <v>0</v>
      </c>
      <c r="CJ144" s="227">
        <f>IF(AND($B144&lt;&gt;0,N144=""),1,IF(N144&gt;$B144,1,0))</f>
        <v>0</v>
      </c>
      <c r="CU144"/>
      <c r="CV144"/>
    </row>
    <row r="145" spans="1:100" s="2" customFormat="1" ht="18" customHeight="1" x14ac:dyDescent="0.15">
      <c r="A145" s="196" t="s">
        <v>240</v>
      </c>
      <c r="B145" s="196"/>
      <c r="C145" s="5"/>
      <c r="D145" s="5"/>
      <c r="E145" s="5"/>
      <c r="F145" s="5"/>
    </row>
    <row r="146" spans="1:100" s="2" customFormat="1" ht="18" customHeight="1" x14ac:dyDescent="0.15">
      <c r="A146" s="196" t="s">
        <v>241</v>
      </c>
      <c r="B146" s="196"/>
      <c r="C146" s="5"/>
      <c r="D146" s="5"/>
      <c r="E146" s="5"/>
      <c r="F146" s="5"/>
    </row>
    <row r="147" spans="1:100" ht="21" x14ac:dyDescent="0.25">
      <c r="A147" s="480" t="s">
        <v>242</v>
      </c>
      <c r="B147" s="343" t="s">
        <v>243</v>
      </c>
      <c r="C147" s="482"/>
      <c r="D147" s="482"/>
      <c r="E147" s="482"/>
      <c r="F147" s="263" t="s">
        <v>244</v>
      </c>
    </row>
    <row r="148" spans="1:100" ht="21" x14ac:dyDescent="0.25">
      <c r="A148" s="556"/>
      <c r="B148" s="9" t="s">
        <v>245</v>
      </c>
      <c r="C148" s="151" t="s">
        <v>246</v>
      </c>
      <c r="D148" s="9" t="s">
        <v>247</v>
      </c>
      <c r="E148" s="8" t="s">
        <v>248</v>
      </c>
      <c r="F148" s="263" t="s">
        <v>249</v>
      </c>
    </row>
    <row r="149" spans="1:100" x14ac:dyDescent="0.25">
      <c r="A149" s="264" t="s">
        <v>250</v>
      </c>
      <c r="B149" s="197">
        <v>115</v>
      </c>
      <c r="C149" s="189">
        <v>4</v>
      </c>
      <c r="D149" s="197">
        <v>11</v>
      </c>
      <c r="E149" s="136">
        <v>1</v>
      </c>
      <c r="F149" s="190">
        <v>0</v>
      </c>
    </row>
    <row r="150" spans="1:100" s="2" customFormat="1" ht="18" customHeight="1" x14ac:dyDescent="0.15">
      <c r="A150" s="196" t="s">
        <v>251</v>
      </c>
      <c r="B150" s="5"/>
      <c r="C150" s="5"/>
      <c r="D150" s="5"/>
      <c r="E150" s="5"/>
    </row>
    <row r="151" spans="1:100" ht="21" x14ac:dyDescent="0.25">
      <c r="A151" s="219" t="s">
        <v>252</v>
      </c>
      <c r="B151" s="154" t="s">
        <v>253</v>
      </c>
      <c r="C151" s="150" t="s">
        <v>254</v>
      </c>
      <c r="D151" s="10" t="s">
        <v>255</v>
      </c>
      <c r="E151" s="8" t="s">
        <v>14</v>
      </c>
    </row>
    <row r="152" spans="1:100" ht="15" customHeight="1" x14ac:dyDescent="0.25">
      <c r="A152" s="125" t="s">
        <v>256</v>
      </c>
      <c r="B152" s="265">
        <v>114</v>
      </c>
      <c r="C152" s="222">
        <v>0</v>
      </c>
      <c r="D152" s="223">
        <v>48</v>
      </c>
      <c r="E152" s="225">
        <v>0</v>
      </c>
      <c r="F152" s="37" t="str">
        <f>$CA152</f>
        <v/>
      </c>
      <c r="CA152" s="226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0"/>
      <c r="CI152" s="227">
        <f>IF(AND($B152&lt;&gt;0,E152=""),1,IF(E152&gt;$B152,1,0))</f>
        <v>0</v>
      </c>
      <c r="CJ152" s="40"/>
      <c r="CT152"/>
      <c r="CU152"/>
      <c r="CV152"/>
    </row>
    <row r="153" spans="1:100" ht="15" customHeight="1" x14ac:dyDescent="0.25">
      <c r="A153" s="266" t="s">
        <v>257</v>
      </c>
      <c r="B153" s="47">
        <v>110</v>
      </c>
      <c r="C153" s="43">
        <v>0</v>
      </c>
      <c r="D153" s="51">
        <v>48</v>
      </c>
      <c r="E153" s="45">
        <v>0</v>
      </c>
      <c r="F153" s="37" t="str">
        <f>$CL153&amp;CA153</f>
        <v/>
      </c>
      <c r="CA153" s="226" t="str">
        <f t="shared" ref="CA153:CA154" si="20">IF(AND($B153&lt;&gt;0,E153=""),"* No olvide ingresar la variable Pueblos Originarios. Si no tiene digite CERO. ",IF(E153&gt;$B153,"* La variable Pueblos Originarios no puede superar el Total de Tamizaje. ",""))</f>
        <v/>
      </c>
      <c r="CB153" s="40"/>
      <c r="CI153" s="227">
        <f t="shared" ref="CI153:CI154" si="21">IF(AND($B153&lt;&gt;0,E153=""),1,IF(E153&gt;$B153,1,0))</f>
        <v>0</v>
      </c>
      <c r="CT153"/>
      <c r="CU153"/>
      <c r="CV153"/>
    </row>
    <row r="154" spans="1:100" ht="15" customHeight="1" x14ac:dyDescent="0.25">
      <c r="A154" s="267" t="s">
        <v>258</v>
      </c>
      <c r="B154" s="268">
        <v>4</v>
      </c>
      <c r="C154" s="269">
        <v>3</v>
      </c>
      <c r="D154" s="270">
        <v>0</v>
      </c>
      <c r="E154" s="271">
        <v>0</v>
      </c>
      <c r="F154" s="37" t="str">
        <f>$CL154&amp;CA154</f>
        <v/>
      </c>
      <c r="CA154" s="226" t="str">
        <f t="shared" si="20"/>
        <v/>
      </c>
      <c r="CB154" s="40"/>
      <c r="CI154" s="227">
        <f t="shared" si="21"/>
        <v>0</v>
      </c>
      <c r="CT154"/>
      <c r="CU154"/>
      <c r="CV154"/>
    </row>
    <row r="155" spans="1:100" ht="21" x14ac:dyDescent="0.25">
      <c r="A155" s="312" t="s">
        <v>259</v>
      </c>
      <c r="B155" s="311" t="s">
        <v>260</v>
      </c>
      <c r="C155" s="328" t="s">
        <v>261</v>
      </c>
      <c r="D155" s="275" t="s">
        <v>14</v>
      </c>
      <c r="E155" s="202"/>
      <c r="CT155"/>
      <c r="CU155"/>
      <c r="CV155"/>
    </row>
    <row r="156" spans="1:100" x14ac:dyDescent="0.25">
      <c r="A156" s="125" t="s">
        <v>262</v>
      </c>
      <c r="B156" s="265">
        <v>60</v>
      </c>
      <c r="C156" s="276"/>
      <c r="D156" s="225">
        <v>0</v>
      </c>
      <c r="E156" s="37" t="str">
        <f>$CA156</f>
        <v/>
      </c>
      <c r="CA156" s="226" t="str">
        <f>IF(AND($B156&lt;&gt;0,D156=""),"* No olvide ingresar la variable Pueblos Originarios. Si no tiene digite CERO. ",IF(D156&gt;$B156,"* La variable Pueblos Originarios no puede superar el Total de EOA. ",""))</f>
        <v/>
      </c>
      <c r="CB156" s="40"/>
      <c r="CI156" s="227">
        <f>IF(AND($B156&lt;&gt;0,D156=""),1,IF(D156&gt;$B156,1,0))</f>
        <v>0</v>
      </c>
      <c r="CT156"/>
      <c r="CU156"/>
      <c r="CV156"/>
    </row>
    <row r="157" spans="1:100" x14ac:dyDescent="0.25">
      <c r="A157" s="266" t="s">
        <v>263</v>
      </c>
      <c r="B157" s="47">
        <v>6</v>
      </c>
      <c r="C157" s="277"/>
      <c r="D157" s="45">
        <v>0</v>
      </c>
      <c r="E157" s="37" t="str">
        <f t="shared" ref="E157:E158" si="22">$CA157</f>
        <v/>
      </c>
      <c r="CA157" s="226" t="str">
        <f t="shared" ref="CA157:CA158" si="23">IF(AND($B157&lt;&gt;0,D157=""),"* No olvide ingresar la variable Pueblos Originarios. Si no tiene digite CERO. ",IF(D157&gt;$B157,"* La variable Pueblos Originarios no puede superar el Total de EOA. ",""))</f>
        <v/>
      </c>
      <c r="CB157" s="40"/>
      <c r="CI157" s="227">
        <f t="shared" ref="CI157:CI158" si="24">IF(AND($B157&lt;&gt;0,D157=""),1,IF(D157&gt;$B157,1,0))</f>
        <v>0</v>
      </c>
      <c r="CT157"/>
      <c r="CU157"/>
      <c r="CV157"/>
    </row>
    <row r="158" spans="1:100" ht="21" x14ac:dyDescent="0.25">
      <c r="A158" s="267" t="s">
        <v>264</v>
      </c>
      <c r="B158" s="268">
        <v>48</v>
      </c>
      <c r="C158" s="278">
        <v>2</v>
      </c>
      <c r="D158" s="271">
        <v>0</v>
      </c>
      <c r="E158" s="37" t="str">
        <f t="shared" si="22"/>
        <v/>
      </c>
      <c r="CA158" s="226" t="str">
        <f t="shared" si="23"/>
        <v/>
      </c>
      <c r="CB158" s="40"/>
      <c r="CI158" s="227">
        <f t="shared" si="24"/>
        <v>0</v>
      </c>
      <c r="CT158"/>
      <c r="CU158"/>
      <c r="CV158"/>
    </row>
    <row r="159" spans="1:100" x14ac:dyDescent="0.25">
      <c r="A159" s="196" t="s">
        <v>265</v>
      </c>
      <c r="B159" s="279"/>
      <c r="C159" s="202"/>
    </row>
    <row r="160" spans="1:100" ht="31.5" x14ac:dyDescent="0.25">
      <c r="A160" s="280" t="s">
        <v>259</v>
      </c>
      <c r="B160" s="150" t="s">
        <v>266</v>
      </c>
      <c r="C160" s="281" t="s">
        <v>267</v>
      </c>
    </row>
    <row r="161" spans="1:3" x14ac:dyDescent="0.25">
      <c r="A161" s="282" t="s">
        <v>262</v>
      </c>
      <c r="B161" s="222">
        <v>96</v>
      </c>
      <c r="C161" s="225">
        <v>1</v>
      </c>
    </row>
    <row r="162" spans="1:3" x14ac:dyDescent="0.25">
      <c r="A162" s="329" t="s">
        <v>263</v>
      </c>
      <c r="B162" s="242">
        <v>15</v>
      </c>
      <c r="C162" s="245">
        <v>4</v>
      </c>
    </row>
    <row r="179" spans="1:2" ht="33.75" hidden="1" customHeight="1" x14ac:dyDescent="0.25">
      <c r="A179" s="284">
        <f>SUM(C13:Z23,C26:C38,C42:D57,C61:F71,B77:G79,B84:G88,C92:I103,C109,C113:O113,B117:B119,B122:C130,C134:D139,B143:B144,B149:F149,B152:D154,B156:C158,B161:C162)</f>
        <v>3094</v>
      </c>
      <c r="B179" s="284">
        <f>SUM(CI13:CM158)</f>
        <v>0</v>
      </c>
    </row>
  </sheetData>
  <mergeCells count="138">
    <mergeCell ref="C141:K141"/>
    <mergeCell ref="L141:L142"/>
    <mergeCell ref="M141:M142"/>
    <mergeCell ref="N141:N142"/>
    <mergeCell ref="A147:A148"/>
    <mergeCell ref="B147:E147"/>
    <mergeCell ref="A131:B131"/>
    <mergeCell ref="A133:B133"/>
    <mergeCell ref="A134:A135"/>
    <mergeCell ref="A136:A139"/>
    <mergeCell ref="A141:A142"/>
    <mergeCell ref="B141:B142"/>
    <mergeCell ref="M111:M112"/>
    <mergeCell ref="N111:N112"/>
    <mergeCell ref="O111:O112"/>
    <mergeCell ref="A113:B113"/>
    <mergeCell ref="A114:G114"/>
    <mergeCell ref="A115:A116"/>
    <mergeCell ref="B115:B116"/>
    <mergeCell ref="C115:J115"/>
    <mergeCell ref="K115:K116"/>
    <mergeCell ref="L115:O115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104:B104"/>
    <mergeCell ref="A105:G105"/>
    <mergeCell ref="A106:G106"/>
    <mergeCell ref="A107:B108"/>
    <mergeCell ref="C107:C108"/>
    <mergeCell ref="D107:K107"/>
    <mergeCell ref="A92:B92"/>
    <mergeCell ref="A93:B93"/>
    <mergeCell ref="A94:A100"/>
    <mergeCell ref="A101:B101"/>
    <mergeCell ref="A102:B102"/>
    <mergeCell ref="A103:B103"/>
    <mergeCell ref="A90:B91"/>
    <mergeCell ref="C90:C91"/>
    <mergeCell ref="D90:D91"/>
    <mergeCell ref="E90:E91"/>
    <mergeCell ref="F90:F91"/>
    <mergeCell ref="G90:I90"/>
    <mergeCell ref="K73:K75"/>
    <mergeCell ref="L73:L75"/>
    <mergeCell ref="B74:D74"/>
    <mergeCell ref="E74:G74"/>
    <mergeCell ref="A81:A82"/>
    <mergeCell ref="B81:D81"/>
    <mergeCell ref="E81:G81"/>
    <mergeCell ref="A73:A75"/>
    <mergeCell ref="B73:D73"/>
    <mergeCell ref="E73:G73"/>
    <mergeCell ref="H73:H75"/>
    <mergeCell ref="I73:I75"/>
    <mergeCell ref="J73:J75"/>
    <mergeCell ref="A66:B66"/>
    <mergeCell ref="A67:B67"/>
    <mergeCell ref="A68:B68"/>
    <mergeCell ref="A69:B69"/>
    <mergeCell ref="A70:B70"/>
    <mergeCell ref="A71:B71"/>
    <mergeCell ref="A55:A56"/>
    <mergeCell ref="A57:B57"/>
    <mergeCell ref="A59:B60"/>
    <mergeCell ref="C59:E59"/>
    <mergeCell ref="F59:F60"/>
    <mergeCell ref="A61:A65"/>
    <mergeCell ref="A48:A49"/>
    <mergeCell ref="A50:B50"/>
    <mergeCell ref="A51:B51"/>
    <mergeCell ref="A52:B52"/>
    <mergeCell ref="A53:B53"/>
    <mergeCell ref="A54:B54"/>
    <mergeCell ref="A41:B41"/>
    <mergeCell ref="A42:B42"/>
    <mergeCell ref="A43:A44"/>
    <mergeCell ref="A45:B45"/>
    <mergeCell ref="A46:A47"/>
    <mergeCell ref="A29:B29"/>
    <mergeCell ref="A30:B30"/>
    <mergeCell ref="A31:B31"/>
    <mergeCell ref="A32:A33"/>
    <mergeCell ref="A34:A35"/>
    <mergeCell ref="A36:B36"/>
    <mergeCell ref="A26:B26"/>
    <mergeCell ref="A27:A28"/>
    <mergeCell ref="A14:B14"/>
    <mergeCell ref="A15:B15"/>
    <mergeCell ref="A16:B16"/>
    <mergeCell ref="A17:B17"/>
    <mergeCell ref="A18:B18"/>
    <mergeCell ref="A19:B19"/>
    <mergeCell ref="A37:A38"/>
    <mergeCell ref="A12:B12"/>
    <mergeCell ref="A13:B13"/>
    <mergeCell ref="AA9:AA11"/>
    <mergeCell ref="AB9:AB11"/>
    <mergeCell ref="AC9:AC11"/>
    <mergeCell ref="A20:B20"/>
    <mergeCell ref="A21:B21"/>
    <mergeCell ref="A22:A23"/>
    <mergeCell ref="A25:B25"/>
    <mergeCell ref="AD9:AD11"/>
    <mergeCell ref="AE9:AF10"/>
    <mergeCell ref="D10:D11"/>
    <mergeCell ref="E10:E11"/>
    <mergeCell ref="F10:F11"/>
    <mergeCell ref="G10:G11"/>
    <mergeCell ref="H10:H11"/>
    <mergeCell ref="M9:R9"/>
    <mergeCell ref="S9:S11"/>
    <mergeCell ref="T9:W9"/>
    <mergeCell ref="X9:X11"/>
    <mergeCell ref="Y9:Y11"/>
    <mergeCell ref="Z9:Z11"/>
    <mergeCell ref="M10:M11"/>
    <mergeCell ref="N10:N11"/>
    <mergeCell ref="O10:O11"/>
    <mergeCell ref="P10:P11"/>
    <mergeCell ref="Q10:Q11"/>
    <mergeCell ref="R10:R11"/>
    <mergeCell ref="T10:U10"/>
    <mergeCell ref="V10:W10"/>
    <mergeCell ref="A6:L6"/>
    <mergeCell ref="A9:B11"/>
    <mergeCell ref="C9:C11"/>
    <mergeCell ref="D9:G9"/>
    <mergeCell ref="H9:K9"/>
    <mergeCell ref="L9:L11"/>
    <mergeCell ref="I10:I11"/>
    <mergeCell ref="J10:J11"/>
    <mergeCell ref="K10:K11"/>
  </mergeCells>
  <dataValidations count="7">
    <dataValidation type="whole" allowBlank="1" showInputMessage="1" showErrorMessage="1" sqref="B143:N143" xr:uid="{D66A987F-5303-4EEA-92DE-09C6F3538A2A}">
      <formula1>0</formula1>
      <formula2>9.99999999999999E+38</formula2>
    </dataValidation>
    <dataValidation type="whole" allowBlank="1" showInputMessage="1" showErrorMessage="1" sqref="C117:O119" xr:uid="{3F613EA7-334D-404B-868F-76E178F429BB}">
      <formula1>0</formula1>
      <formula2>9.99999999999999E+37</formula2>
    </dataValidation>
    <dataValidation type="whole" allowBlank="1" showInputMessage="1" showErrorMessage="1" sqref="C92:I103" xr:uid="{421E07B3-28F0-43B7-B1D5-7BA11EA73F0A}">
      <formula1>0</formula1>
      <formula2>9.99999999999999E+35</formula2>
    </dataValidation>
    <dataValidation operator="greaterThanOrEqual" allowBlank="1" showInputMessage="1" showErrorMessage="1" error="Valor no Permitido" sqref="E81:G81" xr:uid="{F07833A7-F739-4760-A7BD-CCC6E7AB0DA8}"/>
    <dataValidation type="whole" operator="greaterThanOrEqual" allowBlank="1" showInputMessage="1" showErrorMessage="1" sqref="B84:G88 B161:C162" xr:uid="{BD7C7A1E-9B59-4354-BB49-634D943E3FF7}">
      <formula1>0</formula1>
    </dataValidation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3EFE1621-92E4-4F6E-AE0B-7077D6A68E20}">
      <formula1>0</formula1>
    </dataValidation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1985BBF8-E92D-4592-88EB-5E382C0E3D3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2026-04-01T19:25:39Z</dcterms:modified>
</cp:coreProperties>
</file>